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7"/>
  <workbookPr/>
  <mc:AlternateContent xmlns:mc="http://schemas.openxmlformats.org/markup-compatibility/2006">
    <mc:Choice Requires="x15">
      <x15ac:absPath xmlns:x15ac="http://schemas.microsoft.com/office/spreadsheetml/2010/11/ac" url="/Users/flaviobrito/Documents/"/>
    </mc:Choice>
  </mc:AlternateContent>
  <bookViews>
    <workbookView xWindow="620" yWindow="3520" windowWidth="27960" windowHeight="16760" activeTab="3"/>
  </bookViews>
  <sheets>
    <sheet name="Capa" sheetId="13" r:id="rId1"/>
    <sheet name="Versionamento" sheetId="15" r:id="rId2"/>
    <sheet name="Consolidado" sheetId="22" r:id="rId3"/>
    <sheet name="Dimensões e Fatos" sheetId="16" r:id="rId4"/>
    <sheet name="Data Stage" sheetId="23" r:id="rId5"/>
  </sheets>
  <definedNames>
    <definedName name="_6kymmyGAqBwAXNQ" localSheetId="3">'Dimensões e Fatos'!$C$71</definedName>
    <definedName name="_akymmyGAqBwAWWa" localSheetId="3">'Dimensões e Fatos'!#REF!</definedName>
    <definedName name="_xlnm._FilterDatabase" localSheetId="4" hidden="1">'Data Stage'!$A$9:$F$849</definedName>
    <definedName name="_Toc315077965" localSheetId="1">Versionamento!$E$10</definedName>
    <definedName name="_xlnm.Print_Area" localSheetId="0">Capa!$B$1:$B$36</definedName>
    <definedName name="_xlnm.Print_Area" localSheetId="1">Versionamento!$B$1:$F$15</definedName>
    <definedName name="B6kymmyGAqBwAW5o" localSheetId="3">'Dimensões e Fatos'!#REF!</definedName>
    <definedName name="CGkymmyGAqBwAXZh" localSheetId="3">'Dimensões e Fatos'!$C$19</definedName>
    <definedName name="E6kymmyGAqBwAWfy" localSheetId="3">'Dimensões e Fatos'!$C$147</definedName>
    <definedName name="eGkymmyGAqBwAXly" localSheetId="3">'Dimensões e Fatos'!$C$97</definedName>
    <definedName name="g6kymmyGAqBwAWYw" localSheetId="3">'Dimensões e Fatos'!#REF!</definedName>
    <definedName name="GGkymmyGAqBwAXg4" localSheetId="3">'Dimensões e Fatos'!$C$49</definedName>
    <definedName name="hGkymmyGAqBwAXoP" localSheetId="3">'Dimensões e Fatos'!#REF!</definedName>
    <definedName name="i6kymmyGAqBwAWpG" localSheetId="3">'Dimensões e Fatos'!$C$41</definedName>
    <definedName name="K6kymmyGAqBwAWtw" localSheetId="3">'Dimensões e Fatos'!$C$137</definedName>
    <definedName name="lGkymmyGAqBwAXvm" localSheetId="3">'Dimensões e Fatos'!$C$99</definedName>
    <definedName name="Lista_Regra">#REF!</definedName>
    <definedName name="Lista_Regras" localSheetId="1">Versionamento!#REF!</definedName>
    <definedName name="Lista_Regras">#REF!</definedName>
    <definedName name="M6kymmyGAqBwAWkc" localSheetId="3">'Dimensões e Fatos'!$C$127</definedName>
    <definedName name="m6kymmyGAqBwAWya" localSheetId="3">'Dimensões e Fatos'!$C$69</definedName>
    <definedName name="NakymmyGAqBwAWPY" localSheetId="3">'Dimensões e Fatos'!#REF!</definedName>
    <definedName name="nakymmyGAqBwAWUE" localSheetId="3">'Dimensões e Fatos'!#REF!</definedName>
    <definedName name="p6kymmyGAqBwAW.i" localSheetId="3">'Dimensões e Fatos'!#REF!</definedName>
    <definedName name="pakymmyGAqBwAWNC" localSheetId="3">'Dimensões e Fatos'!#REF!</definedName>
    <definedName name="t6kymmyGAqBwAXF5" localSheetId="3">'Dimensões e Fatos'!#REF!</definedName>
    <definedName name="_xlnm.Print_Titles" localSheetId="1">Versionamento!$12:$12</definedName>
    <definedName name="u6kymmyGAqBwAW3L" localSheetId="3">'Dimensões e Fatos'!#REF!</definedName>
    <definedName name="U6kymmyGAqBwAWiG" localSheetId="3">'Dimensões e Fatos'!#REF!</definedName>
    <definedName name="uakymmyGAqBwAWKs" localSheetId="3">'Dimensões e Fatos'!#REF!</definedName>
    <definedName name="V6kymmyGAqBwAXDc" localSheetId="3">'Dimensões e Fatos'!#REF!</definedName>
    <definedName name="W6kymmyGAqBwAW0u" localSheetId="3">'Dimensões e Fatos'!#REF!</definedName>
    <definedName name="w6kymmyGAqBwAWbG" localSheetId="3">'Dimensões e Fatos'!$C$73</definedName>
    <definedName name="wGkymmyGAqBwAXPt" localSheetId="3">'Dimensões e Fatos'!$C$178</definedName>
    <definedName name="xGkymmyGAqBwAXqs" localSheetId="3">'Dimensões e Fatos'!#REF!</definedName>
    <definedName name="Y6kymmyGAqBwAWdc" localSheetId="3">'Dimensões e Fatos'!$C$165</definedName>
    <definedName name="y6kymmyGAqBwAWrc" localSheetId="3">'Dimensões e Fatos'!#REF!</definedName>
    <definedName name="zakymmyGAqBwAWRu" localSheetId="3">'Dimensões e Fatos'!#REF!</definedName>
    <definedName name="ZGkymmyGAqBwAXtJ" localSheetId="3">'Dimensões e Fatos'!$C$9</definedName>
  </definedNames>
  <calcPr calcId="150001" concurrentCalc="0"/>
  <customWorkbookViews>
    <customWorkbookView name="Normal sem paginação" guid="{7ABC6FF1-5D52-44D1-B2B6-3CF51D30E894}" includePrintSettings="0" maximized="1" xWindow="1" yWindow="1" windowWidth="1362" windowHeight="538" activeSheetId="7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6" l="1"/>
  <c r="B38" i="22"/>
  <c r="F38" i="22"/>
  <c r="G38" i="22"/>
  <c r="J38" i="22"/>
  <c r="L38" i="22"/>
  <c r="I19" i="23"/>
  <c r="L19" i="23"/>
  <c r="I130" i="23"/>
  <c r="L130" i="23"/>
  <c r="I131" i="23"/>
  <c r="L131" i="23"/>
  <c r="I132" i="23"/>
  <c r="L132" i="23"/>
  <c r="I133" i="23"/>
  <c r="L133" i="23"/>
  <c r="I138" i="23"/>
  <c r="L138" i="23"/>
  <c r="I139" i="23"/>
  <c r="L139" i="23"/>
  <c r="L146" i="23"/>
  <c r="I159" i="23"/>
  <c r="L159" i="23"/>
  <c r="I160" i="23"/>
  <c r="L160" i="23"/>
  <c r="I178" i="23"/>
  <c r="L178" i="23"/>
  <c r="I179" i="23"/>
  <c r="L179" i="23"/>
  <c r="I181" i="23"/>
  <c r="L181" i="23"/>
  <c r="I196" i="23"/>
  <c r="L196" i="23"/>
  <c r="I198" i="23"/>
  <c r="L198" i="23"/>
  <c r="I199" i="23"/>
  <c r="L199" i="23"/>
  <c r="I238" i="23"/>
  <c r="L238" i="23"/>
  <c r="I332" i="23"/>
  <c r="L332" i="23"/>
  <c r="I342" i="23"/>
  <c r="L342" i="23"/>
  <c r="I361" i="23"/>
  <c r="L361" i="23"/>
  <c r="I362" i="23"/>
  <c r="L362" i="23"/>
  <c r="I372" i="23"/>
  <c r="L372" i="23"/>
  <c r="I376" i="23"/>
  <c r="L376" i="23"/>
  <c r="I377" i="23"/>
  <c r="L377" i="23"/>
  <c r="I393" i="23"/>
  <c r="L393" i="23"/>
  <c r="I394" i="23"/>
  <c r="L394" i="23"/>
  <c r="I402" i="23"/>
  <c r="L402" i="23"/>
  <c r="I403" i="23"/>
  <c r="L403" i="23"/>
  <c r="L406" i="23"/>
  <c r="L408" i="23"/>
  <c r="L415" i="23"/>
  <c r="L419" i="23"/>
  <c r="L430" i="23"/>
  <c r="L431" i="23"/>
  <c r="L432" i="23"/>
  <c r="L433" i="23"/>
  <c r="L434" i="23"/>
  <c r="L441" i="23"/>
  <c r="I503" i="23"/>
  <c r="L503" i="23"/>
  <c r="I504" i="23"/>
  <c r="L504" i="23"/>
  <c r="I505" i="23"/>
  <c r="L505" i="23"/>
  <c r="I512" i="23"/>
  <c r="L512" i="23"/>
  <c r="I523" i="23"/>
  <c r="L523" i="23"/>
  <c r="I525" i="23"/>
  <c r="L525" i="23"/>
  <c r="I526" i="23"/>
  <c r="L526" i="23"/>
  <c r="I527" i="23"/>
  <c r="L527" i="23"/>
  <c r="I576" i="23"/>
  <c r="L576" i="23"/>
  <c r="I577" i="23"/>
  <c r="L577" i="23"/>
  <c r="L622" i="23"/>
  <c r="L659" i="23"/>
  <c r="I662" i="23"/>
  <c r="L662" i="23"/>
  <c r="I665" i="23"/>
  <c r="L665" i="23"/>
  <c r="I674" i="23"/>
  <c r="L674" i="23"/>
  <c r="I692" i="23"/>
  <c r="L692" i="23"/>
  <c r="I696" i="23"/>
  <c r="L696" i="23"/>
  <c r="I760" i="23"/>
  <c r="L760" i="23"/>
  <c r="L761" i="23"/>
  <c r="L767" i="23"/>
  <c r="L773" i="23"/>
  <c r="L775" i="23"/>
  <c r="L777" i="23"/>
  <c r="L778" i="23"/>
  <c r="L791" i="23"/>
  <c r="L792" i="23"/>
  <c r="L795" i="23"/>
  <c r="L796" i="23"/>
  <c r="L809" i="23"/>
  <c r="L839" i="23"/>
  <c r="L842" i="23"/>
  <c r="L850" i="23"/>
  <c r="L851" i="23"/>
  <c r="L4" i="23"/>
  <c r="D54" i="22"/>
  <c r="G54" i="22"/>
  <c r="X4" i="23"/>
  <c r="G44" i="22"/>
  <c r="G42" i="22"/>
  <c r="J42" i="22"/>
  <c r="L42" i="22"/>
  <c r="M42" i="22"/>
  <c r="G41" i="22"/>
  <c r="J41" i="22"/>
  <c r="L41" i="22"/>
  <c r="M41" i="22"/>
  <c r="G40" i="22"/>
  <c r="J40" i="22"/>
  <c r="L40" i="22"/>
  <c r="M40" i="22"/>
  <c r="G37" i="22"/>
  <c r="J37" i="22"/>
  <c r="L37" i="22"/>
  <c r="M37" i="22"/>
  <c r="G36" i="22"/>
  <c r="J36" i="22"/>
  <c r="L36" i="22"/>
  <c r="M36" i="22"/>
  <c r="G35" i="22"/>
  <c r="J35" i="22"/>
  <c r="L35" i="22"/>
  <c r="M35" i="22"/>
  <c r="G34" i="22"/>
  <c r="J34" i="22"/>
  <c r="L34" i="22"/>
  <c r="M34" i="22"/>
  <c r="G33" i="22"/>
  <c r="J33" i="22"/>
  <c r="L33" i="22"/>
  <c r="M33" i="22"/>
  <c r="G32" i="22"/>
  <c r="J32" i="22"/>
  <c r="L32" i="22"/>
  <c r="M32" i="22"/>
  <c r="G31" i="22"/>
  <c r="J31" i="22"/>
  <c r="L31" i="22"/>
  <c r="M31" i="22"/>
  <c r="G30" i="22"/>
  <c r="J30" i="22"/>
  <c r="L30" i="22"/>
  <c r="M30" i="22"/>
  <c r="G29" i="22"/>
  <c r="G28" i="22"/>
  <c r="J28" i="22"/>
  <c r="L28" i="22"/>
  <c r="M28" i="22"/>
  <c r="G27" i="22"/>
  <c r="J27" i="22"/>
  <c r="L27" i="22"/>
  <c r="M27" i="22"/>
  <c r="G26" i="22"/>
  <c r="G25" i="22"/>
  <c r="J25" i="22"/>
  <c r="L25" i="22"/>
  <c r="M25" i="22"/>
  <c r="G24" i="22"/>
  <c r="J24" i="22"/>
  <c r="L24" i="22"/>
  <c r="M24" i="22"/>
  <c r="G23" i="22"/>
  <c r="J23" i="22"/>
  <c r="L23" i="22"/>
  <c r="M23" i="22"/>
  <c r="G22" i="22"/>
  <c r="J22" i="22"/>
  <c r="L22" i="22"/>
  <c r="M22" i="22"/>
  <c r="G21" i="22"/>
  <c r="J21" i="22"/>
  <c r="L21" i="22"/>
  <c r="M21" i="22"/>
  <c r="G20" i="22"/>
  <c r="J20" i="22"/>
  <c r="L20" i="22"/>
  <c r="M20" i="22"/>
  <c r="G19" i="22"/>
  <c r="J19" i="22"/>
  <c r="L19" i="22"/>
  <c r="M19" i="22"/>
  <c r="G18" i="22"/>
  <c r="J18" i="22"/>
  <c r="L18" i="22"/>
  <c r="M18" i="22"/>
  <c r="G17" i="22"/>
  <c r="J17" i="22"/>
  <c r="L17" i="22"/>
  <c r="M17" i="22"/>
  <c r="G16" i="22"/>
  <c r="J16" i="22"/>
  <c r="L16" i="22"/>
  <c r="M16" i="22"/>
  <c r="G15" i="22"/>
  <c r="J15" i="22"/>
  <c r="L15" i="22"/>
  <c r="M15" i="22"/>
  <c r="G14" i="22"/>
  <c r="J14" i="22"/>
  <c r="L14" i="22"/>
  <c r="M14" i="22"/>
  <c r="G13" i="22"/>
  <c r="G12" i="22"/>
  <c r="J12" i="22"/>
  <c r="L12" i="22"/>
  <c r="M12" i="22"/>
  <c r="G11" i="22"/>
  <c r="J11" i="22"/>
  <c r="L11" i="22"/>
  <c r="M11" i="22"/>
  <c r="G10" i="22"/>
  <c r="J10" i="22"/>
  <c r="L10" i="22"/>
  <c r="M10" i="22"/>
  <c r="G9" i="22"/>
  <c r="J9" i="22"/>
  <c r="L9" i="22"/>
  <c r="M9" i="22"/>
  <c r="G8" i="22"/>
  <c r="J8" i="22"/>
  <c r="L8" i="22"/>
  <c r="M8" i="22"/>
  <c r="G7" i="22"/>
  <c r="J7" i="22"/>
  <c r="L7" i="22"/>
  <c r="M7" i="22"/>
  <c r="G6" i="22"/>
  <c r="J6" i="22"/>
  <c r="L6" i="22"/>
  <c r="M6" i="22"/>
  <c r="G5" i="22"/>
  <c r="J5" i="22"/>
  <c r="L5" i="22"/>
  <c r="M5" i="22"/>
  <c r="G4" i="22"/>
  <c r="J4" i="22"/>
  <c r="L4" i="22"/>
  <c r="M4" i="22"/>
  <c r="J44" i="22"/>
  <c r="L44" i="22"/>
  <c r="M44" i="22"/>
  <c r="J29" i="22"/>
  <c r="L29" i="22"/>
  <c r="M29" i="22"/>
  <c r="J26" i="22"/>
  <c r="L26" i="22"/>
  <c r="M26" i="22"/>
  <c r="J13" i="22"/>
  <c r="L13" i="22"/>
  <c r="M13" i="22"/>
  <c r="B48" i="22"/>
  <c r="F48" i="22"/>
  <c r="G48" i="22"/>
  <c r="J48" i="22"/>
  <c r="L48" i="22"/>
  <c r="M48" i="22"/>
  <c r="B47" i="22"/>
  <c r="F47" i="22"/>
  <c r="G47" i="22"/>
  <c r="J47" i="22"/>
  <c r="L47" i="22"/>
  <c r="M47" i="22"/>
  <c r="B46" i="22"/>
  <c r="F46" i="22"/>
  <c r="G46" i="22"/>
  <c r="J46" i="22"/>
  <c r="L46" i="22"/>
  <c r="M46" i="22"/>
  <c r="B45" i="22"/>
  <c r="F45" i="22"/>
  <c r="G45" i="22"/>
  <c r="J45" i="22"/>
  <c r="L45" i="22"/>
  <c r="M45" i="22"/>
  <c r="B43" i="22"/>
  <c r="F43" i="22"/>
  <c r="G43" i="22"/>
  <c r="J43" i="22"/>
  <c r="L43" i="22"/>
  <c r="M43" i="22"/>
  <c r="B39" i="22"/>
  <c r="F39" i="22"/>
  <c r="G39" i="22"/>
  <c r="J39" i="22"/>
  <c r="L39" i="22"/>
  <c r="M39" i="22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427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K425" i="16"/>
  <c r="J425" i="16"/>
  <c r="J426" i="16"/>
  <c r="L675" i="16"/>
  <c r="M675" i="16"/>
  <c r="N675" i="16"/>
  <c r="O675" i="16"/>
  <c r="P675" i="16"/>
  <c r="L674" i="16"/>
  <c r="M674" i="16"/>
  <c r="N674" i="16"/>
  <c r="O674" i="16"/>
  <c r="P674" i="16"/>
  <c r="L673" i="16"/>
  <c r="M673" i="16"/>
  <c r="N673" i="16"/>
  <c r="O673" i="16"/>
  <c r="P673" i="16"/>
  <c r="L672" i="16"/>
  <c r="M672" i="16"/>
  <c r="N672" i="16"/>
  <c r="O672" i="16"/>
  <c r="P672" i="16"/>
  <c r="L671" i="16"/>
  <c r="M671" i="16"/>
  <c r="N671" i="16"/>
  <c r="O671" i="16"/>
  <c r="P671" i="16"/>
  <c r="L670" i="16"/>
  <c r="M670" i="16"/>
  <c r="N670" i="16"/>
  <c r="O670" i="16"/>
  <c r="P670" i="16"/>
  <c r="L669" i="16"/>
  <c r="M669" i="16"/>
  <c r="N669" i="16"/>
  <c r="O669" i="16"/>
  <c r="P669" i="16"/>
  <c r="L668" i="16"/>
  <c r="M668" i="16"/>
  <c r="N668" i="16"/>
  <c r="O668" i="16"/>
  <c r="P668" i="16"/>
  <c r="L667" i="16"/>
  <c r="M667" i="16"/>
  <c r="N667" i="16"/>
  <c r="O667" i="16"/>
  <c r="P667" i="16"/>
  <c r="L666" i="16"/>
  <c r="M666" i="16"/>
  <c r="N666" i="16"/>
  <c r="O666" i="16"/>
  <c r="P666" i="16"/>
  <c r="L665" i="16"/>
  <c r="M665" i="16"/>
  <c r="N665" i="16"/>
  <c r="O665" i="16"/>
  <c r="P665" i="16"/>
  <c r="L664" i="16"/>
  <c r="M664" i="16"/>
  <c r="N664" i="16"/>
  <c r="O664" i="16"/>
  <c r="P664" i="16"/>
  <c r="L663" i="16"/>
  <c r="M663" i="16"/>
  <c r="N663" i="16"/>
  <c r="O663" i="16"/>
  <c r="P663" i="16"/>
  <c r="L662" i="16"/>
  <c r="M662" i="16"/>
  <c r="N662" i="16"/>
  <c r="O662" i="16"/>
  <c r="P662" i="16"/>
  <c r="L661" i="16"/>
  <c r="M661" i="16"/>
  <c r="N661" i="16"/>
  <c r="O661" i="16"/>
  <c r="P661" i="16"/>
  <c r="L660" i="16"/>
  <c r="M660" i="16"/>
  <c r="N660" i="16"/>
  <c r="O660" i="16"/>
  <c r="P660" i="16"/>
  <c r="L659" i="16"/>
  <c r="M659" i="16"/>
  <c r="N659" i="16"/>
  <c r="O659" i="16"/>
  <c r="P659" i="16"/>
  <c r="L658" i="16"/>
  <c r="M658" i="16"/>
  <c r="N658" i="16"/>
  <c r="O658" i="16"/>
  <c r="P658" i="16"/>
  <c r="L657" i="16"/>
  <c r="M657" i="16"/>
  <c r="N657" i="16"/>
  <c r="O657" i="16"/>
  <c r="P657" i="16"/>
  <c r="L656" i="16"/>
  <c r="M656" i="16"/>
  <c r="N656" i="16"/>
  <c r="O656" i="16"/>
  <c r="P656" i="16"/>
  <c r="L655" i="16"/>
  <c r="M655" i="16"/>
  <c r="N655" i="16"/>
  <c r="O655" i="16"/>
  <c r="P655" i="16"/>
  <c r="L654" i="16"/>
  <c r="M654" i="16"/>
  <c r="N654" i="16"/>
  <c r="O654" i="16"/>
  <c r="P654" i="16"/>
  <c r="L653" i="16"/>
  <c r="M653" i="16"/>
  <c r="N653" i="16"/>
  <c r="O653" i="16"/>
  <c r="P653" i="16"/>
  <c r="L652" i="16"/>
  <c r="M652" i="16"/>
  <c r="N652" i="16"/>
  <c r="O652" i="16"/>
  <c r="P652" i="16"/>
  <c r="L651" i="16"/>
  <c r="M651" i="16"/>
  <c r="N651" i="16"/>
  <c r="O651" i="16"/>
  <c r="P651" i="16"/>
  <c r="L650" i="16"/>
  <c r="M650" i="16"/>
  <c r="N650" i="16"/>
  <c r="O650" i="16"/>
  <c r="P650" i="16"/>
  <c r="L649" i="16"/>
  <c r="M649" i="16"/>
  <c r="N649" i="16"/>
  <c r="O649" i="16"/>
  <c r="P649" i="16"/>
  <c r="L648" i="16"/>
  <c r="M648" i="16"/>
  <c r="N648" i="16"/>
  <c r="O648" i="16"/>
  <c r="P648" i="16"/>
  <c r="L647" i="16"/>
  <c r="M647" i="16"/>
  <c r="N647" i="16"/>
  <c r="O647" i="16"/>
  <c r="P647" i="16"/>
  <c r="L646" i="16"/>
  <c r="M646" i="16"/>
  <c r="N646" i="16"/>
  <c r="O646" i="16"/>
  <c r="P646" i="16"/>
  <c r="L645" i="16"/>
  <c r="M645" i="16"/>
  <c r="N645" i="16"/>
  <c r="O645" i="16"/>
  <c r="P645" i="16"/>
  <c r="L644" i="16"/>
  <c r="M644" i="16"/>
  <c r="N644" i="16"/>
  <c r="O644" i="16"/>
  <c r="P644" i="16"/>
  <c r="L643" i="16"/>
  <c r="M643" i="16"/>
  <c r="N643" i="16"/>
  <c r="O643" i="16"/>
  <c r="P643" i="16"/>
  <c r="L642" i="16"/>
  <c r="M642" i="16"/>
  <c r="N642" i="16"/>
  <c r="O642" i="16"/>
  <c r="P642" i="16"/>
  <c r="L641" i="16"/>
  <c r="M641" i="16"/>
  <c r="N641" i="16"/>
  <c r="O641" i="16"/>
  <c r="P641" i="16"/>
  <c r="L640" i="16"/>
  <c r="M640" i="16"/>
  <c r="N640" i="16"/>
  <c r="O640" i="16"/>
  <c r="P640" i="16"/>
  <c r="L639" i="16"/>
  <c r="M639" i="16"/>
  <c r="N639" i="16"/>
  <c r="O639" i="16"/>
  <c r="P639" i="16"/>
  <c r="L638" i="16"/>
  <c r="M638" i="16"/>
  <c r="N638" i="16"/>
  <c r="O638" i="16"/>
  <c r="P638" i="16"/>
  <c r="L637" i="16"/>
  <c r="M637" i="16"/>
  <c r="N637" i="16"/>
  <c r="O637" i="16"/>
  <c r="P637" i="16"/>
  <c r="L636" i="16"/>
  <c r="M636" i="16"/>
  <c r="N636" i="16"/>
  <c r="O636" i="16"/>
  <c r="P636" i="16"/>
  <c r="L635" i="16"/>
  <c r="M635" i="16"/>
  <c r="N635" i="16"/>
  <c r="O635" i="16"/>
  <c r="P635" i="16"/>
  <c r="L634" i="16"/>
  <c r="M634" i="16"/>
  <c r="N634" i="16"/>
  <c r="O634" i="16"/>
  <c r="P634" i="16"/>
  <c r="L633" i="16"/>
  <c r="M633" i="16"/>
  <c r="N633" i="16"/>
  <c r="O633" i="16"/>
  <c r="P633" i="16"/>
  <c r="L632" i="16"/>
  <c r="M632" i="16"/>
  <c r="N632" i="16"/>
  <c r="O632" i="16"/>
  <c r="P632" i="16"/>
  <c r="L631" i="16"/>
  <c r="M631" i="16"/>
  <c r="N631" i="16"/>
  <c r="O631" i="16"/>
  <c r="P631" i="16"/>
  <c r="L630" i="16"/>
  <c r="M630" i="16"/>
  <c r="N630" i="16"/>
  <c r="O630" i="16"/>
  <c r="P630" i="16"/>
  <c r="L629" i="16"/>
  <c r="M629" i="16"/>
  <c r="N629" i="16"/>
  <c r="O629" i="16"/>
  <c r="P629" i="16"/>
  <c r="L628" i="16"/>
  <c r="M628" i="16"/>
  <c r="N628" i="16"/>
  <c r="O628" i="16"/>
  <c r="P628" i="16"/>
  <c r="L627" i="16"/>
  <c r="M627" i="16"/>
  <c r="N627" i="16"/>
  <c r="O627" i="16"/>
  <c r="P627" i="16"/>
  <c r="L626" i="16"/>
  <c r="M626" i="16"/>
  <c r="N626" i="16"/>
  <c r="O626" i="16"/>
  <c r="P626" i="16"/>
  <c r="L625" i="16"/>
  <c r="M625" i="16"/>
  <c r="N625" i="16"/>
  <c r="O625" i="16"/>
  <c r="P625" i="16"/>
  <c r="L624" i="16"/>
  <c r="M624" i="16"/>
  <c r="N624" i="16"/>
  <c r="O624" i="16"/>
  <c r="P624" i="16"/>
  <c r="L623" i="16"/>
  <c r="M623" i="16"/>
  <c r="N623" i="16"/>
  <c r="O623" i="16"/>
  <c r="P623" i="16"/>
  <c r="L622" i="16"/>
  <c r="M622" i="16"/>
  <c r="N622" i="16"/>
  <c r="O622" i="16"/>
  <c r="P622" i="16"/>
  <c r="L621" i="16"/>
  <c r="M621" i="16"/>
  <c r="N621" i="16"/>
  <c r="O621" i="16"/>
  <c r="P621" i="16"/>
  <c r="L620" i="16"/>
  <c r="M620" i="16"/>
  <c r="N620" i="16"/>
  <c r="O620" i="16"/>
  <c r="P620" i="16"/>
  <c r="L619" i="16"/>
  <c r="M619" i="16"/>
  <c r="N619" i="16"/>
  <c r="O619" i="16"/>
  <c r="P619" i="16"/>
  <c r="L618" i="16"/>
  <c r="M618" i="16"/>
  <c r="N618" i="16"/>
  <c r="O618" i="16"/>
  <c r="P618" i="16"/>
  <c r="L617" i="16"/>
  <c r="M617" i="16"/>
  <c r="N617" i="16"/>
  <c r="O617" i="16"/>
  <c r="P617" i="16"/>
  <c r="L616" i="16"/>
  <c r="M616" i="16"/>
  <c r="N616" i="16"/>
  <c r="O616" i="16"/>
  <c r="P616" i="16"/>
  <c r="L615" i="16"/>
  <c r="M615" i="16"/>
  <c r="N615" i="16"/>
  <c r="O615" i="16"/>
  <c r="P615" i="16"/>
  <c r="L614" i="16"/>
  <c r="M614" i="16"/>
  <c r="N614" i="16"/>
  <c r="O614" i="16"/>
  <c r="P614" i="16"/>
  <c r="L613" i="16"/>
  <c r="M613" i="16"/>
  <c r="N613" i="16"/>
  <c r="O613" i="16"/>
  <c r="P613" i="16"/>
  <c r="L612" i="16"/>
  <c r="M612" i="16"/>
  <c r="N612" i="16"/>
  <c r="O612" i="16"/>
  <c r="P612" i="16"/>
  <c r="L611" i="16"/>
  <c r="M611" i="16"/>
  <c r="N611" i="16"/>
  <c r="O611" i="16"/>
  <c r="P611" i="16"/>
  <c r="L610" i="16"/>
  <c r="M610" i="16"/>
  <c r="N610" i="16"/>
  <c r="O610" i="16"/>
  <c r="P610" i="16"/>
  <c r="L609" i="16"/>
  <c r="M609" i="16"/>
  <c r="N609" i="16"/>
  <c r="O609" i="16"/>
  <c r="P609" i="16"/>
  <c r="L608" i="16"/>
  <c r="M608" i="16"/>
  <c r="N608" i="16"/>
  <c r="O608" i="16"/>
  <c r="P608" i="16"/>
  <c r="L607" i="16"/>
  <c r="M607" i="16"/>
  <c r="N607" i="16"/>
  <c r="O607" i="16"/>
  <c r="P607" i="16"/>
  <c r="L606" i="16"/>
  <c r="M606" i="16"/>
  <c r="N606" i="16"/>
  <c r="O606" i="16"/>
  <c r="P606" i="16"/>
  <c r="L605" i="16"/>
  <c r="M605" i="16"/>
  <c r="N605" i="16"/>
  <c r="O605" i="16"/>
  <c r="P605" i="16"/>
  <c r="L604" i="16"/>
  <c r="M604" i="16"/>
  <c r="N604" i="16"/>
  <c r="O604" i="16"/>
  <c r="P604" i="16"/>
  <c r="L603" i="16"/>
  <c r="M603" i="16"/>
  <c r="N603" i="16"/>
  <c r="O603" i="16"/>
  <c r="P603" i="16"/>
  <c r="L602" i="16"/>
  <c r="M602" i="16"/>
  <c r="N602" i="16"/>
  <c r="O602" i="16"/>
  <c r="P602" i="16"/>
  <c r="L601" i="16"/>
  <c r="M601" i="16"/>
  <c r="N601" i="16"/>
  <c r="O601" i="16"/>
  <c r="P601" i="16"/>
  <c r="L600" i="16"/>
  <c r="M600" i="16"/>
  <c r="N600" i="16"/>
  <c r="O600" i="16"/>
  <c r="P600" i="16"/>
  <c r="L599" i="16"/>
  <c r="M599" i="16"/>
  <c r="N599" i="16"/>
  <c r="O599" i="16"/>
  <c r="P599" i="16"/>
  <c r="L598" i="16"/>
  <c r="M598" i="16"/>
  <c r="N598" i="16"/>
  <c r="O598" i="16"/>
  <c r="P598" i="16"/>
  <c r="L597" i="16"/>
  <c r="M597" i="16"/>
  <c r="N597" i="16"/>
  <c r="O597" i="16"/>
  <c r="P597" i="16"/>
  <c r="L596" i="16"/>
  <c r="M596" i="16"/>
  <c r="N596" i="16"/>
  <c r="O596" i="16"/>
  <c r="P596" i="16"/>
  <c r="L595" i="16"/>
  <c r="M595" i="16"/>
  <c r="N595" i="16"/>
  <c r="O595" i="16"/>
  <c r="P595" i="16"/>
  <c r="L594" i="16"/>
  <c r="M594" i="16"/>
  <c r="N594" i="16"/>
  <c r="O594" i="16"/>
  <c r="P594" i="16"/>
  <c r="L593" i="16"/>
  <c r="M593" i="16"/>
  <c r="N593" i="16"/>
  <c r="O593" i="16"/>
  <c r="P593" i="16"/>
  <c r="L592" i="16"/>
  <c r="M592" i="16"/>
  <c r="N592" i="16"/>
  <c r="O592" i="16"/>
  <c r="P592" i="16"/>
  <c r="L591" i="16"/>
  <c r="M591" i="16"/>
  <c r="N591" i="16"/>
  <c r="O591" i="16"/>
  <c r="P591" i="16"/>
  <c r="L590" i="16"/>
  <c r="M590" i="16"/>
  <c r="N590" i="16"/>
  <c r="O590" i="16"/>
  <c r="P590" i="16"/>
  <c r="L589" i="16"/>
  <c r="M589" i="16"/>
  <c r="N589" i="16"/>
  <c r="O589" i="16"/>
  <c r="P589" i="16"/>
  <c r="L588" i="16"/>
  <c r="M588" i="16"/>
  <c r="N588" i="16"/>
  <c r="O588" i="16"/>
  <c r="P588" i="16"/>
  <c r="L587" i="16"/>
  <c r="M587" i="16"/>
  <c r="N587" i="16"/>
  <c r="O587" i="16"/>
  <c r="P587" i="16"/>
  <c r="L586" i="16"/>
  <c r="M586" i="16"/>
  <c r="N586" i="16"/>
  <c r="O586" i="16"/>
  <c r="P586" i="16"/>
  <c r="L585" i="16"/>
  <c r="M585" i="16"/>
  <c r="N585" i="16"/>
  <c r="O585" i="16"/>
  <c r="P585" i="16"/>
  <c r="L584" i="16"/>
  <c r="M584" i="16"/>
  <c r="N584" i="16"/>
  <c r="O584" i="16"/>
  <c r="P584" i="16"/>
  <c r="L583" i="16"/>
  <c r="M583" i="16"/>
  <c r="N583" i="16"/>
  <c r="O583" i="16"/>
  <c r="P583" i="16"/>
  <c r="L582" i="16"/>
  <c r="M582" i="16"/>
  <c r="N582" i="16"/>
  <c r="O582" i="16"/>
  <c r="P582" i="16"/>
  <c r="L581" i="16"/>
  <c r="M581" i="16"/>
  <c r="N581" i="16"/>
  <c r="O581" i="16"/>
  <c r="P581" i="16"/>
  <c r="L580" i="16"/>
  <c r="M580" i="16"/>
  <c r="N580" i="16"/>
  <c r="O580" i="16"/>
  <c r="P580" i="16"/>
  <c r="L579" i="16"/>
  <c r="M579" i="16"/>
  <c r="N579" i="16"/>
  <c r="O579" i="16"/>
  <c r="P579" i="16"/>
  <c r="L578" i="16"/>
  <c r="M578" i="16"/>
  <c r="N578" i="16"/>
  <c r="O578" i="16"/>
  <c r="P578" i="16"/>
  <c r="L577" i="16"/>
  <c r="M577" i="16"/>
  <c r="N577" i="16"/>
  <c r="O577" i="16"/>
  <c r="P577" i="16"/>
  <c r="L576" i="16"/>
  <c r="M576" i="16"/>
  <c r="N576" i="16"/>
  <c r="O576" i="16"/>
  <c r="P576" i="16"/>
  <c r="L575" i="16"/>
  <c r="M575" i="16"/>
  <c r="N575" i="16"/>
  <c r="O575" i="16"/>
  <c r="P575" i="16"/>
  <c r="L574" i="16"/>
  <c r="M574" i="16"/>
  <c r="N574" i="16"/>
  <c r="O574" i="16"/>
  <c r="P574" i="16"/>
  <c r="L573" i="16"/>
  <c r="M573" i="16"/>
  <c r="N573" i="16"/>
  <c r="O573" i="16"/>
  <c r="P573" i="16"/>
  <c r="L572" i="16"/>
  <c r="M572" i="16"/>
  <c r="N572" i="16"/>
  <c r="O572" i="16"/>
  <c r="P572" i="16"/>
  <c r="L571" i="16"/>
  <c r="M571" i="16"/>
  <c r="N571" i="16"/>
  <c r="O571" i="16"/>
  <c r="P571" i="16"/>
  <c r="L570" i="16"/>
  <c r="M570" i="16"/>
  <c r="N570" i="16"/>
  <c r="O570" i="16"/>
  <c r="P570" i="16"/>
  <c r="L569" i="16"/>
  <c r="M569" i="16"/>
  <c r="N569" i="16"/>
  <c r="O569" i="16"/>
  <c r="P569" i="16"/>
  <c r="L568" i="16"/>
  <c r="M568" i="16"/>
  <c r="N568" i="16"/>
  <c r="O568" i="16"/>
  <c r="P568" i="16"/>
  <c r="L567" i="16"/>
  <c r="M567" i="16"/>
  <c r="N567" i="16"/>
  <c r="O567" i="16"/>
  <c r="P567" i="16"/>
  <c r="L566" i="16"/>
  <c r="M566" i="16"/>
  <c r="N566" i="16"/>
  <c r="O566" i="16"/>
  <c r="P566" i="16"/>
  <c r="L565" i="16"/>
  <c r="M565" i="16"/>
  <c r="N565" i="16"/>
  <c r="O565" i="16"/>
  <c r="P565" i="16"/>
  <c r="L564" i="16"/>
  <c r="M564" i="16"/>
  <c r="N564" i="16"/>
  <c r="O564" i="16"/>
  <c r="P564" i="16"/>
  <c r="L563" i="16"/>
  <c r="M563" i="16"/>
  <c r="N563" i="16"/>
  <c r="O563" i="16"/>
  <c r="P563" i="16"/>
  <c r="L562" i="16"/>
  <c r="M562" i="16"/>
  <c r="N562" i="16"/>
  <c r="O562" i="16"/>
  <c r="P562" i="16"/>
  <c r="L561" i="16"/>
  <c r="M561" i="16"/>
  <c r="N561" i="16"/>
  <c r="O561" i="16"/>
  <c r="P561" i="16"/>
  <c r="L560" i="16"/>
  <c r="M560" i="16"/>
  <c r="N560" i="16"/>
  <c r="O560" i="16"/>
  <c r="P560" i="16"/>
  <c r="L559" i="16"/>
  <c r="M559" i="16"/>
  <c r="N559" i="16"/>
  <c r="O559" i="16"/>
  <c r="P559" i="16"/>
  <c r="L558" i="16"/>
  <c r="M558" i="16"/>
  <c r="N558" i="16"/>
  <c r="O558" i="16"/>
  <c r="P558" i="16"/>
  <c r="L557" i="16"/>
  <c r="M557" i="16"/>
  <c r="N557" i="16"/>
  <c r="O557" i="16"/>
  <c r="P557" i="16"/>
  <c r="L556" i="16"/>
  <c r="M556" i="16"/>
  <c r="N556" i="16"/>
  <c r="O556" i="16"/>
  <c r="P556" i="16"/>
  <c r="L555" i="16"/>
  <c r="M555" i="16"/>
  <c r="N555" i="16"/>
  <c r="O555" i="16"/>
  <c r="P555" i="16"/>
  <c r="L554" i="16"/>
  <c r="M554" i="16"/>
  <c r="N554" i="16"/>
  <c r="O554" i="16"/>
  <c r="P554" i="16"/>
  <c r="L553" i="16"/>
  <c r="M553" i="16"/>
  <c r="N553" i="16"/>
  <c r="O553" i="16"/>
  <c r="P553" i="16"/>
  <c r="L552" i="16"/>
  <c r="M552" i="16"/>
  <c r="N552" i="16"/>
  <c r="O552" i="16"/>
  <c r="P552" i="16"/>
  <c r="L551" i="16"/>
  <c r="M551" i="16"/>
  <c r="N551" i="16"/>
  <c r="O551" i="16"/>
  <c r="P551" i="16"/>
  <c r="L550" i="16"/>
  <c r="M550" i="16"/>
  <c r="N550" i="16"/>
  <c r="O550" i="16"/>
  <c r="P550" i="16"/>
  <c r="L549" i="16"/>
  <c r="M549" i="16"/>
  <c r="N549" i="16"/>
  <c r="O549" i="16"/>
  <c r="P549" i="16"/>
  <c r="L548" i="16"/>
  <c r="M548" i="16"/>
  <c r="N548" i="16"/>
  <c r="O548" i="16"/>
  <c r="P548" i="16"/>
  <c r="L547" i="16"/>
  <c r="M547" i="16"/>
  <c r="N547" i="16"/>
  <c r="O547" i="16"/>
  <c r="P547" i="16"/>
  <c r="L546" i="16"/>
  <c r="M546" i="16"/>
  <c r="N546" i="16"/>
  <c r="O546" i="16"/>
  <c r="P546" i="16"/>
  <c r="L545" i="16"/>
  <c r="M545" i="16"/>
  <c r="N545" i="16"/>
  <c r="O545" i="16"/>
  <c r="P545" i="16"/>
  <c r="L544" i="16"/>
  <c r="M544" i="16"/>
  <c r="N544" i="16"/>
  <c r="O544" i="16"/>
  <c r="P544" i="16"/>
  <c r="L543" i="16"/>
  <c r="M543" i="16"/>
  <c r="N543" i="16"/>
  <c r="O543" i="16"/>
  <c r="P543" i="16"/>
  <c r="L542" i="16"/>
  <c r="M542" i="16"/>
  <c r="N542" i="16"/>
  <c r="O542" i="16"/>
  <c r="P542" i="16"/>
  <c r="L541" i="16"/>
  <c r="M541" i="16"/>
  <c r="N541" i="16"/>
  <c r="O541" i="16"/>
  <c r="P541" i="16"/>
  <c r="L540" i="16"/>
  <c r="M540" i="16"/>
  <c r="N540" i="16"/>
  <c r="O540" i="16"/>
  <c r="P540" i="16"/>
  <c r="L539" i="16"/>
  <c r="M539" i="16"/>
  <c r="N539" i="16"/>
  <c r="O539" i="16"/>
  <c r="P539" i="16"/>
  <c r="L538" i="16"/>
  <c r="M538" i="16"/>
  <c r="N538" i="16"/>
  <c r="O538" i="16"/>
  <c r="P538" i="16"/>
  <c r="L537" i="16"/>
  <c r="M537" i="16"/>
  <c r="N537" i="16"/>
  <c r="O537" i="16"/>
  <c r="P537" i="16"/>
  <c r="L536" i="16"/>
  <c r="M536" i="16"/>
  <c r="N536" i="16"/>
  <c r="O536" i="16"/>
  <c r="P536" i="16"/>
  <c r="L535" i="16"/>
  <c r="M535" i="16"/>
  <c r="N535" i="16"/>
  <c r="O535" i="16"/>
  <c r="P535" i="16"/>
  <c r="L534" i="16"/>
  <c r="M534" i="16"/>
  <c r="N534" i="16"/>
  <c r="O534" i="16"/>
  <c r="P534" i="16"/>
  <c r="L533" i="16"/>
  <c r="M533" i="16"/>
  <c r="N533" i="16"/>
  <c r="O533" i="16"/>
  <c r="P533" i="16"/>
  <c r="L532" i="16"/>
  <c r="M532" i="16"/>
  <c r="N532" i="16"/>
  <c r="O532" i="16"/>
  <c r="P532" i="16"/>
  <c r="L531" i="16"/>
  <c r="M531" i="16"/>
  <c r="N531" i="16"/>
  <c r="O531" i="16"/>
  <c r="P531" i="16"/>
  <c r="L530" i="16"/>
  <c r="M530" i="16"/>
  <c r="N530" i="16"/>
  <c r="O530" i="16"/>
  <c r="P530" i="16"/>
  <c r="L529" i="16"/>
  <c r="M529" i="16"/>
  <c r="N529" i="16"/>
  <c r="O529" i="16"/>
  <c r="P529" i="16"/>
  <c r="L528" i="16"/>
  <c r="M528" i="16"/>
  <c r="N528" i="16"/>
  <c r="O528" i="16"/>
  <c r="P528" i="16"/>
  <c r="L527" i="16"/>
  <c r="M527" i="16"/>
  <c r="N527" i="16"/>
  <c r="O527" i="16"/>
  <c r="P527" i="16"/>
  <c r="L526" i="16"/>
  <c r="M526" i="16"/>
  <c r="N526" i="16"/>
  <c r="O526" i="16"/>
  <c r="P526" i="16"/>
  <c r="L525" i="16"/>
  <c r="M525" i="16"/>
  <c r="N525" i="16"/>
  <c r="O525" i="16"/>
  <c r="P525" i="16"/>
  <c r="L524" i="16"/>
  <c r="M524" i="16"/>
  <c r="N524" i="16"/>
  <c r="O524" i="16"/>
  <c r="P524" i="16"/>
  <c r="L523" i="16"/>
  <c r="M523" i="16"/>
  <c r="N523" i="16"/>
  <c r="O523" i="16"/>
  <c r="P523" i="16"/>
  <c r="L522" i="16"/>
  <c r="M522" i="16"/>
  <c r="N522" i="16"/>
  <c r="O522" i="16"/>
  <c r="P522" i="16"/>
  <c r="L521" i="16"/>
  <c r="M521" i="16"/>
  <c r="N521" i="16"/>
  <c r="O521" i="16"/>
  <c r="P521" i="16"/>
  <c r="L520" i="16"/>
  <c r="M520" i="16"/>
  <c r="N520" i="16"/>
  <c r="O520" i="16"/>
  <c r="P520" i="16"/>
  <c r="L519" i="16"/>
  <c r="M519" i="16"/>
  <c r="N519" i="16"/>
  <c r="O519" i="16"/>
  <c r="P519" i="16"/>
  <c r="L518" i="16"/>
  <c r="M518" i="16"/>
  <c r="N518" i="16"/>
  <c r="O518" i="16"/>
  <c r="P518" i="16"/>
  <c r="L517" i="16"/>
  <c r="M517" i="16"/>
  <c r="N517" i="16"/>
  <c r="O517" i="16"/>
  <c r="P517" i="16"/>
  <c r="L516" i="16"/>
  <c r="M516" i="16"/>
  <c r="N516" i="16"/>
  <c r="O516" i="16"/>
  <c r="P516" i="16"/>
  <c r="L515" i="16"/>
  <c r="M515" i="16"/>
  <c r="N515" i="16"/>
  <c r="O515" i="16"/>
  <c r="P515" i="16"/>
  <c r="L514" i="16"/>
  <c r="M514" i="16"/>
  <c r="N514" i="16"/>
  <c r="O514" i="16"/>
  <c r="P514" i="16"/>
  <c r="L513" i="16"/>
  <c r="M513" i="16"/>
  <c r="N513" i="16"/>
  <c r="O513" i="16"/>
  <c r="P513" i="16"/>
  <c r="L512" i="16"/>
  <c r="M512" i="16"/>
  <c r="N512" i="16"/>
  <c r="O512" i="16"/>
  <c r="P512" i="16"/>
  <c r="L511" i="16"/>
  <c r="M511" i="16"/>
  <c r="N511" i="16"/>
  <c r="O511" i="16"/>
  <c r="P511" i="16"/>
  <c r="L510" i="16"/>
  <c r="M510" i="16"/>
  <c r="N510" i="16"/>
  <c r="O510" i="16"/>
  <c r="P510" i="16"/>
  <c r="L509" i="16"/>
  <c r="M509" i="16"/>
  <c r="N509" i="16"/>
  <c r="O509" i="16"/>
  <c r="P509" i="16"/>
  <c r="L508" i="16"/>
  <c r="M508" i="16"/>
  <c r="N508" i="16"/>
  <c r="O508" i="16"/>
  <c r="P508" i="16"/>
  <c r="L507" i="16"/>
  <c r="M507" i="16"/>
  <c r="N507" i="16"/>
  <c r="O507" i="16"/>
  <c r="P507" i="16"/>
  <c r="L506" i="16"/>
  <c r="M506" i="16"/>
  <c r="N506" i="16"/>
  <c r="O506" i="16"/>
  <c r="P506" i="16"/>
  <c r="L505" i="16"/>
  <c r="M505" i="16"/>
  <c r="N505" i="16"/>
  <c r="O505" i="16"/>
  <c r="P505" i="16"/>
  <c r="L504" i="16"/>
  <c r="M504" i="16"/>
  <c r="N504" i="16"/>
  <c r="O504" i="16"/>
  <c r="P504" i="16"/>
  <c r="L503" i="16"/>
  <c r="M503" i="16"/>
  <c r="N503" i="16"/>
  <c r="O503" i="16"/>
  <c r="P503" i="16"/>
  <c r="L502" i="16"/>
  <c r="M502" i="16"/>
  <c r="N502" i="16"/>
  <c r="O502" i="16"/>
  <c r="P502" i="16"/>
  <c r="L501" i="16"/>
  <c r="M501" i="16"/>
  <c r="N501" i="16"/>
  <c r="O501" i="16"/>
  <c r="P501" i="16"/>
  <c r="L500" i="16"/>
  <c r="M500" i="16"/>
  <c r="N500" i="16"/>
  <c r="O500" i="16"/>
  <c r="P500" i="16"/>
  <c r="L499" i="16"/>
  <c r="M499" i="16"/>
  <c r="N499" i="16"/>
  <c r="O499" i="16"/>
  <c r="P499" i="16"/>
  <c r="L498" i="16"/>
  <c r="M498" i="16"/>
  <c r="N498" i="16"/>
  <c r="O498" i="16"/>
  <c r="P498" i="16"/>
  <c r="L497" i="16"/>
  <c r="M497" i="16"/>
  <c r="N497" i="16"/>
  <c r="O497" i="16"/>
  <c r="P497" i="16"/>
  <c r="L496" i="16"/>
  <c r="M496" i="16"/>
  <c r="N496" i="16"/>
  <c r="O496" i="16"/>
  <c r="P496" i="16"/>
  <c r="L495" i="16"/>
  <c r="M495" i="16"/>
  <c r="N495" i="16"/>
  <c r="O495" i="16"/>
  <c r="P495" i="16"/>
  <c r="L494" i="16"/>
  <c r="M494" i="16"/>
  <c r="N494" i="16"/>
  <c r="O494" i="16"/>
  <c r="P494" i="16"/>
  <c r="L493" i="16"/>
  <c r="M493" i="16"/>
  <c r="N493" i="16"/>
  <c r="O493" i="16"/>
  <c r="P493" i="16"/>
  <c r="L492" i="16"/>
  <c r="M492" i="16"/>
  <c r="N492" i="16"/>
  <c r="O492" i="16"/>
  <c r="P492" i="16"/>
  <c r="L491" i="16"/>
  <c r="M491" i="16"/>
  <c r="N491" i="16"/>
  <c r="O491" i="16"/>
  <c r="P491" i="16"/>
  <c r="L490" i="16"/>
  <c r="M490" i="16"/>
  <c r="N490" i="16"/>
  <c r="O490" i="16"/>
  <c r="P490" i="16"/>
  <c r="L489" i="16"/>
  <c r="M489" i="16"/>
  <c r="N489" i="16"/>
  <c r="O489" i="16"/>
  <c r="P489" i="16"/>
  <c r="L488" i="16"/>
  <c r="M488" i="16"/>
  <c r="N488" i="16"/>
  <c r="O488" i="16"/>
  <c r="P488" i="16"/>
  <c r="L487" i="16"/>
  <c r="M487" i="16"/>
  <c r="N487" i="16"/>
  <c r="O487" i="16"/>
  <c r="P487" i="16"/>
  <c r="L486" i="16"/>
  <c r="M486" i="16"/>
  <c r="N486" i="16"/>
  <c r="O486" i="16"/>
  <c r="P486" i="16"/>
  <c r="L485" i="16"/>
  <c r="M485" i="16"/>
  <c r="N485" i="16"/>
  <c r="O485" i="16"/>
  <c r="P485" i="16"/>
  <c r="L484" i="16"/>
  <c r="M484" i="16"/>
  <c r="N484" i="16"/>
  <c r="O484" i="16"/>
  <c r="P484" i="16"/>
  <c r="L483" i="16"/>
  <c r="M483" i="16"/>
  <c r="N483" i="16"/>
  <c r="O483" i="16"/>
  <c r="P483" i="16"/>
  <c r="L482" i="16"/>
  <c r="M482" i="16"/>
  <c r="N482" i="16"/>
  <c r="O482" i="16"/>
  <c r="P482" i="16"/>
  <c r="L481" i="16"/>
  <c r="M481" i="16"/>
  <c r="N481" i="16"/>
  <c r="O481" i="16"/>
  <c r="P481" i="16"/>
  <c r="L480" i="16"/>
  <c r="M480" i="16"/>
  <c r="N480" i="16"/>
  <c r="O480" i="16"/>
  <c r="P480" i="16"/>
  <c r="L479" i="16"/>
  <c r="M479" i="16"/>
  <c r="N479" i="16"/>
  <c r="O479" i="16"/>
  <c r="P479" i="16"/>
  <c r="L478" i="16"/>
  <c r="M478" i="16"/>
  <c r="N478" i="16"/>
  <c r="O478" i="16"/>
  <c r="P478" i="16"/>
  <c r="L477" i="16"/>
  <c r="M477" i="16"/>
  <c r="N477" i="16"/>
  <c r="O477" i="16"/>
  <c r="P477" i="16"/>
  <c r="L476" i="16"/>
  <c r="M476" i="16"/>
  <c r="N476" i="16"/>
  <c r="O476" i="16"/>
  <c r="P476" i="16"/>
  <c r="L475" i="16"/>
  <c r="M475" i="16"/>
  <c r="N475" i="16"/>
  <c r="O475" i="16"/>
  <c r="P475" i="16"/>
  <c r="L474" i="16"/>
  <c r="M474" i="16"/>
  <c r="N474" i="16"/>
  <c r="O474" i="16"/>
  <c r="P474" i="16"/>
  <c r="L473" i="16"/>
  <c r="M473" i="16"/>
  <c r="N473" i="16"/>
  <c r="O473" i="16"/>
  <c r="P473" i="16"/>
  <c r="L472" i="16"/>
  <c r="M472" i="16"/>
  <c r="N472" i="16"/>
  <c r="O472" i="16"/>
  <c r="P472" i="16"/>
  <c r="L471" i="16"/>
  <c r="M471" i="16"/>
  <c r="N471" i="16"/>
  <c r="O471" i="16"/>
  <c r="P471" i="16"/>
  <c r="L470" i="16"/>
  <c r="M470" i="16"/>
  <c r="N470" i="16"/>
  <c r="O470" i="16"/>
  <c r="P470" i="16"/>
  <c r="L469" i="16"/>
  <c r="M469" i="16"/>
  <c r="N469" i="16"/>
  <c r="O469" i="16"/>
  <c r="P469" i="16"/>
  <c r="L468" i="16"/>
  <c r="M468" i="16"/>
  <c r="N468" i="16"/>
  <c r="O468" i="16"/>
  <c r="P468" i="16"/>
  <c r="L467" i="16"/>
  <c r="M467" i="16"/>
  <c r="N467" i="16"/>
  <c r="O467" i="16"/>
  <c r="P467" i="16"/>
  <c r="L466" i="16"/>
  <c r="M466" i="16"/>
  <c r="N466" i="16"/>
  <c r="O466" i="16"/>
  <c r="P466" i="16"/>
  <c r="L465" i="16"/>
  <c r="M465" i="16"/>
  <c r="N465" i="16"/>
  <c r="O465" i="16"/>
  <c r="P465" i="16"/>
  <c r="L464" i="16"/>
  <c r="M464" i="16"/>
  <c r="N464" i="16"/>
  <c r="O464" i="16"/>
  <c r="P464" i="16"/>
  <c r="L463" i="16"/>
  <c r="M463" i="16"/>
  <c r="N463" i="16"/>
  <c r="O463" i="16"/>
  <c r="P463" i="16"/>
  <c r="L462" i="16"/>
  <c r="M462" i="16"/>
  <c r="N462" i="16"/>
  <c r="O462" i="16"/>
  <c r="P462" i="16"/>
  <c r="L461" i="16"/>
  <c r="M461" i="16"/>
  <c r="N461" i="16"/>
  <c r="O461" i="16"/>
  <c r="P461" i="16"/>
  <c r="L460" i="16"/>
  <c r="M460" i="16"/>
  <c r="N460" i="16"/>
  <c r="O460" i="16"/>
  <c r="P460" i="16"/>
  <c r="L459" i="16"/>
  <c r="M459" i="16"/>
  <c r="N459" i="16"/>
  <c r="O459" i="16"/>
  <c r="P459" i="16"/>
  <c r="L458" i="16"/>
  <c r="M458" i="16"/>
  <c r="N458" i="16"/>
  <c r="O458" i="16"/>
  <c r="P458" i="16"/>
  <c r="L457" i="16"/>
  <c r="M457" i="16"/>
  <c r="N457" i="16"/>
  <c r="O457" i="16"/>
  <c r="P457" i="16"/>
  <c r="L456" i="16"/>
  <c r="M456" i="16"/>
  <c r="N456" i="16"/>
  <c r="O456" i="16"/>
  <c r="P456" i="16"/>
  <c r="L455" i="16"/>
  <c r="M455" i="16"/>
  <c r="N455" i="16"/>
  <c r="O455" i="16"/>
  <c r="P455" i="16"/>
  <c r="L454" i="16"/>
  <c r="M454" i="16"/>
  <c r="N454" i="16"/>
  <c r="O454" i="16"/>
  <c r="P454" i="16"/>
  <c r="L453" i="16"/>
  <c r="M453" i="16"/>
  <c r="N453" i="16"/>
  <c r="O453" i="16"/>
  <c r="P453" i="16"/>
  <c r="L452" i="16"/>
  <c r="M452" i="16"/>
  <c r="N452" i="16"/>
  <c r="O452" i="16"/>
  <c r="P452" i="16"/>
  <c r="L451" i="16"/>
  <c r="M451" i="16"/>
  <c r="N451" i="16"/>
  <c r="O451" i="16"/>
  <c r="P451" i="16"/>
  <c r="L450" i="16"/>
  <c r="M450" i="16"/>
  <c r="N450" i="16"/>
  <c r="O450" i="16"/>
  <c r="P450" i="16"/>
  <c r="L449" i="16"/>
  <c r="M449" i="16"/>
  <c r="N449" i="16"/>
  <c r="O449" i="16"/>
  <c r="P449" i="16"/>
  <c r="L448" i="16"/>
  <c r="M448" i="16"/>
  <c r="N448" i="16"/>
  <c r="O448" i="16"/>
  <c r="P448" i="16"/>
  <c r="L447" i="16"/>
  <c r="M447" i="16"/>
  <c r="N447" i="16"/>
  <c r="O447" i="16"/>
  <c r="P447" i="16"/>
  <c r="L446" i="16"/>
  <c r="M446" i="16"/>
  <c r="N446" i="16"/>
  <c r="O446" i="16"/>
  <c r="P446" i="16"/>
  <c r="L445" i="16"/>
  <c r="M445" i="16"/>
  <c r="N445" i="16"/>
  <c r="O445" i="16"/>
  <c r="P445" i="16"/>
  <c r="L444" i="16"/>
  <c r="M444" i="16"/>
  <c r="N444" i="16"/>
  <c r="O444" i="16"/>
  <c r="P444" i="16"/>
  <c r="L443" i="16"/>
  <c r="M443" i="16"/>
  <c r="N443" i="16"/>
  <c r="O443" i="16"/>
  <c r="P443" i="16"/>
  <c r="L442" i="16"/>
  <c r="M442" i="16"/>
  <c r="N442" i="16"/>
  <c r="O442" i="16"/>
  <c r="P442" i="16"/>
  <c r="L441" i="16"/>
  <c r="M441" i="16"/>
  <c r="N441" i="16"/>
  <c r="O441" i="16"/>
  <c r="P441" i="16"/>
  <c r="L440" i="16"/>
  <c r="M440" i="16"/>
  <c r="N440" i="16"/>
  <c r="O440" i="16"/>
  <c r="P440" i="16"/>
  <c r="L439" i="16"/>
  <c r="M439" i="16"/>
  <c r="N439" i="16"/>
  <c r="O439" i="16"/>
  <c r="P439" i="16"/>
  <c r="L438" i="16"/>
  <c r="M438" i="16"/>
  <c r="N438" i="16"/>
  <c r="O438" i="16"/>
  <c r="P438" i="16"/>
  <c r="L437" i="16"/>
  <c r="M437" i="16"/>
  <c r="N437" i="16"/>
  <c r="O437" i="16"/>
  <c r="P437" i="16"/>
  <c r="L436" i="16"/>
  <c r="M436" i="16"/>
  <c r="N436" i="16"/>
  <c r="O436" i="16"/>
  <c r="P436" i="16"/>
  <c r="L435" i="16"/>
  <c r="M435" i="16"/>
  <c r="N435" i="16"/>
  <c r="O435" i="16"/>
  <c r="P435" i="16"/>
  <c r="L434" i="16"/>
  <c r="M434" i="16"/>
  <c r="N434" i="16"/>
  <c r="O434" i="16"/>
  <c r="P434" i="16"/>
  <c r="L433" i="16"/>
  <c r="M433" i="16"/>
  <c r="N433" i="16"/>
  <c r="O433" i="16"/>
  <c r="P433" i="16"/>
  <c r="L432" i="16"/>
  <c r="M432" i="16"/>
  <c r="N432" i="16"/>
  <c r="O432" i="16"/>
  <c r="P432" i="16"/>
  <c r="L431" i="16"/>
  <c r="M431" i="16"/>
  <c r="N431" i="16"/>
  <c r="O431" i="16"/>
  <c r="P431" i="16"/>
  <c r="L430" i="16"/>
  <c r="M430" i="16"/>
  <c r="N430" i="16"/>
  <c r="O430" i="16"/>
  <c r="P430" i="16"/>
  <c r="L429" i="16"/>
  <c r="M429" i="16"/>
  <c r="N429" i="16"/>
  <c r="O429" i="16"/>
  <c r="P429" i="16"/>
  <c r="L428" i="16"/>
  <c r="M428" i="16"/>
  <c r="N428" i="16"/>
  <c r="O428" i="16"/>
  <c r="P428" i="16"/>
  <c r="L427" i="16"/>
  <c r="M427" i="16"/>
  <c r="N427" i="16"/>
  <c r="O427" i="16"/>
  <c r="P427" i="16"/>
  <c r="L426" i="16"/>
  <c r="M426" i="16"/>
  <c r="N426" i="16"/>
  <c r="O426" i="16"/>
  <c r="P426" i="16"/>
  <c r="K426" i="16"/>
  <c r="L425" i="16"/>
  <c r="M425" i="16"/>
  <c r="N425" i="16"/>
  <c r="O425" i="16"/>
  <c r="P425" i="16"/>
  <c r="L424" i="16"/>
  <c r="M424" i="16"/>
  <c r="N424" i="16"/>
  <c r="O424" i="16"/>
  <c r="P424" i="16"/>
  <c r="K424" i="16"/>
  <c r="J424" i="16"/>
  <c r="L423" i="16"/>
  <c r="M423" i="16"/>
  <c r="N423" i="16"/>
  <c r="O423" i="16"/>
  <c r="P423" i="16"/>
  <c r="K423" i="16"/>
  <c r="L422" i="16"/>
  <c r="M422" i="16"/>
  <c r="N422" i="16"/>
  <c r="O422" i="16"/>
  <c r="P422" i="16"/>
  <c r="K422" i="16"/>
  <c r="L421" i="16"/>
  <c r="M421" i="16"/>
  <c r="N421" i="16"/>
  <c r="O421" i="16"/>
  <c r="P421" i="16"/>
  <c r="K421" i="16"/>
  <c r="L420" i="16"/>
  <c r="M420" i="16"/>
  <c r="N420" i="16"/>
  <c r="O420" i="16"/>
  <c r="P420" i="16"/>
  <c r="K420" i="16"/>
  <c r="L419" i="16"/>
  <c r="M419" i="16"/>
  <c r="N419" i="16"/>
  <c r="O419" i="16"/>
  <c r="P419" i="16"/>
  <c r="K419" i="16"/>
  <c r="L418" i="16"/>
  <c r="M418" i="16"/>
  <c r="N418" i="16"/>
  <c r="O418" i="16"/>
  <c r="P418" i="16"/>
  <c r="K418" i="16"/>
  <c r="L417" i="16"/>
  <c r="M417" i="16"/>
  <c r="N417" i="16"/>
  <c r="O417" i="16"/>
  <c r="P417" i="16"/>
  <c r="K417" i="16"/>
  <c r="L416" i="16"/>
  <c r="M416" i="16"/>
  <c r="N416" i="16"/>
  <c r="O416" i="16"/>
  <c r="P416" i="16"/>
  <c r="K416" i="16"/>
  <c r="L415" i="16"/>
  <c r="M415" i="16"/>
  <c r="N415" i="16"/>
  <c r="O415" i="16"/>
  <c r="P415" i="16"/>
  <c r="K415" i="16"/>
  <c r="L414" i="16"/>
  <c r="M414" i="16"/>
  <c r="N414" i="16"/>
  <c r="O414" i="16"/>
  <c r="P414" i="16"/>
  <c r="K414" i="16"/>
  <c r="L413" i="16"/>
  <c r="M413" i="16"/>
  <c r="N413" i="16"/>
  <c r="O413" i="16"/>
  <c r="P413" i="16"/>
  <c r="K413" i="16"/>
  <c r="L412" i="16"/>
  <c r="M412" i="16"/>
  <c r="N412" i="16"/>
  <c r="O412" i="16"/>
  <c r="P412" i="16"/>
  <c r="K412" i="16"/>
  <c r="L411" i="16"/>
  <c r="M411" i="16"/>
  <c r="N411" i="16"/>
  <c r="O411" i="16"/>
  <c r="P411" i="16"/>
  <c r="K411" i="16"/>
  <c r="L410" i="16"/>
  <c r="M410" i="16"/>
  <c r="N410" i="16"/>
  <c r="O410" i="16"/>
  <c r="P410" i="16"/>
  <c r="K410" i="16"/>
  <c r="J118" i="16"/>
  <c r="J119" i="16"/>
  <c r="J107" i="16"/>
  <c r="J108" i="16"/>
  <c r="J109" i="16"/>
  <c r="AB109" i="16"/>
  <c r="L409" i="16"/>
  <c r="M409" i="16"/>
  <c r="N409" i="16"/>
  <c r="O409" i="16"/>
  <c r="P409" i="16"/>
  <c r="K409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L408" i="16"/>
  <c r="M408" i="16"/>
  <c r="N408" i="16"/>
  <c r="O408" i="16"/>
  <c r="P408" i="16"/>
  <c r="K408" i="16"/>
  <c r="J408" i="16"/>
  <c r="L407" i="16"/>
  <c r="M407" i="16"/>
  <c r="N407" i="16"/>
  <c r="O407" i="16"/>
  <c r="P407" i="16"/>
  <c r="K407" i="16"/>
  <c r="L406" i="16"/>
  <c r="M406" i="16"/>
  <c r="N406" i="16"/>
  <c r="O406" i="16"/>
  <c r="P406" i="16"/>
  <c r="K406" i="16"/>
  <c r="L405" i="16"/>
  <c r="M405" i="16"/>
  <c r="N405" i="16"/>
  <c r="O405" i="16"/>
  <c r="P405" i="16"/>
  <c r="K405" i="16"/>
  <c r="L404" i="16"/>
  <c r="M404" i="16"/>
  <c r="N404" i="16"/>
  <c r="O404" i="16"/>
  <c r="P404" i="16"/>
  <c r="K404" i="16"/>
  <c r="L403" i="16"/>
  <c r="M403" i="16"/>
  <c r="N403" i="16"/>
  <c r="O403" i="16"/>
  <c r="P403" i="16"/>
  <c r="K403" i="16"/>
  <c r="L402" i="16"/>
  <c r="M402" i="16"/>
  <c r="N402" i="16"/>
  <c r="O402" i="16"/>
  <c r="P402" i="16"/>
  <c r="K402" i="16"/>
  <c r="L401" i="16"/>
  <c r="M401" i="16"/>
  <c r="N401" i="16"/>
  <c r="O401" i="16"/>
  <c r="P401" i="16"/>
  <c r="K401" i="16"/>
  <c r="L400" i="16"/>
  <c r="M400" i="16"/>
  <c r="N400" i="16"/>
  <c r="O400" i="16"/>
  <c r="P400" i="16"/>
  <c r="K400" i="16"/>
  <c r="L399" i="16"/>
  <c r="M399" i="16"/>
  <c r="N399" i="16"/>
  <c r="O399" i="16"/>
  <c r="P399" i="16"/>
  <c r="K399" i="16"/>
  <c r="L398" i="16"/>
  <c r="M398" i="16"/>
  <c r="N398" i="16"/>
  <c r="O398" i="16"/>
  <c r="P398" i="16"/>
  <c r="K398" i="16"/>
  <c r="L397" i="16"/>
  <c r="M397" i="16"/>
  <c r="N397" i="16"/>
  <c r="O397" i="16"/>
  <c r="P397" i="16"/>
  <c r="K397" i="16"/>
  <c r="L396" i="16"/>
  <c r="M396" i="16"/>
  <c r="N396" i="16"/>
  <c r="O396" i="16"/>
  <c r="P396" i="16"/>
  <c r="K396" i="16"/>
  <c r="J396" i="16"/>
  <c r="J397" i="16"/>
  <c r="L395" i="16"/>
  <c r="M395" i="16"/>
  <c r="N395" i="16"/>
  <c r="O395" i="16"/>
  <c r="P395" i="16"/>
  <c r="K395" i="16"/>
  <c r="J395" i="16"/>
  <c r="L394" i="16"/>
  <c r="M394" i="16"/>
  <c r="N394" i="16"/>
  <c r="O394" i="16"/>
  <c r="P394" i="16"/>
  <c r="K394" i="16"/>
  <c r="L393" i="16"/>
  <c r="M393" i="16"/>
  <c r="N393" i="16"/>
  <c r="O393" i="16"/>
  <c r="P393" i="16"/>
  <c r="K393" i="16"/>
  <c r="L392" i="16"/>
  <c r="M392" i="16"/>
  <c r="N392" i="16"/>
  <c r="O392" i="16"/>
  <c r="P392" i="16"/>
  <c r="K392" i="16"/>
  <c r="L391" i="16"/>
  <c r="M391" i="16"/>
  <c r="N391" i="16"/>
  <c r="O391" i="16"/>
  <c r="P391" i="16"/>
  <c r="K391" i="16"/>
  <c r="L390" i="16"/>
  <c r="M390" i="16"/>
  <c r="N390" i="16"/>
  <c r="O390" i="16"/>
  <c r="P390" i="16"/>
  <c r="K390" i="16"/>
  <c r="L389" i="16"/>
  <c r="M389" i="16"/>
  <c r="N389" i="16"/>
  <c r="O389" i="16"/>
  <c r="P389" i="16"/>
  <c r="K389" i="16"/>
  <c r="L388" i="16"/>
  <c r="M388" i="16"/>
  <c r="N388" i="16"/>
  <c r="O388" i="16"/>
  <c r="P388" i="16"/>
  <c r="K388" i="16"/>
  <c r="L387" i="16"/>
  <c r="M387" i="16"/>
  <c r="N387" i="16"/>
  <c r="O387" i="16"/>
  <c r="P387" i="16"/>
  <c r="K387" i="16"/>
  <c r="J387" i="16"/>
  <c r="J388" i="16"/>
  <c r="AB388" i="16"/>
  <c r="L386" i="16"/>
  <c r="M386" i="16"/>
  <c r="N386" i="16"/>
  <c r="O386" i="16"/>
  <c r="P386" i="16"/>
  <c r="K386" i="16"/>
  <c r="J386" i="16"/>
  <c r="L385" i="16"/>
  <c r="M385" i="16"/>
  <c r="N385" i="16"/>
  <c r="O385" i="16"/>
  <c r="P385" i="16"/>
  <c r="K385" i="16"/>
  <c r="L384" i="16"/>
  <c r="M384" i="16"/>
  <c r="N384" i="16"/>
  <c r="O384" i="16"/>
  <c r="P384" i="16"/>
  <c r="K384" i="16"/>
  <c r="L383" i="16"/>
  <c r="M383" i="16"/>
  <c r="N383" i="16"/>
  <c r="O383" i="16"/>
  <c r="P383" i="16"/>
  <c r="K383" i="16"/>
  <c r="L382" i="16"/>
  <c r="M382" i="16"/>
  <c r="N382" i="16"/>
  <c r="O382" i="16"/>
  <c r="P382" i="16"/>
  <c r="K382" i="16"/>
  <c r="L381" i="16"/>
  <c r="M381" i="16"/>
  <c r="N381" i="16"/>
  <c r="O381" i="16"/>
  <c r="P381" i="16"/>
  <c r="K381" i="16"/>
  <c r="L380" i="16"/>
  <c r="M380" i="16"/>
  <c r="N380" i="16"/>
  <c r="O380" i="16"/>
  <c r="P380" i="16"/>
  <c r="K380" i="16"/>
  <c r="L379" i="16"/>
  <c r="M379" i="16"/>
  <c r="N379" i="16"/>
  <c r="O379" i="16"/>
  <c r="P379" i="16"/>
  <c r="K379" i="16"/>
  <c r="L378" i="16"/>
  <c r="M378" i="16"/>
  <c r="N378" i="16"/>
  <c r="O378" i="16"/>
  <c r="P378" i="16"/>
  <c r="K378" i="16"/>
  <c r="J378" i="16"/>
  <c r="J379" i="16"/>
  <c r="J380" i="16"/>
  <c r="J381" i="16"/>
  <c r="J382" i="16"/>
  <c r="J383" i="16"/>
  <c r="J384" i="16"/>
  <c r="J385" i="16"/>
  <c r="L377" i="16"/>
  <c r="M377" i="16"/>
  <c r="N377" i="16"/>
  <c r="O377" i="16"/>
  <c r="P377" i="16"/>
  <c r="K377" i="16"/>
  <c r="J377" i="16"/>
  <c r="L376" i="16"/>
  <c r="M376" i="16"/>
  <c r="N376" i="16"/>
  <c r="O376" i="16"/>
  <c r="P376" i="16"/>
  <c r="K376" i="16"/>
  <c r="L375" i="16"/>
  <c r="M375" i="16"/>
  <c r="N375" i="16"/>
  <c r="O375" i="16"/>
  <c r="P375" i="16"/>
  <c r="K375" i="16"/>
  <c r="L374" i="16"/>
  <c r="M374" i="16"/>
  <c r="N374" i="16"/>
  <c r="O374" i="16"/>
  <c r="P374" i="16"/>
  <c r="K374" i="16"/>
  <c r="L373" i="16"/>
  <c r="M373" i="16"/>
  <c r="N373" i="16"/>
  <c r="O373" i="16"/>
  <c r="P373" i="16"/>
  <c r="K373" i="16"/>
  <c r="L372" i="16"/>
  <c r="M372" i="16"/>
  <c r="N372" i="16"/>
  <c r="O372" i="16"/>
  <c r="P372" i="16"/>
  <c r="K372" i="16"/>
  <c r="L371" i="16"/>
  <c r="M371" i="16"/>
  <c r="N371" i="16"/>
  <c r="O371" i="16"/>
  <c r="P371" i="16"/>
  <c r="K371" i="16"/>
  <c r="L370" i="16"/>
  <c r="M370" i="16"/>
  <c r="N370" i="16"/>
  <c r="O370" i="16"/>
  <c r="P370" i="16"/>
  <c r="K370" i="16"/>
  <c r="L369" i="16"/>
  <c r="M369" i="16"/>
  <c r="N369" i="16"/>
  <c r="O369" i="16"/>
  <c r="P369" i="16"/>
  <c r="K369" i="16"/>
  <c r="J369" i="16"/>
  <c r="J370" i="16"/>
  <c r="L368" i="16"/>
  <c r="M368" i="16"/>
  <c r="N368" i="16"/>
  <c r="O368" i="16"/>
  <c r="P368" i="16"/>
  <c r="K368" i="16"/>
  <c r="J368" i="16"/>
  <c r="L367" i="16"/>
  <c r="M367" i="16"/>
  <c r="N367" i="16"/>
  <c r="O367" i="16"/>
  <c r="P367" i="16"/>
  <c r="K367" i="16"/>
  <c r="L366" i="16"/>
  <c r="M366" i="16"/>
  <c r="N366" i="16"/>
  <c r="O366" i="16"/>
  <c r="P366" i="16"/>
  <c r="K366" i="16"/>
  <c r="L365" i="16"/>
  <c r="M365" i="16"/>
  <c r="N365" i="16"/>
  <c r="O365" i="16"/>
  <c r="P365" i="16"/>
  <c r="K365" i="16"/>
  <c r="L364" i="16"/>
  <c r="M364" i="16"/>
  <c r="N364" i="16"/>
  <c r="O364" i="16"/>
  <c r="P364" i="16"/>
  <c r="K364" i="16"/>
  <c r="L363" i="16"/>
  <c r="M363" i="16"/>
  <c r="N363" i="16"/>
  <c r="O363" i="16"/>
  <c r="P363" i="16"/>
  <c r="K363" i="16"/>
  <c r="L362" i="16"/>
  <c r="M362" i="16"/>
  <c r="N362" i="16"/>
  <c r="O362" i="16"/>
  <c r="P362" i="16"/>
  <c r="K362" i="16"/>
  <c r="L361" i="16"/>
  <c r="M361" i="16"/>
  <c r="N361" i="16"/>
  <c r="O361" i="16"/>
  <c r="P361" i="16"/>
  <c r="K361" i="16"/>
  <c r="L360" i="16"/>
  <c r="M360" i="16"/>
  <c r="N360" i="16"/>
  <c r="O360" i="16"/>
  <c r="P360" i="16"/>
  <c r="K360" i="16"/>
  <c r="L359" i="16"/>
  <c r="M359" i="16"/>
  <c r="N359" i="16"/>
  <c r="O359" i="16"/>
  <c r="P359" i="16"/>
  <c r="K359" i="16"/>
  <c r="L358" i="16"/>
  <c r="M358" i="16"/>
  <c r="N358" i="16"/>
  <c r="O358" i="16"/>
  <c r="P358" i="16"/>
  <c r="K358" i="16"/>
  <c r="L357" i="16"/>
  <c r="M357" i="16"/>
  <c r="N357" i="16"/>
  <c r="O357" i="16"/>
  <c r="P357" i="16"/>
  <c r="K357" i="16"/>
  <c r="L356" i="16"/>
  <c r="M356" i="16"/>
  <c r="N356" i="16"/>
  <c r="O356" i="16"/>
  <c r="P356" i="16"/>
  <c r="K356" i="16"/>
  <c r="L355" i="16"/>
  <c r="M355" i="16"/>
  <c r="N355" i="16"/>
  <c r="O355" i="16"/>
  <c r="P355" i="16"/>
  <c r="K355" i="16"/>
  <c r="L354" i="16"/>
  <c r="M354" i="16"/>
  <c r="N354" i="16"/>
  <c r="O354" i="16"/>
  <c r="P354" i="16"/>
  <c r="K354" i="16"/>
  <c r="J354" i="16"/>
  <c r="J355" i="16"/>
  <c r="J356" i="16"/>
  <c r="AB356" i="16"/>
  <c r="L353" i="16"/>
  <c r="M353" i="16"/>
  <c r="N353" i="16"/>
  <c r="O353" i="16"/>
  <c r="P353" i="16"/>
  <c r="K353" i="16"/>
  <c r="J353" i="16"/>
  <c r="L352" i="16"/>
  <c r="M352" i="16"/>
  <c r="N352" i="16"/>
  <c r="O352" i="16"/>
  <c r="P352" i="16"/>
  <c r="K352" i="16"/>
  <c r="J352" i="16"/>
  <c r="L351" i="16"/>
  <c r="M351" i="16"/>
  <c r="N351" i="16"/>
  <c r="O351" i="16"/>
  <c r="P351" i="16"/>
  <c r="K351" i="16"/>
  <c r="L350" i="16"/>
  <c r="M350" i="16"/>
  <c r="N350" i="16"/>
  <c r="O350" i="16"/>
  <c r="P350" i="16"/>
  <c r="K350" i="16"/>
  <c r="L349" i="16"/>
  <c r="M349" i="16"/>
  <c r="N349" i="16"/>
  <c r="O349" i="16"/>
  <c r="P349" i="16"/>
  <c r="K349" i="16"/>
  <c r="L348" i="16"/>
  <c r="M348" i="16"/>
  <c r="N348" i="16"/>
  <c r="O348" i="16"/>
  <c r="P348" i="16"/>
  <c r="K348" i="16"/>
  <c r="L347" i="16"/>
  <c r="M347" i="16"/>
  <c r="N347" i="16"/>
  <c r="O347" i="16"/>
  <c r="P347" i="16"/>
  <c r="K347" i="16"/>
  <c r="L346" i="16"/>
  <c r="M346" i="16"/>
  <c r="N346" i="16"/>
  <c r="O346" i="16"/>
  <c r="P346" i="16"/>
  <c r="K346" i="16"/>
  <c r="L345" i="16"/>
  <c r="M345" i="16"/>
  <c r="N345" i="16"/>
  <c r="O345" i="16"/>
  <c r="P345" i="16"/>
  <c r="K345" i="16"/>
  <c r="L344" i="16"/>
  <c r="M344" i="16"/>
  <c r="N344" i="16"/>
  <c r="O344" i="16"/>
  <c r="P344" i="16"/>
  <c r="K344" i="16"/>
  <c r="L343" i="16"/>
  <c r="M343" i="16"/>
  <c r="N343" i="16"/>
  <c r="O343" i="16"/>
  <c r="P343" i="16"/>
  <c r="K343" i="16"/>
  <c r="L342" i="16"/>
  <c r="M342" i="16"/>
  <c r="N342" i="16"/>
  <c r="O342" i="16"/>
  <c r="P342" i="16"/>
  <c r="K342" i="16"/>
  <c r="L341" i="16"/>
  <c r="M341" i="16"/>
  <c r="N341" i="16"/>
  <c r="O341" i="16"/>
  <c r="P341" i="16"/>
  <c r="K341" i="16"/>
  <c r="L340" i="16"/>
  <c r="M340" i="16"/>
  <c r="N340" i="16"/>
  <c r="O340" i="16"/>
  <c r="P340" i="16"/>
  <c r="K340" i="16"/>
  <c r="L339" i="16"/>
  <c r="M339" i="16"/>
  <c r="N339" i="16"/>
  <c r="O339" i="16"/>
  <c r="P339" i="16"/>
  <c r="K339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L338" i="16"/>
  <c r="M338" i="16"/>
  <c r="N338" i="16"/>
  <c r="O338" i="16"/>
  <c r="P338" i="16"/>
  <c r="K338" i="16"/>
  <c r="J338" i="16"/>
  <c r="L337" i="16"/>
  <c r="M337" i="16"/>
  <c r="N337" i="16"/>
  <c r="O337" i="16"/>
  <c r="P337" i="16"/>
  <c r="K337" i="16"/>
  <c r="L336" i="16"/>
  <c r="M336" i="16"/>
  <c r="N336" i="16"/>
  <c r="O336" i="16"/>
  <c r="P336" i="16"/>
  <c r="K336" i="16"/>
  <c r="L335" i="16"/>
  <c r="M335" i="16"/>
  <c r="N335" i="16"/>
  <c r="O335" i="16"/>
  <c r="P335" i="16"/>
  <c r="K335" i="16"/>
  <c r="L334" i="16"/>
  <c r="M334" i="16"/>
  <c r="N334" i="16"/>
  <c r="O334" i="16"/>
  <c r="P334" i="16"/>
  <c r="K334" i="16"/>
  <c r="L333" i="16"/>
  <c r="M333" i="16"/>
  <c r="N333" i="16"/>
  <c r="O333" i="16"/>
  <c r="P333" i="16"/>
  <c r="K333" i="16"/>
  <c r="L332" i="16"/>
  <c r="M332" i="16"/>
  <c r="N332" i="16"/>
  <c r="O332" i="16"/>
  <c r="P332" i="16"/>
  <c r="K332" i="16"/>
  <c r="L331" i="16"/>
  <c r="M331" i="16"/>
  <c r="N331" i="16"/>
  <c r="O331" i="16"/>
  <c r="P331" i="16"/>
  <c r="K331" i="16"/>
  <c r="L330" i="16"/>
  <c r="M330" i="16"/>
  <c r="N330" i="16"/>
  <c r="O330" i="16"/>
  <c r="P330" i="16"/>
  <c r="K330" i="16"/>
  <c r="L329" i="16"/>
  <c r="M329" i="16"/>
  <c r="N329" i="16"/>
  <c r="O329" i="16"/>
  <c r="P329" i="16"/>
  <c r="K329" i="16"/>
  <c r="L328" i="16"/>
  <c r="M328" i="16"/>
  <c r="N328" i="16"/>
  <c r="O328" i="16"/>
  <c r="P328" i="16"/>
  <c r="K328" i="16"/>
  <c r="L327" i="16"/>
  <c r="M327" i="16"/>
  <c r="N327" i="16"/>
  <c r="O327" i="16"/>
  <c r="P327" i="16"/>
  <c r="K327" i="16"/>
  <c r="L326" i="16"/>
  <c r="M326" i="16"/>
  <c r="N326" i="16"/>
  <c r="O326" i="16"/>
  <c r="P326" i="16"/>
  <c r="K326" i="16"/>
  <c r="L325" i="16"/>
  <c r="M325" i="16"/>
  <c r="N325" i="16"/>
  <c r="O325" i="16"/>
  <c r="P325" i="16"/>
  <c r="K325" i="16"/>
  <c r="L324" i="16"/>
  <c r="M324" i="16"/>
  <c r="N324" i="16"/>
  <c r="O324" i="16"/>
  <c r="P324" i="16"/>
  <c r="K324" i="16"/>
  <c r="L323" i="16"/>
  <c r="M323" i="16"/>
  <c r="N323" i="16"/>
  <c r="O323" i="16"/>
  <c r="P323" i="16"/>
  <c r="K323" i="16"/>
  <c r="L322" i="16"/>
  <c r="M322" i="16"/>
  <c r="N322" i="16"/>
  <c r="O322" i="16"/>
  <c r="P322" i="16"/>
  <c r="K322" i="16"/>
  <c r="L321" i="16"/>
  <c r="M321" i="16"/>
  <c r="N321" i="16"/>
  <c r="O321" i="16"/>
  <c r="P321" i="16"/>
  <c r="K321" i="16"/>
  <c r="L320" i="16"/>
  <c r="M320" i="16"/>
  <c r="N320" i="16"/>
  <c r="O320" i="16"/>
  <c r="P320" i="16"/>
  <c r="K320" i="16"/>
  <c r="L319" i="16"/>
  <c r="M319" i="16"/>
  <c r="N319" i="16"/>
  <c r="O319" i="16"/>
  <c r="P319" i="16"/>
  <c r="K319" i="16"/>
  <c r="L318" i="16"/>
  <c r="M318" i="16"/>
  <c r="N318" i="16"/>
  <c r="O318" i="16"/>
  <c r="P318" i="16"/>
  <c r="K318" i="16"/>
  <c r="L317" i="16"/>
  <c r="M317" i="16"/>
  <c r="N317" i="16"/>
  <c r="O317" i="16"/>
  <c r="P317" i="16"/>
  <c r="K317" i="16"/>
  <c r="L316" i="16"/>
  <c r="M316" i="16"/>
  <c r="N316" i="16"/>
  <c r="O316" i="16"/>
  <c r="P316" i="16"/>
  <c r="K316" i="16"/>
  <c r="L315" i="16"/>
  <c r="M315" i="16"/>
  <c r="N315" i="16"/>
  <c r="O315" i="16"/>
  <c r="P315" i="16"/>
  <c r="K315" i="16"/>
  <c r="L314" i="16"/>
  <c r="M314" i="16"/>
  <c r="N314" i="16"/>
  <c r="O314" i="16"/>
  <c r="P314" i="16"/>
  <c r="K314" i="16"/>
  <c r="L313" i="16"/>
  <c r="M313" i="16"/>
  <c r="N313" i="16"/>
  <c r="O313" i="16"/>
  <c r="P313" i="16"/>
  <c r="K313" i="16"/>
  <c r="L312" i="16"/>
  <c r="M312" i="16"/>
  <c r="N312" i="16"/>
  <c r="O312" i="16"/>
  <c r="P312" i="16"/>
  <c r="K312" i="16"/>
  <c r="L311" i="16"/>
  <c r="M311" i="16"/>
  <c r="N311" i="16"/>
  <c r="O311" i="16"/>
  <c r="P311" i="16"/>
  <c r="K311" i="16"/>
  <c r="J311" i="16"/>
  <c r="J312" i="16"/>
  <c r="AB312" i="16"/>
  <c r="L310" i="16"/>
  <c r="M310" i="16"/>
  <c r="N310" i="16"/>
  <c r="O310" i="16"/>
  <c r="P310" i="16"/>
  <c r="K310" i="16"/>
  <c r="J310" i="16"/>
  <c r="L309" i="16"/>
  <c r="M309" i="16"/>
  <c r="N309" i="16"/>
  <c r="O309" i="16"/>
  <c r="P309" i="16"/>
  <c r="K309" i="16"/>
  <c r="J309" i="16"/>
  <c r="L308" i="16"/>
  <c r="M308" i="16"/>
  <c r="N308" i="16"/>
  <c r="O308" i="16"/>
  <c r="P308" i="16"/>
  <c r="K308" i="16"/>
  <c r="J308" i="16"/>
  <c r="L307" i="16"/>
  <c r="M307" i="16"/>
  <c r="N307" i="16"/>
  <c r="O307" i="16"/>
  <c r="P307" i="16"/>
  <c r="K307" i="16"/>
  <c r="L306" i="16"/>
  <c r="M306" i="16"/>
  <c r="N306" i="16"/>
  <c r="O306" i="16"/>
  <c r="P306" i="16"/>
  <c r="K306" i="16"/>
  <c r="L305" i="16"/>
  <c r="M305" i="16"/>
  <c r="N305" i="16"/>
  <c r="O305" i="16"/>
  <c r="P305" i="16"/>
  <c r="K305" i="16"/>
  <c r="L304" i="16"/>
  <c r="M304" i="16"/>
  <c r="N304" i="16"/>
  <c r="O304" i="16"/>
  <c r="P304" i="16"/>
  <c r="K304" i="16"/>
  <c r="L303" i="16"/>
  <c r="M303" i="16"/>
  <c r="N303" i="16"/>
  <c r="O303" i="16"/>
  <c r="P303" i="16"/>
  <c r="K303" i="16"/>
  <c r="L302" i="16"/>
  <c r="M302" i="16"/>
  <c r="N302" i="16"/>
  <c r="O302" i="16"/>
  <c r="P302" i="16"/>
  <c r="K302" i="16"/>
  <c r="L301" i="16"/>
  <c r="M301" i="16"/>
  <c r="N301" i="16"/>
  <c r="O301" i="16"/>
  <c r="P301" i="16"/>
  <c r="K301" i="16"/>
  <c r="L300" i="16"/>
  <c r="M300" i="16"/>
  <c r="N300" i="16"/>
  <c r="O300" i="16"/>
  <c r="P300" i="16"/>
  <c r="K300" i="16"/>
  <c r="J300" i="16"/>
  <c r="J301" i="16"/>
  <c r="AB301" i="16"/>
  <c r="L299" i="16"/>
  <c r="M299" i="16"/>
  <c r="N299" i="16"/>
  <c r="O299" i="16"/>
  <c r="P299" i="16"/>
  <c r="K299" i="16"/>
  <c r="J299" i="16"/>
  <c r="L298" i="16"/>
  <c r="M298" i="16"/>
  <c r="N298" i="16"/>
  <c r="O298" i="16"/>
  <c r="P298" i="16"/>
  <c r="K298" i="16"/>
  <c r="L297" i="16"/>
  <c r="M297" i="16"/>
  <c r="N297" i="16"/>
  <c r="O297" i="16"/>
  <c r="P297" i="16"/>
  <c r="K297" i="16"/>
  <c r="L296" i="16"/>
  <c r="M296" i="16"/>
  <c r="N296" i="16"/>
  <c r="O296" i="16"/>
  <c r="P296" i="16"/>
  <c r="K296" i="16"/>
  <c r="L295" i="16"/>
  <c r="M295" i="16"/>
  <c r="N295" i="16"/>
  <c r="O295" i="16"/>
  <c r="P295" i="16"/>
  <c r="K295" i="16"/>
  <c r="L294" i="16"/>
  <c r="M294" i="16"/>
  <c r="N294" i="16"/>
  <c r="O294" i="16"/>
  <c r="P294" i="16"/>
  <c r="K294" i="16"/>
  <c r="L293" i="16"/>
  <c r="M293" i="16"/>
  <c r="N293" i="16"/>
  <c r="O293" i="16"/>
  <c r="P293" i="16"/>
  <c r="K293" i="16"/>
  <c r="L292" i="16"/>
  <c r="M292" i="16"/>
  <c r="N292" i="16"/>
  <c r="O292" i="16"/>
  <c r="P292" i="16"/>
  <c r="K292" i="16"/>
  <c r="L291" i="16"/>
  <c r="M291" i="16"/>
  <c r="N291" i="16"/>
  <c r="O291" i="16"/>
  <c r="P291" i="16"/>
  <c r="K291" i="16"/>
  <c r="J291" i="16"/>
  <c r="J292" i="16"/>
  <c r="J293" i="16"/>
  <c r="J294" i="16"/>
  <c r="J295" i="16"/>
  <c r="J296" i="16"/>
  <c r="J297" i="16"/>
  <c r="J298" i="16"/>
  <c r="L290" i="16"/>
  <c r="M290" i="16"/>
  <c r="N290" i="16"/>
  <c r="O290" i="16"/>
  <c r="P290" i="16"/>
  <c r="K290" i="16"/>
  <c r="J290" i="16"/>
  <c r="L289" i="16"/>
  <c r="M289" i="16"/>
  <c r="N289" i="16"/>
  <c r="O289" i="16"/>
  <c r="P289" i="16"/>
  <c r="K289" i="16"/>
  <c r="L288" i="16"/>
  <c r="M288" i="16"/>
  <c r="N288" i="16"/>
  <c r="O288" i="16"/>
  <c r="P288" i="16"/>
  <c r="K288" i="16"/>
  <c r="L287" i="16"/>
  <c r="M287" i="16"/>
  <c r="N287" i="16"/>
  <c r="O287" i="16"/>
  <c r="P287" i="16"/>
  <c r="K287" i="16"/>
  <c r="L286" i="16"/>
  <c r="M286" i="16"/>
  <c r="N286" i="16"/>
  <c r="O286" i="16"/>
  <c r="P286" i="16"/>
  <c r="K286" i="16"/>
  <c r="L285" i="16"/>
  <c r="M285" i="16"/>
  <c r="N285" i="16"/>
  <c r="O285" i="16"/>
  <c r="P285" i="16"/>
  <c r="K285" i="16"/>
  <c r="L284" i="16"/>
  <c r="M284" i="16"/>
  <c r="N284" i="16"/>
  <c r="O284" i="16"/>
  <c r="P284" i="16"/>
  <c r="K284" i="16"/>
  <c r="L283" i="16"/>
  <c r="M283" i="16"/>
  <c r="N283" i="16"/>
  <c r="O283" i="16"/>
  <c r="P283" i="16"/>
  <c r="K283" i="16"/>
  <c r="J283" i="16"/>
  <c r="J284" i="16"/>
  <c r="AB284" i="16"/>
  <c r="L282" i="16"/>
  <c r="M282" i="16"/>
  <c r="N282" i="16"/>
  <c r="O282" i="16"/>
  <c r="P282" i="16"/>
  <c r="K282" i="16"/>
  <c r="J282" i="16"/>
  <c r="L281" i="16"/>
  <c r="M281" i="16"/>
  <c r="N281" i="16"/>
  <c r="O281" i="16"/>
  <c r="P281" i="16"/>
  <c r="K281" i="16"/>
  <c r="L280" i="16"/>
  <c r="M280" i="16"/>
  <c r="N280" i="16"/>
  <c r="O280" i="16"/>
  <c r="P280" i="16"/>
  <c r="K280" i="16"/>
  <c r="L279" i="16"/>
  <c r="M279" i="16"/>
  <c r="N279" i="16"/>
  <c r="O279" i="16"/>
  <c r="P279" i="16"/>
  <c r="K279" i="16"/>
  <c r="L278" i="16"/>
  <c r="M278" i="16"/>
  <c r="N278" i="16"/>
  <c r="O278" i="16"/>
  <c r="P278" i="16"/>
  <c r="K278" i="16"/>
  <c r="L277" i="16"/>
  <c r="M277" i="16"/>
  <c r="N277" i="16"/>
  <c r="O277" i="16"/>
  <c r="P277" i="16"/>
  <c r="K277" i="16"/>
  <c r="L276" i="16"/>
  <c r="M276" i="16"/>
  <c r="N276" i="16"/>
  <c r="O276" i="16"/>
  <c r="P276" i="16"/>
  <c r="K276" i="16"/>
  <c r="L275" i="16"/>
  <c r="M275" i="16"/>
  <c r="N275" i="16"/>
  <c r="O275" i="16"/>
  <c r="P275" i="16"/>
  <c r="K275" i="16"/>
  <c r="L274" i="16"/>
  <c r="M274" i="16"/>
  <c r="N274" i="16"/>
  <c r="O274" i="16"/>
  <c r="P274" i="16"/>
  <c r="K274" i="16"/>
  <c r="L273" i="16"/>
  <c r="M273" i="16"/>
  <c r="N273" i="16"/>
  <c r="O273" i="16"/>
  <c r="P273" i="16"/>
  <c r="K273" i="16"/>
  <c r="L272" i="16"/>
  <c r="M272" i="16"/>
  <c r="N272" i="16"/>
  <c r="O272" i="16"/>
  <c r="P272" i="16"/>
  <c r="K272" i="16"/>
  <c r="L271" i="16"/>
  <c r="M271" i="16"/>
  <c r="N271" i="16"/>
  <c r="O271" i="16"/>
  <c r="P271" i="16"/>
  <c r="K271" i="16"/>
  <c r="L270" i="16"/>
  <c r="M270" i="16"/>
  <c r="N270" i="16"/>
  <c r="O270" i="16"/>
  <c r="P270" i="16"/>
  <c r="K270" i="16"/>
  <c r="L269" i="16"/>
  <c r="M269" i="16"/>
  <c r="N269" i="16"/>
  <c r="O269" i="16"/>
  <c r="P269" i="16"/>
  <c r="K269" i="16"/>
  <c r="L268" i="16"/>
  <c r="M268" i="16"/>
  <c r="N268" i="16"/>
  <c r="O268" i="16"/>
  <c r="P268" i="16"/>
  <c r="K268" i="16"/>
  <c r="L267" i="16"/>
  <c r="M267" i="16"/>
  <c r="N267" i="16"/>
  <c r="O267" i="16"/>
  <c r="P267" i="16"/>
  <c r="K267" i="16"/>
  <c r="L266" i="16"/>
  <c r="M266" i="16"/>
  <c r="N266" i="16"/>
  <c r="O266" i="16"/>
  <c r="P266" i="16"/>
  <c r="K266" i="16"/>
  <c r="J266" i="16"/>
  <c r="J267" i="16"/>
  <c r="J268" i="16"/>
  <c r="Q268" i="16"/>
  <c r="L265" i="16"/>
  <c r="M265" i="16"/>
  <c r="N265" i="16"/>
  <c r="O265" i="16"/>
  <c r="P265" i="16"/>
  <c r="K265" i="16"/>
  <c r="J265" i="16"/>
  <c r="L264" i="16"/>
  <c r="M264" i="16"/>
  <c r="N264" i="16"/>
  <c r="O264" i="16"/>
  <c r="P264" i="16"/>
  <c r="K264" i="16"/>
  <c r="L263" i="16"/>
  <c r="M263" i="16"/>
  <c r="N263" i="16"/>
  <c r="O263" i="16"/>
  <c r="P263" i="16"/>
  <c r="K263" i="16"/>
  <c r="L262" i="16"/>
  <c r="M262" i="16"/>
  <c r="N262" i="16"/>
  <c r="O262" i="16"/>
  <c r="P262" i="16"/>
  <c r="K262" i="16"/>
  <c r="L261" i="16"/>
  <c r="M261" i="16"/>
  <c r="N261" i="16"/>
  <c r="O261" i="16"/>
  <c r="P261" i="16"/>
  <c r="K261" i="16"/>
  <c r="L260" i="16"/>
  <c r="M260" i="16"/>
  <c r="N260" i="16"/>
  <c r="O260" i="16"/>
  <c r="P260" i="16"/>
  <c r="K260" i="16"/>
  <c r="L259" i="16"/>
  <c r="M259" i="16"/>
  <c r="N259" i="16"/>
  <c r="O259" i="16"/>
  <c r="P259" i="16"/>
  <c r="K259" i="16"/>
  <c r="L258" i="16"/>
  <c r="M258" i="16"/>
  <c r="N258" i="16"/>
  <c r="O258" i="16"/>
  <c r="P258" i="16"/>
  <c r="K258" i="16"/>
  <c r="L257" i="16"/>
  <c r="M257" i="16"/>
  <c r="N257" i="16"/>
  <c r="O257" i="16"/>
  <c r="P257" i="16"/>
  <c r="K257" i="16"/>
  <c r="L256" i="16"/>
  <c r="M256" i="16"/>
  <c r="N256" i="16"/>
  <c r="O256" i="16"/>
  <c r="P256" i="16"/>
  <c r="K256" i="16"/>
  <c r="J256" i="16"/>
  <c r="J257" i="16"/>
  <c r="L255" i="16"/>
  <c r="M255" i="16"/>
  <c r="N255" i="16"/>
  <c r="O255" i="16"/>
  <c r="P255" i="16"/>
  <c r="K255" i="16"/>
  <c r="J255" i="16"/>
  <c r="L254" i="16"/>
  <c r="M254" i="16"/>
  <c r="N254" i="16"/>
  <c r="O254" i="16"/>
  <c r="P254" i="16"/>
  <c r="K254" i="16"/>
  <c r="L253" i="16"/>
  <c r="M253" i="16"/>
  <c r="N253" i="16"/>
  <c r="O253" i="16"/>
  <c r="P253" i="16"/>
  <c r="K253" i="16"/>
  <c r="L252" i="16"/>
  <c r="M252" i="16"/>
  <c r="N252" i="16"/>
  <c r="O252" i="16"/>
  <c r="P252" i="16"/>
  <c r="K252" i="16"/>
  <c r="L251" i="16"/>
  <c r="M251" i="16"/>
  <c r="N251" i="16"/>
  <c r="O251" i="16"/>
  <c r="P251" i="16"/>
  <c r="K251" i="16"/>
  <c r="L250" i="16"/>
  <c r="M250" i="16"/>
  <c r="N250" i="16"/>
  <c r="O250" i="16"/>
  <c r="P250" i="16"/>
  <c r="K250" i="16"/>
  <c r="L249" i="16"/>
  <c r="M249" i="16"/>
  <c r="N249" i="16"/>
  <c r="O249" i="16"/>
  <c r="P249" i="16"/>
  <c r="K249" i="16"/>
  <c r="L248" i="16"/>
  <c r="M248" i="16"/>
  <c r="N248" i="16"/>
  <c r="O248" i="16"/>
  <c r="P248" i="16"/>
  <c r="K248" i="16"/>
  <c r="L247" i="16"/>
  <c r="M247" i="16"/>
  <c r="N247" i="16"/>
  <c r="O247" i="16"/>
  <c r="P247" i="16"/>
  <c r="K247" i="16"/>
  <c r="J247" i="16"/>
  <c r="J248" i="16"/>
  <c r="AB248" i="16"/>
  <c r="L246" i="16"/>
  <c r="M246" i="16"/>
  <c r="N246" i="16"/>
  <c r="O246" i="16"/>
  <c r="P246" i="16"/>
  <c r="K246" i="16"/>
  <c r="J246" i="16"/>
  <c r="L245" i="16"/>
  <c r="M245" i="16"/>
  <c r="N245" i="16"/>
  <c r="O245" i="16"/>
  <c r="P245" i="16"/>
  <c r="K245" i="16"/>
  <c r="L244" i="16"/>
  <c r="M244" i="16"/>
  <c r="N244" i="16"/>
  <c r="O244" i="16"/>
  <c r="P244" i="16"/>
  <c r="K244" i="16"/>
  <c r="L243" i="16"/>
  <c r="M243" i="16"/>
  <c r="N243" i="16"/>
  <c r="O243" i="16"/>
  <c r="P243" i="16"/>
  <c r="K243" i="16"/>
  <c r="L242" i="16"/>
  <c r="M242" i="16"/>
  <c r="N242" i="16"/>
  <c r="O242" i="16"/>
  <c r="P242" i="16"/>
  <c r="K242" i="16"/>
  <c r="L241" i="16"/>
  <c r="M241" i="16"/>
  <c r="N241" i="16"/>
  <c r="O241" i="16"/>
  <c r="P241" i="16"/>
  <c r="K241" i="16"/>
  <c r="L240" i="16"/>
  <c r="M240" i="16"/>
  <c r="N240" i="16"/>
  <c r="O240" i="16"/>
  <c r="P240" i="16"/>
  <c r="K240" i="16"/>
  <c r="L239" i="16"/>
  <c r="M239" i="16"/>
  <c r="N239" i="16"/>
  <c r="O239" i="16"/>
  <c r="P239" i="16"/>
  <c r="K239" i="16"/>
  <c r="J239" i="16"/>
  <c r="J240" i="16"/>
  <c r="J241" i="16"/>
  <c r="J242" i="16"/>
  <c r="J243" i="16"/>
  <c r="J244" i="16"/>
  <c r="J245" i="16"/>
  <c r="L238" i="16"/>
  <c r="M238" i="16"/>
  <c r="N238" i="16"/>
  <c r="O238" i="16"/>
  <c r="P238" i="16"/>
  <c r="K238" i="16"/>
  <c r="J238" i="16"/>
  <c r="L237" i="16"/>
  <c r="M237" i="16"/>
  <c r="N237" i="16"/>
  <c r="O237" i="16"/>
  <c r="P237" i="16"/>
  <c r="K237" i="16"/>
  <c r="L236" i="16"/>
  <c r="M236" i="16"/>
  <c r="N236" i="16"/>
  <c r="O236" i="16"/>
  <c r="P236" i="16"/>
  <c r="K236" i="16"/>
  <c r="L235" i="16"/>
  <c r="M235" i="16"/>
  <c r="N235" i="16"/>
  <c r="O235" i="16"/>
  <c r="P235" i="16"/>
  <c r="K235" i="16"/>
  <c r="L234" i="16"/>
  <c r="M234" i="16"/>
  <c r="N234" i="16"/>
  <c r="O234" i="16"/>
  <c r="P234" i="16"/>
  <c r="K234" i="16"/>
  <c r="L233" i="16"/>
  <c r="M233" i="16"/>
  <c r="N233" i="16"/>
  <c r="O233" i="16"/>
  <c r="P233" i="16"/>
  <c r="K233" i="16"/>
  <c r="L232" i="16"/>
  <c r="M232" i="16"/>
  <c r="N232" i="16"/>
  <c r="O232" i="16"/>
  <c r="P232" i="16"/>
  <c r="K232" i="16"/>
  <c r="L231" i="16"/>
  <c r="M231" i="16"/>
  <c r="N231" i="16"/>
  <c r="O231" i="16"/>
  <c r="P231" i="16"/>
  <c r="K231" i="16"/>
  <c r="L230" i="16"/>
  <c r="M230" i="16"/>
  <c r="N230" i="16"/>
  <c r="O230" i="16"/>
  <c r="P230" i="16"/>
  <c r="K230" i="16"/>
  <c r="L229" i="16"/>
  <c r="M229" i="16"/>
  <c r="N229" i="16"/>
  <c r="O229" i="16"/>
  <c r="P229" i="16"/>
  <c r="K229" i="16"/>
  <c r="L228" i="16"/>
  <c r="M228" i="16"/>
  <c r="N228" i="16"/>
  <c r="O228" i="16"/>
  <c r="P228" i="16"/>
  <c r="K228" i="16"/>
  <c r="J228" i="16"/>
  <c r="J229" i="16"/>
  <c r="L227" i="16"/>
  <c r="M227" i="16"/>
  <c r="N227" i="16"/>
  <c r="O227" i="16"/>
  <c r="P227" i="16"/>
  <c r="K227" i="16"/>
  <c r="J227" i="16"/>
  <c r="L226" i="16"/>
  <c r="M226" i="16"/>
  <c r="N226" i="16"/>
  <c r="O226" i="16"/>
  <c r="P226" i="16"/>
  <c r="K226" i="16"/>
  <c r="L225" i="16"/>
  <c r="M225" i="16"/>
  <c r="N225" i="16"/>
  <c r="O225" i="16"/>
  <c r="P225" i="16"/>
  <c r="K225" i="16"/>
  <c r="L224" i="16"/>
  <c r="M224" i="16"/>
  <c r="N224" i="16"/>
  <c r="O224" i="16"/>
  <c r="P224" i="16"/>
  <c r="K224" i="16"/>
  <c r="L223" i="16"/>
  <c r="M223" i="16"/>
  <c r="N223" i="16"/>
  <c r="O223" i="16"/>
  <c r="P223" i="16"/>
  <c r="K223" i="16"/>
  <c r="L222" i="16"/>
  <c r="M222" i="16"/>
  <c r="N222" i="16"/>
  <c r="O222" i="16"/>
  <c r="P222" i="16"/>
  <c r="K222" i="16"/>
  <c r="L221" i="16"/>
  <c r="M221" i="16"/>
  <c r="N221" i="16"/>
  <c r="O221" i="16"/>
  <c r="P221" i="16"/>
  <c r="K221" i="16"/>
  <c r="L220" i="16"/>
  <c r="M220" i="16"/>
  <c r="N220" i="16"/>
  <c r="O220" i="16"/>
  <c r="P220" i="16"/>
  <c r="K220" i="16"/>
  <c r="L219" i="16"/>
  <c r="M219" i="16"/>
  <c r="N219" i="16"/>
  <c r="O219" i="16"/>
  <c r="P219" i="16"/>
  <c r="K219" i="16"/>
  <c r="L218" i="16"/>
  <c r="M218" i="16"/>
  <c r="N218" i="16"/>
  <c r="O218" i="16"/>
  <c r="P218" i="16"/>
  <c r="K218" i="16"/>
  <c r="J218" i="16"/>
  <c r="J219" i="16"/>
  <c r="L217" i="16"/>
  <c r="M217" i="16"/>
  <c r="N217" i="16"/>
  <c r="O217" i="16"/>
  <c r="P217" i="16"/>
  <c r="K217" i="16"/>
  <c r="J217" i="16"/>
  <c r="L216" i="16"/>
  <c r="M216" i="16"/>
  <c r="N216" i="16"/>
  <c r="O216" i="16"/>
  <c r="P216" i="16"/>
  <c r="K216" i="16"/>
  <c r="L215" i="16"/>
  <c r="M215" i="16"/>
  <c r="N215" i="16"/>
  <c r="O215" i="16"/>
  <c r="P215" i="16"/>
  <c r="K215" i="16"/>
  <c r="L214" i="16"/>
  <c r="M214" i="16"/>
  <c r="N214" i="16"/>
  <c r="O214" i="16"/>
  <c r="P214" i="16"/>
  <c r="K214" i="16"/>
  <c r="L213" i="16"/>
  <c r="M213" i="16"/>
  <c r="N213" i="16"/>
  <c r="O213" i="16"/>
  <c r="P213" i="16"/>
  <c r="K213" i="16"/>
  <c r="L212" i="16"/>
  <c r="M212" i="16"/>
  <c r="N212" i="16"/>
  <c r="O212" i="16"/>
  <c r="P212" i="16"/>
  <c r="K212" i="16"/>
  <c r="L211" i="16"/>
  <c r="M211" i="16"/>
  <c r="N211" i="16"/>
  <c r="O211" i="16"/>
  <c r="P211" i="16"/>
  <c r="K211" i="16"/>
  <c r="L210" i="16"/>
  <c r="M210" i="16"/>
  <c r="N210" i="16"/>
  <c r="O210" i="16"/>
  <c r="P210" i="16"/>
  <c r="K210" i="16"/>
  <c r="L209" i="16"/>
  <c r="M209" i="16"/>
  <c r="N209" i="16"/>
  <c r="O209" i="16"/>
  <c r="P209" i="16"/>
  <c r="K209" i="16"/>
  <c r="L208" i="16"/>
  <c r="M208" i="16"/>
  <c r="N208" i="16"/>
  <c r="O208" i="16"/>
  <c r="P208" i="16"/>
  <c r="K208" i="16"/>
  <c r="L207" i="16"/>
  <c r="M207" i="16"/>
  <c r="N207" i="16"/>
  <c r="O207" i="16"/>
  <c r="P207" i="16"/>
  <c r="K207" i="16"/>
  <c r="L206" i="16"/>
  <c r="M206" i="16"/>
  <c r="N206" i="16"/>
  <c r="O206" i="16"/>
  <c r="P206" i="16"/>
  <c r="K206" i="16"/>
  <c r="L205" i="16"/>
  <c r="M205" i="16"/>
  <c r="N205" i="16"/>
  <c r="O205" i="16"/>
  <c r="P205" i="16"/>
  <c r="K205" i="16"/>
  <c r="J205" i="16"/>
  <c r="J206" i="16"/>
  <c r="L204" i="16"/>
  <c r="M204" i="16"/>
  <c r="N204" i="16"/>
  <c r="O204" i="16"/>
  <c r="P204" i="16"/>
  <c r="K204" i="16"/>
  <c r="J204" i="16"/>
  <c r="L203" i="16"/>
  <c r="M203" i="16"/>
  <c r="N203" i="16"/>
  <c r="O203" i="16"/>
  <c r="P203" i="16"/>
  <c r="K203" i="16"/>
  <c r="L202" i="16"/>
  <c r="M202" i="16"/>
  <c r="N202" i="16"/>
  <c r="O202" i="16"/>
  <c r="P202" i="16"/>
  <c r="K202" i="16"/>
  <c r="L201" i="16"/>
  <c r="M201" i="16"/>
  <c r="N201" i="16"/>
  <c r="O201" i="16"/>
  <c r="P201" i="16"/>
  <c r="K201" i="16"/>
  <c r="L200" i="16"/>
  <c r="M200" i="16"/>
  <c r="N200" i="16"/>
  <c r="O200" i="16"/>
  <c r="P200" i="16"/>
  <c r="K200" i="16"/>
  <c r="L199" i="16"/>
  <c r="M199" i="16"/>
  <c r="N199" i="16"/>
  <c r="O199" i="16"/>
  <c r="P199" i="16"/>
  <c r="K199" i="16"/>
  <c r="L198" i="16"/>
  <c r="M198" i="16"/>
  <c r="N198" i="16"/>
  <c r="O198" i="16"/>
  <c r="P198" i="16"/>
  <c r="K198" i="16"/>
  <c r="L197" i="16"/>
  <c r="M197" i="16"/>
  <c r="N197" i="16"/>
  <c r="O197" i="16"/>
  <c r="P197" i="16"/>
  <c r="K197" i="16"/>
  <c r="L196" i="16"/>
  <c r="M196" i="16"/>
  <c r="N196" i="16"/>
  <c r="O196" i="16"/>
  <c r="P196" i="16"/>
  <c r="K196" i="16"/>
  <c r="L195" i="16"/>
  <c r="M195" i="16"/>
  <c r="N195" i="16"/>
  <c r="O195" i="16"/>
  <c r="P195" i="16"/>
  <c r="K195" i="16"/>
  <c r="L194" i="16"/>
  <c r="M194" i="16"/>
  <c r="N194" i="16"/>
  <c r="O194" i="16"/>
  <c r="P194" i="16"/>
  <c r="K194" i="16"/>
  <c r="L193" i="16"/>
  <c r="M193" i="16"/>
  <c r="N193" i="16"/>
  <c r="O193" i="16"/>
  <c r="P193" i="16"/>
  <c r="K193" i="16"/>
  <c r="L192" i="16"/>
  <c r="M192" i="16"/>
  <c r="N192" i="16"/>
  <c r="O192" i="16"/>
  <c r="P192" i="16"/>
  <c r="K192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L191" i="16"/>
  <c r="M191" i="16"/>
  <c r="N191" i="16"/>
  <c r="O191" i="16"/>
  <c r="P191" i="16"/>
  <c r="K191" i="16"/>
  <c r="J191" i="16"/>
  <c r="L190" i="16"/>
  <c r="M190" i="16"/>
  <c r="N190" i="16"/>
  <c r="O190" i="16"/>
  <c r="P190" i="16"/>
  <c r="K190" i="16"/>
  <c r="L189" i="16"/>
  <c r="M189" i="16"/>
  <c r="N189" i="16"/>
  <c r="O189" i="16"/>
  <c r="P189" i="16"/>
  <c r="K189" i="16"/>
  <c r="L188" i="16"/>
  <c r="M188" i="16"/>
  <c r="N188" i="16"/>
  <c r="O188" i="16"/>
  <c r="P188" i="16"/>
  <c r="K188" i="16"/>
  <c r="L187" i="16"/>
  <c r="M187" i="16"/>
  <c r="N187" i="16"/>
  <c r="O187" i="16"/>
  <c r="P187" i="16"/>
  <c r="K187" i="16"/>
  <c r="L186" i="16"/>
  <c r="M186" i="16"/>
  <c r="N186" i="16"/>
  <c r="O186" i="16"/>
  <c r="P186" i="16"/>
  <c r="K186" i="16"/>
  <c r="L185" i="16"/>
  <c r="M185" i="16"/>
  <c r="N185" i="16"/>
  <c r="O185" i="16"/>
  <c r="P185" i="16"/>
  <c r="K185" i="16"/>
  <c r="L184" i="16"/>
  <c r="M184" i="16"/>
  <c r="N184" i="16"/>
  <c r="O184" i="16"/>
  <c r="P184" i="16"/>
  <c r="K184" i="16"/>
  <c r="J184" i="16"/>
  <c r="J185" i="16"/>
  <c r="J186" i="16"/>
  <c r="J187" i="16"/>
  <c r="J188" i="16"/>
  <c r="J189" i="16"/>
  <c r="J190" i="16"/>
  <c r="L183" i="16"/>
  <c r="M183" i="16"/>
  <c r="N183" i="16"/>
  <c r="O183" i="16"/>
  <c r="P183" i="16"/>
  <c r="K183" i="16"/>
  <c r="J183" i="16"/>
  <c r="L182" i="16"/>
  <c r="M182" i="16"/>
  <c r="N182" i="16"/>
  <c r="O182" i="16"/>
  <c r="P182" i="16"/>
  <c r="K182" i="16"/>
  <c r="L181" i="16"/>
  <c r="M181" i="16"/>
  <c r="N181" i="16"/>
  <c r="O181" i="16"/>
  <c r="P181" i="16"/>
  <c r="K181" i="16"/>
  <c r="L180" i="16"/>
  <c r="M180" i="16"/>
  <c r="N180" i="16"/>
  <c r="O180" i="16"/>
  <c r="P180" i="16"/>
  <c r="K180" i="16"/>
  <c r="L179" i="16"/>
  <c r="M179" i="16"/>
  <c r="N179" i="16"/>
  <c r="O179" i="16"/>
  <c r="P179" i="16"/>
  <c r="K179" i="16"/>
  <c r="L178" i="16"/>
  <c r="M178" i="16"/>
  <c r="N178" i="16"/>
  <c r="O178" i="16"/>
  <c r="P178" i="16"/>
  <c r="K178" i="16"/>
  <c r="L177" i="16"/>
  <c r="M177" i="16"/>
  <c r="N177" i="16"/>
  <c r="O177" i="16"/>
  <c r="P177" i="16"/>
  <c r="K177" i="16"/>
  <c r="L176" i="16"/>
  <c r="M176" i="16"/>
  <c r="N176" i="16"/>
  <c r="O176" i="16"/>
  <c r="P176" i="16"/>
  <c r="K176" i="16"/>
  <c r="L175" i="16"/>
  <c r="M175" i="16"/>
  <c r="N175" i="16"/>
  <c r="O175" i="16"/>
  <c r="P175" i="16"/>
  <c r="K175" i="16"/>
  <c r="L174" i="16"/>
  <c r="M174" i="16"/>
  <c r="N174" i="16"/>
  <c r="O174" i="16"/>
  <c r="P174" i="16"/>
  <c r="K174" i="16"/>
  <c r="J174" i="16"/>
  <c r="J175" i="16"/>
  <c r="J176" i="16"/>
  <c r="J177" i="16"/>
  <c r="J178" i="16"/>
  <c r="J179" i="16"/>
  <c r="J180" i="16"/>
  <c r="J181" i="16"/>
  <c r="J182" i="16"/>
  <c r="L173" i="16"/>
  <c r="M173" i="16"/>
  <c r="N173" i="16"/>
  <c r="O173" i="16"/>
  <c r="P173" i="16"/>
  <c r="K173" i="16"/>
  <c r="J173" i="16"/>
  <c r="L172" i="16"/>
  <c r="M172" i="16"/>
  <c r="N172" i="16"/>
  <c r="O172" i="16"/>
  <c r="P172" i="16"/>
  <c r="K172" i="16"/>
  <c r="L171" i="16"/>
  <c r="M171" i="16"/>
  <c r="N171" i="16"/>
  <c r="O171" i="16"/>
  <c r="P171" i="16"/>
  <c r="K171" i="16"/>
  <c r="L170" i="16"/>
  <c r="M170" i="16"/>
  <c r="N170" i="16"/>
  <c r="O170" i="16"/>
  <c r="P170" i="16"/>
  <c r="K170" i="16"/>
  <c r="L169" i="16"/>
  <c r="M169" i="16"/>
  <c r="N169" i="16"/>
  <c r="O169" i="16"/>
  <c r="P169" i="16"/>
  <c r="K169" i="16"/>
  <c r="L168" i="16"/>
  <c r="M168" i="16"/>
  <c r="N168" i="16"/>
  <c r="O168" i="16"/>
  <c r="P168" i="16"/>
  <c r="K168" i="16"/>
  <c r="L167" i="16"/>
  <c r="M167" i="16"/>
  <c r="N167" i="16"/>
  <c r="O167" i="16"/>
  <c r="P167" i="16"/>
  <c r="K167" i="16"/>
  <c r="J167" i="16"/>
  <c r="J168" i="16"/>
  <c r="J169" i="16"/>
  <c r="J170" i="16"/>
  <c r="J171" i="16"/>
  <c r="J172" i="16"/>
  <c r="L166" i="16"/>
  <c r="M166" i="16"/>
  <c r="N166" i="16"/>
  <c r="O166" i="16"/>
  <c r="P166" i="16"/>
  <c r="K166" i="16"/>
  <c r="J166" i="16"/>
  <c r="L165" i="16"/>
  <c r="M165" i="16"/>
  <c r="N165" i="16"/>
  <c r="O165" i="16"/>
  <c r="P165" i="16"/>
  <c r="K165" i="16"/>
  <c r="L164" i="16"/>
  <c r="M164" i="16"/>
  <c r="N164" i="16"/>
  <c r="O164" i="16"/>
  <c r="P164" i="16"/>
  <c r="K164" i="16"/>
  <c r="L163" i="16"/>
  <c r="M163" i="16"/>
  <c r="N163" i="16"/>
  <c r="O163" i="16"/>
  <c r="P163" i="16"/>
  <c r="K163" i="16"/>
  <c r="L162" i="16"/>
  <c r="M162" i="16"/>
  <c r="N162" i="16"/>
  <c r="O162" i="16"/>
  <c r="P162" i="16"/>
  <c r="K162" i="16"/>
  <c r="L161" i="16"/>
  <c r="M161" i="16"/>
  <c r="N161" i="16"/>
  <c r="O161" i="16"/>
  <c r="P161" i="16"/>
  <c r="K161" i="16"/>
  <c r="L160" i="16"/>
  <c r="M160" i="16"/>
  <c r="N160" i="16"/>
  <c r="O160" i="16"/>
  <c r="P160" i="16"/>
  <c r="K160" i="16"/>
  <c r="L159" i="16"/>
  <c r="M159" i="16"/>
  <c r="N159" i="16"/>
  <c r="O159" i="16"/>
  <c r="P159" i="16"/>
  <c r="K159" i="16"/>
  <c r="L158" i="16"/>
  <c r="M158" i="16"/>
  <c r="N158" i="16"/>
  <c r="O158" i="16"/>
  <c r="P158" i="16"/>
  <c r="K158" i="16"/>
  <c r="L157" i="16"/>
  <c r="M157" i="16"/>
  <c r="N157" i="16"/>
  <c r="O157" i="16"/>
  <c r="P157" i="16"/>
  <c r="K157" i="16"/>
  <c r="L156" i="16"/>
  <c r="M156" i="16"/>
  <c r="N156" i="16"/>
  <c r="O156" i="16"/>
  <c r="P156" i="16"/>
  <c r="K156" i="16"/>
  <c r="L155" i="16"/>
  <c r="M155" i="16"/>
  <c r="N155" i="16"/>
  <c r="O155" i="16"/>
  <c r="P155" i="16"/>
  <c r="K155" i="16"/>
  <c r="L154" i="16"/>
  <c r="M154" i="16"/>
  <c r="N154" i="16"/>
  <c r="O154" i="16"/>
  <c r="P154" i="16"/>
  <c r="K154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L153" i="16"/>
  <c r="M153" i="16"/>
  <c r="N153" i="16"/>
  <c r="O153" i="16"/>
  <c r="P153" i="16"/>
  <c r="K153" i="16"/>
  <c r="J153" i="16"/>
  <c r="L152" i="16"/>
  <c r="M152" i="16"/>
  <c r="N152" i="16"/>
  <c r="O152" i="16"/>
  <c r="P152" i="16"/>
  <c r="K152" i="16"/>
  <c r="L151" i="16"/>
  <c r="M151" i="16"/>
  <c r="N151" i="16"/>
  <c r="O151" i="16"/>
  <c r="P151" i="16"/>
  <c r="K151" i="16"/>
  <c r="L150" i="16"/>
  <c r="M150" i="16"/>
  <c r="N150" i="16"/>
  <c r="O150" i="16"/>
  <c r="P150" i="16"/>
  <c r="K150" i="16"/>
  <c r="L149" i="16"/>
  <c r="M149" i="16"/>
  <c r="N149" i="16"/>
  <c r="O149" i="16"/>
  <c r="P149" i="16"/>
  <c r="K149" i="16"/>
  <c r="L148" i="16"/>
  <c r="M148" i="16"/>
  <c r="N148" i="16"/>
  <c r="O148" i="16"/>
  <c r="P148" i="16"/>
  <c r="K148" i="16"/>
  <c r="L147" i="16"/>
  <c r="M147" i="16"/>
  <c r="N147" i="16"/>
  <c r="O147" i="16"/>
  <c r="P147" i="16"/>
  <c r="K147" i="16"/>
  <c r="L146" i="16"/>
  <c r="M146" i="16"/>
  <c r="N146" i="16"/>
  <c r="O146" i="16"/>
  <c r="P146" i="16"/>
  <c r="K146" i="16"/>
  <c r="L145" i="16"/>
  <c r="M145" i="16"/>
  <c r="N145" i="16"/>
  <c r="O145" i="16"/>
  <c r="P145" i="16"/>
  <c r="K145" i="16"/>
  <c r="L144" i="16"/>
  <c r="M144" i="16"/>
  <c r="N144" i="16"/>
  <c r="O144" i="16"/>
  <c r="P144" i="16"/>
  <c r="K144" i="16"/>
  <c r="L143" i="16"/>
  <c r="M143" i="16"/>
  <c r="N143" i="16"/>
  <c r="O143" i="16"/>
  <c r="P143" i="16"/>
  <c r="K143" i="16"/>
  <c r="L142" i="16"/>
  <c r="M142" i="16"/>
  <c r="N142" i="16"/>
  <c r="O142" i="16"/>
  <c r="P142" i="16"/>
  <c r="K142" i="16"/>
  <c r="L141" i="16"/>
  <c r="M141" i="16"/>
  <c r="N141" i="16"/>
  <c r="O141" i="16"/>
  <c r="P141" i="16"/>
  <c r="K141" i="16"/>
  <c r="L140" i="16"/>
  <c r="M140" i="16"/>
  <c r="N140" i="16"/>
  <c r="O140" i="16"/>
  <c r="P140" i="16"/>
  <c r="K140" i="16"/>
  <c r="L139" i="16"/>
  <c r="M139" i="16"/>
  <c r="N139" i="16"/>
  <c r="O139" i="16"/>
  <c r="P139" i="16"/>
  <c r="K139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L138" i="16"/>
  <c r="M138" i="16"/>
  <c r="N138" i="16"/>
  <c r="O138" i="16"/>
  <c r="P138" i="16"/>
  <c r="K138" i="16"/>
  <c r="J138" i="16"/>
  <c r="L137" i="16"/>
  <c r="M137" i="16"/>
  <c r="N137" i="16"/>
  <c r="O137" i="16"/>
  <c r="P137" i="16"/>
  <c r="K137" i="16"/>
  <c r="L136" i="16"/>
  <c r="M136" i="16"/>
  <c r="N136" i="16"/>
  <c r="O136" i="16"/>
  <c r="P136" i="16"/>
  <c r="K136" i="16"/>
  <c r="L135" i="16"/>
  <c r="M135" i="16"/>
  <c r="N135" i="16"/>
  <c r="O135" i="16"/>
  <c r="P135" i="16"/>
  <c r="K135" i="16"/>
  <c r="L134" i="16"/>
  <c r="M134" i="16"/>
  <c r="N134" i="16"/>
  <c r="O134" i="16"/>
  <c r="P134" i="16"/>
  <c r="K134" i="16"/>
  <c r="L133" i="16"/>
  <c r="M133" i="16"/>
  <c r="N133" i="16"/>
  <c r="O133" i="16"/>
  <c r="P133" i="16"/>
  <c r="K133" i="16"/>
  <c r="L132" i="16"/>
  <c r="M132" i="16"/>
  <c r="N132" i="16"/>
  <c r="O132" i="16"/>
  <c r="P132" i="16"/>
  <c r="K132" i="16"/>
  <c r="J132" i="16"/>
  <c r="J133" i="16"/>
  <c r="J134" i="16"/>
  <c r="J135" i="16"/>
  <c r="J136" i="16"/>
  <c r="J137" i="16"/>
  <c r="L131" i="16"/>
  <c r="M131" i="16"/>
  <c r="N131" i="16"/>
  <c r="O131" i="16"/>
  <c r="P131" i="16"/>
  <c r="K131" i="16"/>
  <c r="J131" i="16"/>
  <c r="L130" i="16"/>
  <c r="M130" i="16"/>
  <c r="N130" i="16"/>
  <c r="O130" i="16"/>
  <c r="P130" i="16"/>
  <c r="K130" i="16"/>
  <c r="L129" i="16"/>
  <c r="M129" i="16"/>
  <c r="N129" i="16"/>
  <c r="O129" i="16"/>
  <c r="P129" i="16"/>
  <c r="K129" i="16"/>
  <c r="L128" i="16"/>
  <c r="M128" i="16"/>
  <c r="N128" i="16"/>
  <c r="O128" i="16"/>
  <c r="P128" i="16"/>
  <c r="K128" i="16"/>
  <c r="L127" i="16"/>
  <c r="M127" i="16"/>
  <c r="N127" i="16"/>
  <c r="O127" i="16"/>
  <c r="P127" i="16"/>
  <c r="K127" i="16"/>
  <c r="L126" i="16"/>
  <c r="M126" i="16"/>
  <c r="N126" i="16"/>
  <c r="O126" i="16"/>
  <c r="P126" i="16"/>
  <c r="K126" i="16"/>
  <c r="L125" i="16"/>
  <c r="M125" i="16"/>
  <c r="N125" i="16"/>
  <c r="O125" i="16"/>
  <c r="P125" i="16"/>
  <c r="K125" i="16"/>
  <c r="L124" i="16"/>
  <c r="M124" i="16"/>
  <c r="N124" i="16"/>
  <c r="O124" i="16"/>
  <c r="P124" i="16"/>
  <c r="K124" i="16"/>
  <c r="L123" i="16"/>
  <c r="M123" i="16"/>
  <c r="N123" i="16"/>
  <c r="O123" i="16"/>
  <c r="P123" i="16"/>
  <c r="K123" i="16"/>
  <c r="L122" i="16"/>
  <c r="M122" i="16"/>
  <c r="N122" i="16"/>
  <c r="O122" i="16"/>
  <c r="P122" i="16"/>
  <c r="K122" i="16"/>
  <c r="L121" i="16"/>
  <c r="M121" i="16"/>
  <c r="N121" i="16"/>
  <c r="O121" i="16"/>
  <c r="P121" i="16"/>
  <c r="K121" i="16"/>
  <c r="L120" i="16"/>
  <c r="M120" i="16"/>
  <c r="N120" i="16"/>
  <c r="O120" i="16"/>
  <c r="P120" i="16"/>
  <c r="K120" i="16"/>
  <c r="L119" i="16"/>
  <c r="M119" i="16"/>
  <c r="N119" i="16"/>
  <c r="O119" i="16"/>
  <c r="P119" i="16"/>
  <c r="K119" i="16"/>
  <c r="L118" i="16"/>
  <c r="M118" i="16"/>
  <c r="N118" i="16"/>
  <c r="O118" i="16"/>
  <c r="P118" i="16"/>
  <c r="K118" i="16"/>
  <c r="L117" i="16"/>
  <c r="M117" i="16"/>
  <c r="N117" i="16"/>
  <c r="O117" i="16"/>
  <c r="P117" i="16"/>
  <c r="K117" i="16"/>
  <c r="J117" i="16"/>
  <c r="L116" i="16"/>
  <c r="M116" i="16"/>
  <c r="N116" i="16"/>
  <c r="O116" i="16"/>
  <c r="P116" i="16"/>
  <c r="K116" i="16"/>
  <c r="J116" i="16"/>
  <c r="L115" i="16"/>
  <c r="M115" i="16"/>
  <c r="N115" i="16"/>
  <c r="O115" i="16"/>
  <c r="P115" i="16"/>
  <c r="K115" i="16"/>
  <c r="L114" i="16"/>
  <c r="M114" i="16"/>
  <c r="N114" i="16"/>
  <c r="O114" i="16"/>
  <c r="P114" i="16"/>
  <c r="K114" i="16"/>
  <c r="L113" i="16"/>
  <c r="M113" i="16"/>
  <c r="N113" i="16"/>
  <c r="O113" i="16"/>
  <c r="P113" i="16"/>
  <c r="K113" i="16"/>
  <c r="L112" i="16"/>
  <c r="M112" i="16"/>
  <c r="N112" i="16"/>
  <c r="O112" i="16"/>
  <c r="P112" i="16"/>
  <c r="K112" i="16"/>
  <c r="L111" i="16"/>
  <c r="M111" i="16"/>
  <c r="N111" i="16"/>
  <c r="O111" i="16"/>
  <c r="P111" i="16"/>
  <c r="K111" i="16"/>
  <c r="L110" i="16"/>
  <c r="M110" i="16"/>
  <c r="N110" i="16"/>
  <c r="O110" i="16"/>
  <c r="P110" i="16"/>
  <c r="K110" i="16"/>
  <c r="L109" i="16"/>
  <c r="M109" i="16"/>
  <c r="N109" i="16"/>
  <c r="O109" i="16"/>
  <c r="P109" i="16"/>
  <c r="K109" i="16"/>
  <c r="L108" i="16"/>
  <c r="M108" i="16"/>
  <c r="N108" i="16"/>
  <c r="O108" i="16"/>
  <c r="P108" i="16"/>
  <c r="K108" i="16"/>
  <c r="L107" i="16"/>
  <c r="M107" i="16"/>
  <c r="N107" i="16"/>
  <c r="O107" i="16"/>
  <c r="P107" i="16"/>
  <c r="K107" i="16"/>
  <c r="L106" i="16"/>
  <c r="M106" i="16"/>
  <c r="N106" i="16"/>
  <c r="O106" i="16"/>
  <c r="P106" i="16"/>
  <c r="K106" i="16"/>
  <c r="J106" i="16"/>
  <c r="L105" i="16"/>
  <c r="M105" i="16"/>
  <c r="N105" i="16"/>
  <c r="O105" i="16"/>
  <c r="P105" i="16"/>
  <c r="K105" i="16"/>
  <c r="L104" i="16"/>
  <c r="M104" i="16"/>
  <c r="N104" i="16"/>
  <c r="O104" i="16"/>
  <c r="P104" i="16"/>
  <c r="K104" i="16"/>
  <c r="L103" i="16"/>
  <c r="M103" i="16"/>
  <c r="N103" i="16"/>
  <c r="O103" i="16"/>
  <c r="P103" i="16"/>
  <c r="K103" i="16"/>
  <c r="J103" i="16"/>
  <c r="J104" i="16"/>
  <c r="J105" i="16"/>
  <c r="AB105" i="16"/>
  <c r="L102" i="16"/>
  <c r="M102" i="16"/>
  <c r="N102" i="16"/>
  <c r="O102" i="16"/>
  <c r="P102" i="16"/>
  <c r="K102" i="16"/>
  <c r="J102" i="16"/>
  <c r="L101" i="16"/>
  <c r="M101" i="16"/>
  <c r="N101" i="16"/>
  <c r="O101" i="16"/>
  <c r="P101" i="16"/>
  <c r="K101" i="16"/>
  <c r="L100" i="16"/>
  <c r="M100" i="16"/>
  <c r="N100" i="16"/>
  <c r="O100" i="16"/>
  <c r="P100" i="16"/>
  <c r="K100" i="16"/>
  <c r="L99" i="16"/>
  <c r="M99" i="16"/>
  <c r="N99" i="16"/>
  <c r="O99" i="16"/>
  <c r="P99" i="16"/>
  <c r="K99" i="16"/>
  <c r="J99" i="16"/>
  <c r="J100" i="16"/>
  <c r="J101" i="16"/>
  <c r="Q101" i="16"/>
  <c r="L98" i="16"/>
  <c r="M98" i="16"/>
  <c r="N98" i="16"/>
  <c r="O98" i="16"/>
  <c r="P98" i="16"/>
  <c r="K98" i="16"/>
  <c r="J98" i="16"/>
  <c r="L97" i="16"/>
  <c r="M97" i="16"/>
  <c r="N97" i="16"/>
  <c r="O97" i="16"/>
  <c r="P97" i="16"/>
  <c r="K97" i="16"/>
  <c r="L96" i="16"/>
  <c r="M96" i="16"/>
  <c r="N96" i="16"/>
  <c r="O96" i="16"/>
  <c r="P96" i="16"/>
  <c r="K96" i="16"/>
  <c r="L95" i="16"/>
  <c r="M95" i="16"/>
  <c r="N95" i="16"/>
  <c r="O95" i="16"/>
  <c r="P95" i="16"/>
  <c r="K95" i="16"/>
  <c r="L94" i="16"/>
  <c r="M94" i="16"/>
  <c r="N94" i="16"/>
  <c r="O94" i="16"/>
  <c r="P94" i="16"/>
  <c r="K94" i="16"/>
  <c r="L93" i="16"/>
  <c r="M93" i="16"/>
  <c r="N93" i="16"/>
  <c r="O93" i="16"/>
  <c r="P93" i="16"/>
  <c r="K93" i="16"/>
  <c r="L92" i="16"/>
  <c r="M92" i="16"/>
  <c r="N92" i="16"/>
  <c r="O92" i="16"/>
  <c r="P92" i="16"/>
  <c r="K92" i="16"/>
  <c r="L91" i="16"/>
  <c r="M91" i="16"/>
  <c r="N91" i="16"/>
  <c r="O91" i="16"/>
  <c r="P91" i="16"/>
  <c r="K91" i="16"/>
  <c r="L90" i="16"/>
  <c r="M90" i="16"/>
  <c r="N90" i="16"/>
  <c r="O90" i="16"/>
  <c r="P90" i="16"/>
  <c r="K90" i="16"/>
  <c r="L89" i="16"/>
  <c r="M89" i="16"/>
  <c r="N89" i="16"/>
  <c r="O89" i="16"/>
  <c r="P89" i="16"/>
  <c r="K89" i="16"/>
  <c r="L88" i="16"/>
  <c r="M88" i="16"/>
  <c r="N88" i="16"/>
  <c r="O88" i="16"/>
  <c r="P88" i="16"/>
  <c r="K88" i="16"/>
  <c r="L87" i="16"/>
  <c r="M87" i="16"/>
  <c r="N87" i="16"/>
  <c r="O87" i="16"/>
  <c r="P87" i="16"/>
  <c r="K87" i="16"/>
  <c r="J87" i="16"/>
  <c r="J88" i="16"/>
  <c r="L86" i="16"/>
  <c r="M86" i="16"/>
  <c r="N86" i="16"/>
  <c r="O86" i="16"/>
  <c r="P86" i="16"/>
  <c r="K86" i="16"/>
  <c r="J86" i="16"/>
  <c r="L85" i="16"/>
  <c r="M85" i="16"/>
  <c r="N85" i="16"/>
  <c r="O85" i="16"/>
  <c r="P85" i="16"/>
  <c r="K85" i="16"/>
  <c r="L84" i="16"/>
  <c r="M84" i="16"/>
  <c r="N84" i="16"/>
  <c r="O84" i="16"/>
  <c r="P84" i="16"/>
  <c r="K84" i="16"/>
  <c r="L83" i="16"/>
  <c r="M83" i="16"/>
  <c r="N83" i="16"/>
  <c r="O83" i="16"/>
  <c r="P83" i="16"/>
  <c r="K83" i="16"/>
  <c r="L82" i="16"/>
  <c r="M82" i="16"/>
  <c r="N82" i="16"/>
  <c r="O82" i="16"/>
  <c r="P82" i="16"/>
  <c r="K82" i="16"/>
  <c r="L81" i="16"/>
  <c r="M81" i="16"/>
  <c r="N81" i="16"/>
  <c r="O81" i="16"/>
  <c r="P81" i="16"/>
  <c r="K81" i="16"/>
  <c r="L80" i="16"/>
  <c r="M80" i="16"/>
  <c r="N80" i="16"/>
  <c r="O80" i="16"/>
  <c r="P80" i="16"/>
  <c r="K80" i="16"/>
  <c r="J80" i="16"/>
  <c r="J81" i="16"/>
  <c r="J82" i="16"/>
  <c r="J83" i="16"/>
  <c r="J84" i="16"/>
  <c r="J85" i="16"/>
  <c r="L79" i="16"/>
  <c r="M79" i="16"/>
  <c r="N79" i="16"/>
  <c r="O79" i="16"/>
  <c r="P79" i="16"/>
  <c r="K79" i="16"/>
  <c r="J79" i="16"/>
  <c r="L78" i="16"/>
  <c r="M78" i="16"/>
  <c r="N78" i="16"/>
  <c r="O78" i="16"/>
  <c r="P78" i="16"/>
  <c r="K78" i="16"/>
  <c r="L77" i="16"/>
  <c r="M77" i="16"/>
  <c r="N77" i="16"/>
  <c r="O77" i="16"/>
  <c r="P77" i="16"/>
  <c r="K77" i="16"/>
  <c r="L76" i="16"/>
  <c r="M76" i="16"/>
  <c r="N76" i="16"/>
  <c r="O76" i="16"/>
  <c r="P76" i="16"/>
  <c r="K76" i="16"/>
  <c r="L75" i="16"/>
  <c r="M75" i="16"/>
  <c r="N75" i="16"/>
  <c r="O75" i="16"/>
  <c r="P75" i="16"/>
  <c r="K75" i="16"/>
  <c r="L74" i="16"/>
  <c r="M74" i="16"/>
  <c r="N74" i="16"/>
  <c r="O74" i="16"/>
  <c r="P74" i="16"/>
  <c r="K74" i="16"/>
  <c r="L73" i="16"/>
  <c r="M73" i="16"/>
  <c r="N73" i="16"/>
  <c r="O73" i="16"/>
  <c r="P73" i="16"/>
  <c r="K73" i="16"/>
  <c r="L72" i="16"/>
  <c r="M72" i="16"/>
  <c r="N72" i="16"/>
  <c r="O72" i="16"/>
  <c r="P72" i="16"/>
  <c r="K72" i="16"/>
  <c r="L71" i="16"/>
  <c r="M71" i="16"/>
  <c r="N71" i="16"/>
  <c r="O71" i="16"/>
  <c r="P71" i="16"/>
  <c r="K71" i="16"/>
  <c r="L70" i="16"/>
  <c r="M70" i="16"/>
  <c r="N70" i="16"/>
  <c r="O70" i="16"/>
  <c r="P70" i="16"/>
  <c r="K70" i="16"/>
  <c r="L69" i="16"/>
  <c r="M69" i="16"/>
  <c r="N69" i="16"/>
  <c r="O69" i="16"/>
  <c r="P69" i="16"/>
  <c r="K69" i="16"/>
  <c r="L68" i="16"/>
  <c r="M68" i="16"/>
  <c r="N68" i="16"/>
  <c r="O68" i="16"/>
  <c r="P68" i="16"/>
  <c r="K68" i="16"/>
  <c r="L67" i="16"/>
  <c r="M67" i="16"/>
  <c r="N67" i="16"/>
  <c r="O67" i="16"/>
  <c r="P67" i="16"/>
  <c r="K67" i="16"/>
  <c r="L66" i="16"/>
  <c r="M66" i="16"/>
  <c r="N66" i="16"/>
  <c r="O66" i="16"/>
  <c r="P66" i="16"/>
  <c r="K66" i="16"/>
  <c r="L65" i="16"/>
  <c r="M65" i="16"/>
  <c r="N65" i="16"/>
  <c r="O65" i="16"/>
  <c r="P65" i="16"/>
  <c r="K65" i="16"/>
  <c r="L64" i="16"/>
  <c r="M64" i="16"/>
  <c r="N64" i="16"/>
  <c r="O64" i="16"/>
  <c r="P64" i="16"/>
  <c r="K64" i="16"/>
  <c r="L63" i="16"/>
  <c r="M63" i="16"/>
  <c r="N63" i="16"/>
  <c r="O63" i="16"/>
  <c r="P63" i="16"/>
  <c r="K63" i="16"/>
  <c r="L62" i="16"/>
  <c r="M62" i="16"/>
  <c r="N62" i="16"/>
  <c r="O62" i="16"/>
  <c r="P62" i="16"/>
  <c r="K62" i="16"/>
  <c r="L61" i="16"/>
  <c r="M61" i="16"/>
  <c r="N61" i="16"/>
  <c r="O61" i="16"/>
  <c r="P61" i="16"/>
  <c r="K61" i="16"/>
  <c r="L60" i="16"/>
  <c r="M60" i="16"/>
  <c r="N60" i="16"/>
  <c r="O60" i="16"/>
  <c r="P60" i="16"/>
  <c r="K60" i="16"/>
  <c r="L59" i="16"/>
  <c r="M59" i="16"/>
  <c r="N59" i="16"/>
  <c r="O59" i="16"/>
  <c r="P59" i="16"/>
  <c r="K59" i="16"/>
  <c r="L58" i="16"/>
  <c r="M58" i="16"/>
  <c r="N58" i="16"/>
  <c r="O58" i="16"/>
  <c r="P58" i="16"/>
  <c r="K58" i="16"/>
  <c r="L57" i="16"/>
  <c r="M57" i="16"/>
  <c r="N57" i="16"/>
  <c r="O57" i="16"/>
  <c r="P57" i="16"/>
  <c r="K57" i="16"/>
  <c r="L56" i="16"/>
  <c r="M56" i="16"/>
  <c r="N56" i="16"/>
  <c r="O56" i="16"/>
  <c r="P56" i="16"/>
  <c r="K56" i="16"/>
  <c r="L55" i="16"/>
  <c r="M55" i="16"/>
  <c r="N55" i="16"/>
  <c r="O55" i="16"/>
  <c r="P55" i="16"/>
  <c r="K55" i="16"/>
  <c r="L54" i="16"/>
  <c r="M54" i="16"/>
  <c r="N54" i="16"/>
  <c r="O54" i="16"/>
  <c r="P54" i="16"/>
  <c r="K54" i="16"/>
  <c r="L53" i="16"/>
  <c r="M53" i="16"/>
  <c r="N53" i="16"/>
  <c r="O53" i="16"/>
  <c r="P53" i="16"/>
  <c r="K53" i="16"/>
  <c r="L52" i="16"/>
  <c r="M52" i="16"/>
  <c r="N52" i="16"/>
  <c r="O52" i="16"/>
  <c r="P52" i="16"/>
  <c r="K52" i="16"/>
  <c r="L51" i="16"/>
  <c r="M51" i="16"/>
  <c r="N51" i="16"/>
  <c r="O51" i="16"/>
  <c r="P51" i="16"/>
  <c r="K51" i="16"/>
  <c r="L50" i="16"/>
  <c r="M50" i="16"/>
  <c r="N50" i="16"/>
  <c r="O50" i="16"/>
  <c r="P50" i="16"/>
  <c r="K50" i="16"/>
  <c r="L49" i="16"/>
  <c r="M49" i="16"/>
  <c r="N49" i="16"/>
  <c r="O49" i="16"/>
  <c r="P49" i="16"/>
  <c r="K49" i="16"/>
  <c r="L48" i="16"/>
  <c r="M48" i="16"/>
  <c r="N48" i="16"/>
  <c r="O48" i="16"/>
  <c r="P48" i="16"/>
  <c r="K48" i="16"/>
  <c r="L47" i="16"/>
  <c r="M47" i="16"/>
  <c r="N47" i="16"/>
  <c r="O47" i="16"/>
  <c r="P47" i="16"/>
  <c r="K47" i="16"/>
  <c r="L46" i="16"/>
  <c r="M46" i="16"/>
  <c r="N46" i="16"/>
  <c r="O46" i="16"/>
  <c r="P46" i="16"/>
  <c r="K46" i="16"/>
  <c r="L45" i="16"/>
  <c r="M45" i="16"/>
  <c r="N45" i="16"/>
  <c r="O45" i="16"/>
  <c r="P45" i="16"/>
  <c r="K45" i="16"/>
  <c r="L44" i="16"/>
  <c r="M44" i="16"/>
  <c r="N44" i="16"/>
  <c r="O44" i="16"/>
  <c r="P44" i="16"/>
  <c r="K44" i="16"/>
  <c r="J44" i="16"/>
  <c r="J45" i="16"/>
  <c r="AB45" i="16"/>
  <c r="L43" i="16"/>
  <c r="M43" i="16"/>
  <c r="N43" i="16"/>
  <c r="O43" i="16"/>
  <c r="P43" i="16"/>
  <c r="K43" i="16"/>
  <c r="J43" i="16"/>
  <c r="L42" i="16"/>
  <c r="M42" i="16"/>
  <c r="N42" i="16"/>
  <c r="O42" i="16"/>
  <c r="P42" i="16"/>
  <c r="K42" i="16"/>
  <c r="L41" i="16"/>
  <c r="M41" i="16"/>
  <c r="N41" i="16"/>
  <c r="O41" i="16"/>
  <c r="P41" i="16"/>
  <c r="K41" i="16"/>
  <c r="L40" i="16"/>
  <c r="M40" i="16"/>
  <c r="N40" i="16"/>
  <c r="O40" i="16"/>
  <c r="P40" i="16"/>
  <c r="K40" i="16"/>
  <c r="L39" i="16"/>
  <c r="M39" i="16"/>
  <c r="N39" i="16"/>
  <c r="O39" i="16"/>
  <c r="P39" i="16"/>
  <c r="K39" i="16"/>
  <c r="L38" i="16"/>
  <c r="M38" i="16"/>
  <c r="N38" i="16"/>
  <c r="O38" i="16"/>
  <c r="P38" i="16"/>
  <c r="K38" i="16"/>
  <c r="L37" i="16"/>
  <c r="M37" i="16"/>
  <c r="N37" i="16"/>
  <c r="O37" i="16"/>
  <c r="P37" i="16"/>
  <c r="K37" i="16"/>
  <c r="L36" i="16"/>
  <c r="M36" i="16"/>
  <c r="N36" i="16"/>
  <c r="O36" i="16"/>
  <c r="P36" i="16"/>
  <c r="K36" i="16"/>
  <c r="L35" i="16"/>
  <c r="M35" i="16"/>
  <c r="N35" i="16"/>
  <c r="O35" i="16"/>
  <c r="P35" i="16"/>
  <c r="K35" i="16"/>
  <c r="L34" i="16"/>
  <c r="M34" i="16"/>
  <c r="N34" i="16"/>
  <c r="O34" i="16"/>
  <c r="P34" i="16"/>
  <c r="K34" i="16"/>
  <c r="L33" i="16"/>
  <c r="M33" i="16"/>
  <c r="N33" i="16"/>
  <c r="O33" i="16"/>
  <c r="P33" i="16"/>
  <c r="K33" i="16"/>
  <c r="L32" i="16"/>
  <c r="M32" i="16"/>
  <c r="N32" i="16"/>
  <c r="O32" i="16"/>
  <c r="P32" i="16"/>
  <c r="K32" i="16"/>
  <c r="L31" i="16"/>
  <c r="M31" i="16"/>
  <c r="N31" i="16"/>
  <c r="O31" i="16"/>
  <c r="P31" i="16"/>
  <c r="K31" i="16"/>
  <c r="L30" i="16"/>
  <c r="M30" i="16"/>
  <c r="N30" i="16"/>
  <c r="O30" i="16"/>
  <c r="P30" i="16"/>
  <c r="K30" i="16"/>
  <c r="L29" i="16"/>
  <c r="M29" i="16"/>
  <c r="N29" i="16"/>
  <c r="O29" i="16"/>
  <c r="P29" i="16"/>
  <c r="K29" i="16"/>
  <c r="L28" i="16"/>
  <c r="M28" i="16"/>
  <c r="N28" i="16"/>
  <c r="O28" i="16"/>
  <c r="P28" i="16"/>
  <c r="K28" i="16"/>
  <c r="L27" i="16"/>
  <c r="M27" i="16"/>
  <c r="N27" i="16"/>
  <c r="O27" i="16"/>
  <c r="P27" i="16"/>
  <c r="K27" i="16"/>
  <c r="L26" i="16"/>
  <c r="M26" i="16"/>
  <c r="N26" i="16"/>
  <c r="O26" i="16"/>
  <c r="P26" i="16"/>
  <c r="K26" i="16"/>
  <c r="L25" i="16"/>
  <c r="M25" i="16"/>
  <c r="N25" i="16"/>
  <c r="O25" i="16"/>
  <c r="P25" i="16"/>
  <c r="K25" i="16"/>
  <c r="L24" i="16"/>
  <c r="M24" i="16"/>
  <c r="N24" i="16"/>
  <c r="O24" i="16"/>
  <c r="P24" i="16"/>
  <c r="K24" i="16"/>
  <c r="L23" i="16"/>
  <c r="M23" i="16"/>
  <c r="N23" i="16"/>
  <c r="O23" i="16"/>
  <c r="P23" i="16"/>
  <c r="K23" i="16"/>
  <c r="L22" i="16"/>
  <c r="M22" i="16"/>
  <c r="N22" i="16"/>
  <c r="O22" i="16"/>
  <c r="P22" i="16"/>
  <c r="K22" i="16"/>
  <c r="L21" i="16"/>
  <c r="M21" i="16"/>
  <c r="N21" i="16"/>
  <c r="O21" i="16"/>
  <c r="P21" i="16"/>
  <c r="K21" i="16"/>
  <c r="L20" i="16"/>
  <c r="M20" i="16"/>
  <c r="N20" i="16"/>
  <c r="O20" i="16"/>
  <c r="P20" i="16"/>
  <c r="K20" i="16"/>
  <c r="L19" i="16"/>
  <c r="M19" i="16"/>
  <c r="N19" i="16"/>
  <c r="O19" i="16"/>
  <c r="P19" i="16"/>
  <c r="K19" i="16"/>
  <c r="L18" i="16"/>
  <c r="M18" i="16"/>
  <c r="N18" i="16"/>
  <c r="O18" i="16"/>
  <c r="P18" i="16"/>
  <c r="K18" i="16"/>
  <c r="L17" i="16"/>
  <c r="M17" i="16"/>
  <c r="N17" i="16"/>
  <c r="O17" i="16"/>
  <c r="P17" i="16"/>
  <c r="K17" i="16"/>
  <c r="L16" i="16"/>
  <c r="M16" i="16"/>
  <c r="N16" i="16"/>
  <c r="O16" i="16"/>
  <c r="P16" i="16"/>
  <c r="K16" i="16"/>
  <c r="J16" i="16"/>
  <c r="J17" i="16"/>
  <c r="J18" i="16"/>
  <c r="L15" i="16"/>
  <c r="M15" i="16"/>
  <c r="N15" i="16"/>
  <c r="O15" i="16"/>
  <c r="P15" i="16"/>
  <c r="K15" i="16"/>
  <c r="J15" i="16"/>
  <c r="L14" i="16"/>
  <c r="M14" i="16"/>
  <c r="N14" i="16"/>
  <c r="O14" i="16"/>
  <c r="P14" i="16"/>
  <c r="K14" i="16"/>
  <c r="L13" i="16"/>
  <c r="M13" i="16"/>
  <c r="N13" i="16"/>
  <c r="O13" i="16"/>
  <c r="P13" i="16"/>
  <c r="K13" i="16"/>
  <c r="L12" i="16"/>
  <c r="M12" i="16"/>
  <c r="N12" i="16"/>
  <c r="O12" i="16"/>
  <c r="P12" i="16"/>
  <c r="K12" i="16"/>
  <c r="L11" i="16"/>
  <c r="M11" i="16"/>
  <c r="N11" i="16"/>
  <c r="O11" i="16"/>
  <c r="P11" i="16"/>
  <c r="K11" i="16"/>
  <c r="L10" i="16"/>
  <c r="M10" i="16"/>
  <c r="N10" i="16"/>
  <c r="O10" i="16"/>
  <c r="P10" i="16"/>
  <c r="K10" i="16"/>
  <c r="L9" i="16"/>
  <c r="M9" i="16"/>
  <c r="N9" i="16"/>
  <c r="O9" i="16"/>
  <c r="P9" i="16"/>
  <c r="K9" i="16"/>
  <c r="L8" i="16"/>
  <c r="M8" i="16"/>
  <c r="N8" i="16"/>
  <c r="O8" i="16"/>
  <c r="P8" i="16"/>
  <c r="K8" i="16"/>
  <c r="L7" i="16"/>
  <c r="M7" i="16"/>
  <c r="N7" i="16"/>
  <c r="O7" i="16"/>
  <c r="P7" i="16"/>
  <c r="K7" i="16"/>
  <c r="L6" i="16"/>
  <c r="M6" i="16"/>
  <c r="N6" i="16"/>
  <c r="O6" i="16"/>
  <c r="P6" i="16"/>
  <c r="K6" i="16"/>
  <c r="J6" i="16"/>
  <c r="J7" i="16"/>
  <c r="J8" i="16"/>
  <c r="J9" i="16"/>
  <c r="J10" i="16"/>
  <c r="J11" i="16"/>
  <c r="J12" i="16"/>
  <c r="J13" i="16"/>
  <c r="J14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Q18" i="16"/>
  <c r="AB104" i="16"/>
  <c r="M38" i="22"/>
  <c r="M49" i="22"/>
  <c r="F56" i="22"/>
  <c r="J110" i="16"/>
  <c r="J111" i="16"/>
  <c r="J112" i="16"/>
  <c r="J113" i="16"/>
  <c r="J114" i="16"/>
  <c r="J115" i="16"/>
  <c r="Q109" i="16"/>
  <c r="J89" i="16"/>
  <c r="AB88" i="16"/>
  <c r="AB168" i="16"/>
  <c r="AB426" i="16"/>
  <c r="J427" i="16"/>
  <c r="Q427" i="16"/>
  <c r="AB652" i="16"/>
  <c r="AB466" i="16"/>
  <c r="AB595" i="16"/>
  <c r="AB596" i="16"/>
  <c r="R596" i="16"/>
  <c r="T596" i="16"/>
  <c r="W596" i="16"/>
  <c r="Y596" i="16"/>
  <c r="Z596" i="16"/>
  <c r="AB506" i="16"/>
  <c r="Q652" i="16"/>
  <c r="Q466" i="16"/>
  <c r="Q624" i="16"/>
  <c r="J553" i="16"/>
  <c r="AB552" i="16"/>
  <c r="Q532" i="16"/>
  <c r="AB447" i="16"/>
  <c r="AB482" i="16"/>
  <c r="AB531" i="16"/>
  <c r="AB568" i="16"/>
  <c r="AB623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AB465" i="16"/>
  <c r="Q482" i="16"/>
  <c r="AB507" i="16"/>
  <c r="R507" i="16"/>
  <c r="T507" i="16"/>
  <c r="W507" i="16"/>
  <c r="Y507" i="16"/>
  <c r="Z507" i="16"/>
  <c r="Q568" i="16"/>
  <c r="AB651" i="16"/>
  <c r="Q448" i="16"/>
  <c r="AB448" i="16"/>
  <c r="AB481" i="16"/>
  <c r="Q507" i="16"/>
  <c r="AB532" i="16"/>
  <c r="AB567" i="16"/>
  <c r="Q596" i="16"/>
  <c r="AB624" i="16"/>
  <c r="J46" i="16"/>
  <c r="Q82" i="16"/>
  <c r="AB82" i="16"/>
  <c r="AB101" i="16"/>
  <c r="Q105" i="16"/>
  <c r="AB81" i="16"/>
  <c r="AB100" i="16"/>
  <c r="AB108" i="16"/>
  <c r="AB89" i="16"/>
  <c r="Q169" i="16"/>
  <c r="Q156" i="16"/>
  <c r="AB293" i="16"/>
  <c r="J249" i="16"/>
  <c r="J250" i="16"/>
  <c r="J251" i="16"/>
  <c r="J252" i="16"/>
  <c r="J253" i="16"/>
  <c r="J254" i="16"/>
  <c r="AB169" i="16"/>
  <c r="AB292" i="16"/>
  <c r="J389" i="16"/>
  <c r="J390" i="16"/>
  <c r="J391" i="16"/>
  <c r="J392" i="16"/>
  <c r="J393" i="16"/>
  <c r="J394" i="16"/>
  <c r="AB268" i="16"/>
  <c r="J313" i="16"/>
  <c r="Q293" i="16"/>
  <c r="J258" i="16"/>
  <c r="AB257" i="16"/>
  <c r="J371" i="16"/>
  <c r="AB370" i="16"/>
  <c r="J230" i="16"/>
  <c r="AB229" i="16"/>
  <c r="J398" i="16"/>
  <c r="AB397" i="16"/>
  <c r="J207" i="16"/>
  <c r="AB206" i="16"/>
  <c r="J220" i="16"/>
  <c r="AB219" i="16"/>
  <c r="AB410" i="16"/>
  <c r="J120" i="16"/>
  <c r="AB119" i="16"/>
  <c r="AB186" i="16"/>
  <c r="AB249" i="16"/>
  <c r="J302" i="16"/>
  <c r="AB140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5" i="16"/>
  <c r="J357" i="16"/>
  <c r="J358" i="16"/>
  <c r="J359" i="16"/>
  <c r="J360" i="16"/>
  <c r="J361" i="16"/>
  <c r="J362" i="16"/>
  <c r="J363" i="16"/>
  <c r="J364" i="16"/>
  <c r="J365" i="16"/>
  <c r="J366" i="16"/>
  <c r="J367" i="16"/>
  <c r="Q141" i="16"/>
  <c r="Q186" i="16"/>
  <c r="Q241" i="16"/>
  <c r="Q356" i="16"/>
  <c r="Q380" i="16"/>
  <c r="AB134" i="16"/>
  <c r="AB156" i="16"/>
  <c r="AB176" i="16"/>
  <c r="AB194" i="16"/>
  <c r="AB241" i="16"/>
  <c r="AB341" i="16"/>
  <c r="Q194" i="16"/>
  <c r="AB141" i="16"/>
  <c r="AB380" i="16"/>
  <c r="Q249" i="16"/>
  <c r="AB185" i="16"/>
  <c r="AB267" i="16"/>
  <c r="AB355" i="16"/>
  <c r="AB379" i="16"/>
  <c r="Q134" i="16"/>
  <c r="Q176" i="16"/>
  <c r="Q341" i="16"/>
  <c r="AB133" i="16"/>
  <c r="AB155" i="16"/>
  <c r="AB175" i="16"/>
  <c r="AB193" i="16"/>
  <c r="AB240" i="16"/>
  <c r="AB340" i="16"/>
  <c r="R568" i="16"/>
  <c r="T568" i="16"/>
  <c r="W568" i="16"/>
  <c r="Y568" i="16"/>
  <c r="Z568" i="16"/>
  <c r="R466" i="16"/>
  <c r="T466" i="16"/>
  <c r="W466" i="16"/>
  <c r="Y466" i="16"/>
  <c r="Z466" i="16"/>
  <c r="J90" i="16"/>
  <c r="J91" i="16"/>
  <c r="J92" i="16"/>
  <c r="J93" i="16"/>
  <c r="J94" i="16"/>
  <c r="J95" i="16"/>
  <c r="J96" i="16"/>
  <c r="J97" i="16"/>
  <c r="Q89" i="16"/>
  <c r="Q389" i="16"/>
  <c r="AB389" i="16"/>
  <c r="R482" i="16"/>
  <c r="T482" i="16"/>
  <c r="W482" i="16"/>
  <c r="Y482" i="16"/>
  <c r="Z482" i="16"/>
  <c r="R652" i="16"/>
  <c r="T652" i="16"/>
  <c r="W652" i="16"/>
  <c r="Y652" i="16"/>
  <c r="Z652" i="16"/>
  <c r="R624" i="16"/>
  <c r="T624" i="16"/>
  <c r="W624" i="16"/>
  <c r="Y624" i="16"/>
  <c r="Z624" i="16"/>
  <c r="AB427" i="16"/>
  <c r="R427" i="16"/>
  <c r="T427" i="16"/>
  <c r="W427" i="16"/>
  <c r="Y427" i="16"/>
  <c r="Z427" i="16"/>
  <c r="J554" i="16"/>
  <c r="J555" i="16"/>
  <c r="J556" i="16"/>
  <c r="J557" i="16"/>
  <c r="J558" i="16"/>
  <c r="J559" i="16"/>
  <c r="J560" i="16"/>
  <c r="J561" i="16"/>
  <c r="J562" i="16"/>
  <c r="J563" i="16"/>
  <c r="J564" i="16"/>
  <c r="Q553" i="16"/>
  <c r="AB553" i="16"/>
  <c r="R448" i="16"/>
  <c r="T448" i="16"/>
  <c r="W448" i="16"/>
  <c r="Y448" i="16"/>
  <c r="Z448" i="16"/>
  <c r="AB46" i="16"/>
  <c r="Q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R156" i="16"/>
  <c r="T156" i="16"/>
  <c r="W156" i="16"/>
  <c r="Y156" i="16"/>
  <c r="Z156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AB313" i="16"/>
  <c r="Q313" i="16"/>
  <c r="R141" i="16"/>
  <c r="T141" i="16"/>
  <c r="W141" i="16"/>
  <c r="Y141" i="16"/>
  <c r="Z141" i="16"/>
  <c r="J303" i="16"/>
  <c r="J304" i="16"/>
  <c r="J305" i="16"/>
  <c r="J306" i="16"/>
  <c r="J307" i="16"/>
  <c r="Q302" i="16"/>
  <c r="AB302" i="16"/>
  <c r="J399" i="16"/>
  <c r="J400" i="16"/>
  <c r="J401" i="16"/>
  <c r="J402" i="16"/>
  <c r="J403" i="16"/>
  <c r="J404" i="16"/>
  <c r="J405" i="16"/>
  <c r="J406" i="16"/>
  <c r="J407" i="16"/>
  <c r="AB398" i="16"/>
  <c r="Q398" i="16"/>
  <c r="J121" i="16"/>
  <c r="AB120" i="16"/>
  <c r="Q120" i="16"/>
  <c r="J231" i="16"/>
  <c r="J232" i="16"/>
  <c r="J233" i="16"/>
  <c r="J234" i="16"/>
  <c r="J235" i="16"/>
  <c r="J236" i="16"/>
  <c r="J237" i="16"/>
  <c r="Q230" i="16"/>
  <c r="AB230" i="16"/>
  <c r="Q411" i="16"/>
  <c r="AB411" i="16"/>
  <c r="J208" i="16"/>
  <c r="Q207" i="16"/>
  <c r="AB207" i="16"/>
  <c r="J372" i="16"/>
  <c r="J373" i="16"/>
  <c r="J374" i="16"/>
  <c r="J375" i="16"/>
  <c r="J376" i="16"/>
  <c r="AB371" i="16"/>
  <c r="Q371" i="16"/>
  <c r="R134" i="16"/>
  <c r="T134" i="16"/>
  <c r="W134" i="16"/>
  <c r="Y134" i="16"/>
  <c r="Z134" i="16"/>
  <c r="J286" i="16"/>
  <c r="J287" i="16"/>
  <c r="J288" i="16"/>
  <c r="J289" i="16"/>
  <c r="AB285" i="16"/>
  <c r="Q285" i="16"/>
  <c r="J221" i="16"/>
  <c r="J222" i="16"/>
  <c r="J223" i="16"/>
  <c r="J224" i="16"/>
  <c r="J225" i="16"/>
  <c r="J226" i="16"/>
  <c r="AB220" i="16"/>
  <c r="Q220" i="16"/>
  <c r="J259" i="16"/>
  <c r="J260" i="16"/>
  <c r="J261" i="16"/>
  <c r="J262" i="16"/>
  <c r="J263" i="16"/>
  <c r="J264" i="16"/>
  <c r="Q258" i="16"/>
  <c r="AB258" i="16"/>
  <c r="R532" i="16"/>
  <c r="T532" i="16"/>
  <c r="W532" i="16"/>
  <c r="Y532" i="16"/>
  <c r="Z532" i="16"/>
  <c r="R46" i="16"/>
  <c r="T46" i="16"/>
  <c r="W46" i="16"/>
  <c r="Y46" i="16"/>
  <c r="Z46" i="16"/>
  <c r="R553" i="16"/>
  <c r="T553" i="16"/>
  <c r="W553" i="16"/>
  <c r="Y553" i="16"/>
  <c r="Z553" i="16"/>
  <c r="R411" i="16"/>
  <c r="T411" i="16"/>
  <c r="W411" i="16"/>
  <c r="Y411" i="16"/>
  <c r="Z411" i="16"/>
  <c r="R302" i="16"/>
  <c r="T302" i="16"/>
  <c r="W302" i="16"/>
  <c r="Y302" i="16"/>
  <c r="Z302" i="16"/>
  <c r="R293" i="16"/>
  <c r="T293" i="16"/>
  <c r="W293" i="16"/>
  <c r="Y293" i="16"/>
  <c r="Z293" i="16"/>
  <c r="R258" i="16"/>
  <c r="T258" i="16"/>
  <c r="W258" i="16"/>
  <c r="Y258" i="16"/>
  <c r="Z258" i="16"/>
  <c r="R341" i="16"/>
  <c r="T341" i="16"/>
  <c r="W341" i="16"/>
  <c r="Y341" i="16"/>
  <c r="Z341" i="16"/>
  <c r="R285" i="16"/>
  <c r="T285" i="16"/>
  <c r="W285" i="16"/>
  <c r="Y285" i="16"/>
  <c r="Z285" i="16"/>
  <c r="R268" i="16"/>
  <c r="T268" i="16"/>
  <c r="W268" i="16"/>
  <c r="Y268" i="16"/>
  <c r="Z268" i="16"/>
  <c r="R389" i="16"/>
  <c r="T389" i="16"/>
  <c r="W389" i="16"/>
  <c r="Y389" i="16"/>
  <c r="Z389" i="16"/>
  <c r="R313" i="16"/>
  <c r="T313" i="16"/>
  <c r="W313" i="16"/>
  <c r="Y313" i="16"/>
  <c r="Z313" i="16"/>
  <c r="R380" i="16"/>
  <c r="T380" i="16"/>
  <c r="W380" i="16"/>
  <c r="Y380" i="16"/>
  <c r="Z380" i="16"/>
  <c r="J122" i="16"/>
  <c r="J123" i="16"/>
  <c r="J124" i="16"/>
  <c r="J125" i="16"/>
  <c r="J126" i="16"/>
  <c r="J127" i="16"/>
  <c r="J128" i="16"/>
  <c r="J129" i="16"/>
  <c r="J130" i="16"/>
  <c r="R241" i="16"/>
  <c r="T241" i="16"/>
  <c r="W241" i="16"/>
  <c r="Y241" i="16"/>
  <c r="Z241" i="16"/>
  <c r="R230" i="16"/>
  <c r="T230" i="16"/>
  <c r="W230" i="16"/>
  <c r="Y230" i="16"/>
  <c r="Z230" i="16"/>
  <c r="R249" i="16"/>
  <c r="T249" i="16"/>
  <c r="W249" i="16"/>
  <c r="Y249" i="16"/>
  <c r="Z249" i="16"/>
  <c r="R220" i="16"/>
  <c r="T220" i="16"/>
  <c r="W220" i="16"/>
  <c r="Y220" i="16"/>
  <c r="Z220" i="16"/>
  <c r="R356" i="16"/>
  <c r="T356" i="16"/>
  <c r="W356" i="16"/>
  <c r="Y356" i="16"/>
  <c r="Z356" i="16"/>
  <c r="J209" i="16"/>
  <c r="R371" i="16"/>
  <c r="T371" i="16"/>
  <c r="W371" i="16"/>
  <c r="Y371" i="16"/>
  <c r="Z371" i="16"/>
  <c r="R120" i="16"/>
  <c r="T120" i="16"/>
  <c r="W120" i="16"/>
  <c r="Y120" i="16"/>
  <c r="Z120" i="16"/>
  <c r="R398" i="16"/>
  <c r="T398" i="16"/>
  <c r="W398" i="16"/>
  <c r="Y398" i="16"/>
  <c r="Z398" i="16"/>
  <c r="J210" i="16"/>
  <c r="J211" i="16"/>
  <c r="J212" i="16"/>
  <c r="J213" i="16"/>
  <c r="J214" i="16"/>
  <c r="J215" i="16"/>
  <c r="J216" i="16"/>
  <c r="R109" i="16"/>
  <c r="T109" i="16"/>
  <c r="W109" i="16"/>
  <c r="Y109" i="16"/>
  <c r="Z109" i="16"/>
  <c r="R101" i="16"/>
  <c r="T101" i="16"/>
  <c r="W101" i="16"/>
  <c r="Y101" i="16"/>
  <c r="Z101" i="16"/>
  <c r="R82" i="16"/>
  <c r="T82" i="16"/>
  <c r="W82" i="16"/>
  <c r="Y82" i="16"/>
  <c r="Z82" i="16"/>
  <c r="R105" i="16"/>
  <c r="T105" i="16"/>
  <c r="W105" i="16"/>
  <c r="Y105" i="16"/>
  <c r="Z105" i="16"/>
  <c r="R89" i="16"/>
  <c r="T89" i="16"/>
  <c r="W89" i="16"/>
  <c r="Y89" i="16"/>
  <c r="Z89" i="16"/>
  <c r="R207" i="16"/>
  <c r="T207" i="16"/>
  <c r="W207" i="16"/>
  <c r="Y207" i="16"/>
  <c r="Z207" i="16"/>
  <c r="R186" i="16"/>
  <c r="T186" i="16"/>
  <c r="W186" i="16"/>
  <c r="Y186" i="16"/>
  <c r="Z186" i="16"/>
  <c r="R176" i="16"/>
  <c r="T176" i="16"/>
  <c r="W176" i="16"/>
  <c r="Y176" i="16"/>
  <c r="Z176" i="16"/>
  <c r="R194" i="16"/>
  <c r="T194" i="16"/>
  <c r="W194" i="16"/>
  <c r="Y194" i="16"/>
  <c r="Z194" i="16"/>
  <c r="R169" i="16"/>
  <c r="T169" i="16"/>
  <c r="W169" i="16"/>
  <c r="Y169" i="16"/>
  <c r="Z169" i="16"/>
  <c r="AB7" i="16"/>
  <c r="AB18" i="16"/>
  <c r="AB17" i="16"/>
  <c r="F8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5" i="15"/>
  <c r="A14" i="15"/>
  <c r="A13" i="15"/>
  <c r="R18" i="16"/>
  <c r="T18" i="16"/>
  <c r="W18" i="16"/>
  <c r="Y18" i="16"/>
  <c r="Z18" i="16"/>
  <c r="Q8" i="16"/>
  <c r="AB8" i="16"/>
  <c r="R8" i="16"/>
  <c r="W8" i="16"/>
  <c r="Y8" i="16"/>
  <c r="Z8" i="16"/>
  <c r="B3" i="15"/>
  <c r="B3" i="13"/>
</calcChain>
</file>

<file path=xl/sharedStrings.xml><?xml version="1.0" encoding="utf-8"?>
<sst xmlns="http://schemas.openxmlformats.org/spreadsheetml/2006/main" count="4718" uniqueCount="1318">
  <si>
    <t>VERSÃO</t>
  </si>
  <si>
    <t>DATA</t>
  </si>
  <si>
    <t>AUTOR</t>
  </si>
  <si>
    <t>1.0</t>
  </si>
  <si>
    <t>DESCRIÇÃO</t>
  </si>
  <si>
    <t>Sistema</t>
  </si>
  <si>
    <t>Documento</t>
  </si>
  <si>
    <t>Data Emissão</t>
  </si>
  <si>
    <t>SIGRH - Projeto BI</t>
  </si>
  <si>
    <t>Histórico de Revisões</t>
  </si>
  <si>
    <t>Relação das Tabelas Fato e Matriz de Referência</t>
  </si>
  <si>
    <t>Dimensão</t>
  </si>
  <si>
    <t>Sistema Integrado de Gestão dos Recursos Humanos – SIGRH - Projeto BI</t>
  </si>
  <si>
    <t>Relação das Dimensões e Matriz de Referencia</t>
  </si>
  <si>
    <t>1.1</t>
  </si>
  <si>
    <t>M. Honorato</t>
  </si>
  <si>
    <t>0</t>
  </si>
  <si>
    <t>Flávio Brito</t>
  </si>
  <si>
    <t>Definição dos fatos e dimensões</t>
  </si>
  <si>
    <t>Criação da matriz e lista dos Fatos e Dimensões</t>
  </si>
  <si>
    <t>Revisão da Matriz e Lista de Dimensões após análise conceitual</t>
  </si>
  <si>
    <t>2.0</t>
  </si>
  <si>
    <t>Atualização conforme o DER Conceitual.</t>
  </si>
  <si>
    <t>2.1</t>
  </si>
  <si>
    <t>Atualizado contemplando a renomeação das dimensões "Lotação/Setor" e "Empresa/Subempresa" para "Lotação" e "Órgão", respectivamente.</t>
  </si>
  <si>
    <t>Fábio Lopes</t>
  </si>
  <si>
    <t>dm_area_atividade</t>
  </si>
  <si>
    <t>Name</t>
  </si>
  <si>
    <t>DataType</t>
  </si>
  <si>
    <t>Constraints</t>
  </si>
  <si>
    <t>Nullable</t>
  </si>
  <si>
    <t>Documentation</t>
  </si>
  <si>
    <t>id_atividade</t>
  </si>
  <si>
    <t>integer(10)</t>
  </si>
  <si>
    <t>PKUnique</t>
  </si>
  <si>
    <t>No</t>
  </si>
  <si>
    <t>cd_atividade</t>
  </si>
  <si>
    <t>Yes</t>
  </si>
  <si>
    <t>cd_area_atividade</t>
  </si>
  <si>
    <t>ds_area_atividade</t>
  </si>
  <si>
    <t>varchar(60)</t>
  </si>
  <si>
    <t>dt_inicio_vigencia</t>
  </si>
  <si>
    <t>date</t>
  </si>
  <si>
    <t>dt_termino_vigencia</t>
  </si>
  <si>
    <t>ts_referencia</t>
  </si>
  <si>
    <t>timestamp</t>
  </si>
  <si>
    <t>dm_carga_horaria</t>
  </si>
  <si>
    <t>id_carga_horaria</t>
  </si>
  <si>
    <t>cd_carga_horaria</t>
  </si>
  <si>
    <t>varchar(20)</t>
  </si>
  <si>
    <t>ds_carga_horaria</t>
  </si>
  <si>
    <t>qt_carga_horaria</t>
  </si>
  <si>
    <t>decimal(4)</t>
  </si>
  <si>
    <t>Atributo</t>
  </si>
  <si>
    <t>Tipo</t>
  </si>
  <si>
    <t>Tamanho</t>
  </si>
  <si>
    <t>SEQ</t>
  </si>
  <si>
    <t>PK</t>
  </si>
  <si>
    <t>Nulo</t>
  </si>
  <si>
    <t>Tamanho Efetivo</t>
  </si>
  <si>
    <t>Reg 1a.Carga</t>
  </si>
  <si>
    <t>MB 1a.Carga</t>
  </si>
  <si>
    <t>No. Carga Mês</t>
  </si>
  <si>
    <t>Tx Cresc.</t>
  </si>
  <si>
    <t>Mensal</t>
  </si>
  <si>
    <t>Taxa crescimento mensal</t>
  </si>
  <si>
    <t>Conclusões (I)</t>
  </si>
  <si>
    <t>Tamanho do Registro</t>
  </si>
  <si>
    <t>Primeira Carga</t>
  </si>
  <si>
    <t>Previsão Crecimento</t>
  </si>
  <si>
    <t>Objeto</t>
  </si>
  <si>
    <t xml:space="preserve"> </t>
  </si>
  <si>
    <t>id_cargo</t>
  </si>
  <si>
    <t>cd_cargo</t>
  </si>
  <si>
    <t>ds_cargo</t>
  </si>
  <si>
    <t>cd_tipo_cargo</t>
  </si>
  <si>
    <t>integer(2)</t>
  </si>
  <si>
    <t>ds_tipo_cargo</t>
  </si>
  <si>
    <t>varchar(40)</t>
  </si>
  <si>
    <t>cd_cbo</t>
  </si>
  <si>
    <t>varchar(10)</t>
  </si>
  <si>
    <t>fl_cargo_funcao</t>
  </si>
  <si>
    <t>char(1)</t>
  </si>
  <si>
    <t>cd_escolaridade</t>
  </si>
  <si>
    <t>ds_escolaridade</t>
  </si>
  <si>
    <t>fl_nivel_superior</t>
  </si>
  <si>
    <t>integer(1)</t>
  </si>
  <si>
    <t>cd_categoria</t>
  </si>
  <si>
    <t>integer(3)</t>
  </si>
  <si>
    <t>ds_categoria</t>
  </si>
  <si>
    <t>ds_subcategoria</t>
  </si>
  <si>
    <t>cd_referencia</t>
  </si>
  <si>
    <t>ds_referencia</t>
  </si>
  <si>
    <t>vl_ordem_referencia</t>
  </si>
  <si>
    <t>fl_nivel_referencia</t>
  </si>
  <si>
    <t>cd_rotulo_vencimento</t>
  </si>
  <si>
    <t>ds_rotulo_vencimento</t>
  </si>
  <si>
    <t>fl_possui_especialidade</t>
  </si>
  <si>
    <t>dt_inicio_cargo</t>
  </si>
  <si>
    <t>dt_fim_cargo</t>
  </si>
  <si>
    <t>dt_inicio_referencia</t>
  </si>
  <si>
    <t>dt_termino_referencia</t>
  </si>
  <si>
    <t>id_lotacao</t>
  </si>
  <si>
    <t>cd_lotacao</t>
  </si>
  <si>
    <t>varchar(15)</t>
  </si>
  <si>
    <t>ds_lotacao</t>
  </si>
  <si>
    <t>varchar(200)</t>
  </si>
  <si>
    <t>cd_tipo_lotacao</t>
  </si>
  <si>
    <t>integer(4)</t>
  </si>
  <si>
    <t>ds_tipo_lotacao</t>
  </si>
  <si>
    <t>ds_bairro</t>
  </si>
  <si>
    <t>varchar(30)</t>
  </si>
  <si>
    <t>cd_cep</t>
  </si>
  <si>
    <t>varchar(9)</t>
  </si>
  <si>
    <t>ds_municipio</t>
  </si>
  <si>
    <t>cd_uf</t>
  </si>
  <si>
    <t>varchar(2)</t>
  </si>
  <si>
    <t>fl_tipo_unidade_associada</t>
  </si>
  <si>
    <t>fl_insalubridade</t>
  </si>
  <si>
    <t>vl_percentual_insalubridade</t>
  </si>
  <si>
    <t>numeric(5)</t>
  </si>
  <si>
    <t>fl_periculosidade</t>
  </si>
  <si>
    <t>vl_percentual_periculosidade</t>
  </si>
  <si>
    <t>dt_inicio_lotacao</t>
  </si>
  <si>
    <t>dt_fim_lotacao</t>
  </si>
  <si>
    <t>cd_empresa</t>
  </si>
  <si>
    <t>ds_empresa</t>
  </si>
  <si>
    <t>varchar(50)</t>
  </si>
  <si>
    <t>ds_emp_fantasia</t>
  </si>
  <si>
    <t>cd_emp_cgc</t>
  </si>
  <si>
    <t>integer(14)</t>
  </si>
  <si>
    <t>cd_emp_atividade_economica</t>
  </si>
  <si>
    <t>integer(5)</t>
  </si>
  <si>
    <t>cd_emp_cnae</t>
  </si>
  <si>
    <t>integer(7)</t>
  </si>
  <si>
    <t>cd_emp_natureza_juridica</t>
  </si>
  <si>
    <t>cd_subempresa</t>
  </si>
  <si>
    <t>ds_subempresa</t>
  </si>
  <si>
    <t>ds_sub_fantasia</t>
  </si>
  <si>
    <t>cd_sub_cgc</t>
  </si>
  <si>
    <t>cd_sub_atividade_economica</t>
  </si>
  <si>
    <t>cd_sub_cnae</t>
  </si>
  <si>
    <t>cd_sub_natureza_juridica</t>
  </si>
  <si>
    <t>id_estado_civil</t>
  </si>
  <si>
    <t>cd_estado_civil</t>
  </si>
  <si>
    <t>ds_estado_civil</t>
  </si>
  <si>
    <t>id_faixa_etaria</t>
  </si>
  <si>
    <t>ds_faixa_etaria</t>
  </si>
  <si>
    <t>cd_categoria_faixa</t>
  </si>
  <si>
    <t>ds_categoria_faixa</t>
  </si>
  <si>
    <t>qt_inicio_faixa_etaria</t>
  </si>
  <si>
    <t>qt_fim_faixa_etaria</t>
  </si>
  <si>
    <t>id_orgao</t>
  </si>
  <si>
    <t>id_carreira</t>
  </si>
  <si>
    <t>id_faixa_vencimento</t>
  </si>
  <si>
    <t>ds_faixa_vencimento</t>
  </si>
  <si>
    <t>fl_natureza_vencimento</t>
  </si>
  <si>
    <t>ds_natureza_vencimento</t>
  </si>
  <si>
    <t>vl_inicial_faixa_vencimento</t>
  </si>
  <si>
    <t>decimal(7)</t>
  </si>
  <si>
    <t>vl_final_faixa_vencimento</t>
  </si>
  <si>
    <t>id_faixa_salarial</t>
  </si>
  <si>
    <t>ds_faixa_salarial</t>
  </si>
  <si>
    <t>id_folha</t>
  </si>
  <si>
    <t>ds_folha</t>
  </si>
  <si>
    <t>dt_processamento</t>
  </si>
  <si>
    <t>cd_processamento</t>
  </si>
  <si>
    <t>integer(8)</t>
  </si>
  <si>
    <t>dt_competencia</t>
  </si>
  <si>
    <t>cd_competencia</t>
  </si>
  <si>
    <t>cd_numero_folha</t>
  </si>
  <si>
    <t>cd_tipo_folha</t>
  </si>
  <si>
    <t>ds_tipo_folha</t>
  </si>
  <si>
    <t>id_forma_provimento</t>
  </si>
  <si>
    <t>cd_forma_provimento</t>
  </si>
  <si>
    <t>ds_forma_provimento</t>
  </si>
  <si>
    <t>fl_servidor_ativo</t>
  </si>
  <si>
    <t>fl_provimento_inativo</t>
  </si>
  <si>
    <t>fl_ocupa_quadro</t>
  </si>
  <si>
    <t>fl_primeiro_provimento</t>
  </si>
  <si>
    <t>id_genero</t>
  </si>
  <si>
    <t>cd_genero</t>
  </si>
  <si>
    <t>ds_genero</t>
  </si>
  <si>
    <t>varchar(255)</t>
  </si>
  <si>
    <t>id_grau_instrucao</t>
  </si>
  <si>
    <t>ds_grau_instrucao</t>
  </si>
  <si>
    <t>cd_grupo_grau_instrucao</t>
  </si>
  <si>
    <t>ds_grupo_grau_instrucao</t>
  </si>
  <si>
    <t>id_grau_parentesco</t>
  </si>
  <si>
    <t>ds_grau_parentesco</t>
  </si>
  <si>
    <t>id_logradouro</t>
  </si>
  <si>
    <t>cd_tipo_logradouro</t>
  </si>
  <si>
    <t>ds_logradouro</t>
  </si>
  <si>
    <t>ds_uf</t>
  </si>
  <si>
    <t>id_motivo_ausencia</t>
  </si>
  <si>
    <t>cd_motivo_ausencia</t>
  </si>
  <si>
    <t>varchar(6)</t>
  </si>
  <si>
    <t>ds_sigla_motivo_ausencia</t>
  </si>
  <si>
    <t>ds_motivo_ausencia</t>
  </si>
  <si>
    <t>cd_tipo_frequencia</t>
  </si>
  <si>
    <t>fl_onus</t>
  </si>
  <si>
    <t>varchar(1)</t>
  </si>
  <si>
    <t>id_motivo_desligamento</t>
  </si>
  <si>
    <t>cd_motivo_desligamento</t>
  </si>
  <si>
    <t>integer(6)</t>
  </si>
  <si>
    <t>ds_sigla_motivo_desligamento</t>
  </si>
  <si>
    <t>ds_motivo_desligamento</t>
  </si>
  <si>
    <t>id_nacionalidade</t>
  </si>
  <si>
    <t>cd_nacionalidade</t>
  </si>
  <si>
    <t>ds_nacionalidade</t>
  </si>
  <si>
    <t>cd_pais</t>
  </si>
  <si>
    <t>ds_pais</t>
  </si>
  <si>
    <t>id_naturalidade</t>
  </si>
  <si>
    <t>ds_naturalidade</t>
  </si>
  <si>
    <t>id_regime_juridico</t>
  </si>
  <si>
    <t>cd_regime_juridico</t>
  </si>
  <si>
    <t>ds_regime_juridico</t>
  </si>
  <si>
    <t>id_regime_previdenciario</t>
  </si>
  <si>
    <t>ds_sigla_regime</t>
  </si>
  <si>
    <t>ds_nome_regime</t>
  </si>
  <si>
    <t>ds_fundo_previdenciario</t>
  </si>
  <si>
    <t>id_rubrica</t>
  </si>
  <si>
    <t>cd_rubrica</t>
  </si>
  <si>
    <t>ds_rubrica</t>
  </si>
  <si>
    <t>ds_sigla_rubrica</t>
  </si>
  <si>
    <t>fl_transferencia_consignataria</t>
  </si>
  <si>
    <t>fl_pensao_alimenticia</t>
  </si>
  <si>
    <t>fl_salario_familia</t>
  </si>
  <si>
    <t>fl_imposto_renda</t>
  </si>
  <si>
    <t>fl_previdencia</t>
  </si>
  <si>
    <t>cd_tipo_rubrica</t>
  </si>
  <si>
    <t>ds_tipo_rubrica</t>
  </si>
  <si>
    <t>id_funcionario</t>
  </si>
  <si>
    <t>cd_funcionario</t>
  </si>
  <si>
    <t>integer(9)</t>
  </si>
  <si>
    <t>id_situacao_peraq_ferias</t>
  </si>
  <si>
    <t>cd_situacao_peraq_ferias</t>
  </si>
  <si>
    <t>ds_situacao_peraq_ferias</t>
  </si>
  <si>
    <t>id_situacao_servidor</t>
  </si>
  <si>
    <t>cd_situacao_servidor</t>
  </si>
  <si>
    <t>ds_situacao_servidor</t>
  </si>
  <si>
    <t>cd_ano_mes_dia</t>
  </si>
  <si>
    <t>dt_ano_mes_dia</t>
  </si>
  <si>
    <t>cd_dia_semana</t>
  </si>
  <si>
    <t>ds_dia_semana</t>
  </si>
  <si>
    <t>varchar(25)</t>
  </si>
  <si>
    <t>cd_dia_mes</t>
  </si>
  <si>
    <t>cd_dia_bimestre</t>
  </si>
  <si>
    <t>cd_dia_trimestre</t>
  </si>
  <si>
    <t>cd_dia_semestre</t>
  </si>
  <si>
    <t>cd_dia_ano</t>
  </si>
  <si>
    <t>cd_mes_ano</t>
  </si>
  <si>
    <t>cd_mes</t>
  </si>
  <si>
    <t>ds_mes</t>
  </si>
  <si>
    <t>cd_mes_bimestre</t>
  </si>
  <si>
    <t>cd_mes_trimestre</t>
  </si>
  <si>
    <t>cd_mes_semestre</t>
  </si>
  <si>
    <t>cd_bimestre</t>
  </si>
  <si>
    <t>ds_bimestre</t>
  </si>
  <si>
    <t>varchar(17)</t>
  </si>
  <si>
    <t>cd_bimestre_semestre</t>
  </si>
  <si>
    <t>cd_trimestre</t>
  </si>
  <si>
    <t>ds_trimestre</t>
  </si>
  <si>
    <t>varchar(18)</t>
  </si>
  <si>
    <t>cd_semestre</t>
  </si>
  <si>
    <t>ds_semestre</t>
  </si>
  <si>
    <t>cd_ano_ano</t>
  </si>
  <si>
    <t>cd_ano</t>
  </si>
  <si>
    <t>id_tempo_servico</t>
  </si>
  <si>
    <t>cd_faixa</t>
  </si>
  <si>
    <t>ds_faixa</t>
  </si>
  <si>
    <t>qt_inicio_faixa_tempo_servico</t>
  </si>
  <si>
    <t>qt_final_faixa_tempo_servico</t>
  </si>
  <si>
    <t>ds_tempo_servico</t>
  </si>
  <si>
    <t>qt_mes_servico</t>
  </si>
  <si>
    <t>qt_ano_servico</t>
  </si>
  <si>
    <t>id_tipo_aposentadoria</t>
  </si>
  <si>
    <t>cd_tipo_aposentadoria</t>
  </si>
  <si>
    <t>ds_tipo_aposentadoria</t>
  </si>
  <si>
    <t>varchar(2000)</t>
  </si>
  <si>
    <t>cd_grupo_aposentadoria</t>
  </si>
  <si>
    <t>ds_grupo_aposentadoria</t>
  </si>
  <si>
    <t>fl_pagairpf</t>
  </si>
  <si>
    <t>fl_proporcional</t>
  </si>
  <si>
    <t>dt_inicio_tipo_aposentadoria</t>
  </si>
  <si>
    <t>dt_fim_tipo_aposentadoria</t>
  </si>
  <si>
    <t>id_tipo_dependencia</t>
  </si>
  <si>
    <t>cd_tipo_dependencia</t>
  </si>
  <si>
    <t>ds_tipo_dependencia</t>
  </si>
  <si>
    <t>id_tipo_deficiencia</t>
  </si>
  <si>
    <t>cd_tipo_deficiencia</t>
  </si>
  <si>
    <t>ds_tipo_deficiencia</t>
  </si>
  <si>
    <t>id_tipo_pensao</t>
  </si>
  <si>
    <t>cd_tipo_pensao</t>
  </si>
  <si>
    <t>ds_tipo_pensao</t>
  </si>
  <si>
    <t>id_tipo_vinculo</t>
  </si>
  <si>
    <t>cd_tipo_vinculo</t>
  </si>
  <si>
    <t>ds_tipo_vinculo</t>
  </si>
  <si>
    <t>fl_comissionado</t>
  </si>
  <si>
    <t>fl_especial</t>
  </si>
  <si>
    <t>fl_mandato</t>
  </si>
  <si>
    <t>fl_requisitado</t>
  </si>
  <si>
    <t>id_tipo_evento</t>
  </si>
  <si>
    <t>cd_tipo_evento</t>
  </si>
  <si>
    <t>ds_tipo_evento</t>
  </si>
  <si>
    <t>cd_natureza</t>
  </si>
  <si>
    <t>ds_natureza</t>
  </si>
  <si>
    <t>cd_natureza_principal</t>
  </si>
  <si>
    <t>ds_natureza_principal</t>
  </si>
  <si>
    <t>fl_substituicao</t>
  </si>
  <si>
    <t>fl_ingresso</t>
  </si>
  <si>
    <t>fl_cria_vinculo</t>
  </si>
  <si>
    <t>dm_cargo</t>
  </si>
  <si>
    <t>dm_lotacao</t>
  </si>
  <si>
    <t>dm_estado_civil</t>
  </si>
  <si>
    <t>dm_faixa_etaria</t>
  </si>
  <si>
    <t>dm_orgao</t>
  </si>
  <si>
    <t>dm_carreira</t>
  </si>
  <si>
    <t>dm_faixa_vencimento</t>
  </si>
  <si>
    <t>dm_faixa_pensao</t>
  </si>
  <si>
    <t>dm_folha</t>
  </si>
  <si>
    <t>dm_forma_provimento</t>
  </si>
  <si>
    <t>dm_genero</t>
  </si>
  <si>
    <t>dm_grau_instrucao</t>
  </si>
  <si>
    <t>dm_grau_parentesco</t>
  </si>
  <si>
    <t>dm_logradouro</t>
  </si>
  <si>
    <t>dm_motivo_ausencia</t>
  </si>
  <si>
    <t>dm_motivo_desligamento</t>
  </si>
  <si>
    <t>dm_nacionalidade</t>
  </si>
  <si>
    <t>dm_naturalidade</t>
  </si>
  <si>
    <t>dm_regime_juridico</t>
  </si>
  <si>
    <t>dm_regime_previdenciario</t>
  </si>
  <si>
    <t>dm_rubrica</t>
  </si>
  <si>
    <t>dm_servidor</t>
  </si>
  <si>
    <t>dm_situacao_periodo_aquisitivo</t>
  </si>
  <si>
    <t>dm_situacao_servidor</t>
  </si>
  <si>
    <t>dm_situacao_servidor_cotista</t>
  </si>
  <si>
    <t>dm_situacao_servidor_pensionista</t>
  </si>
  <si>
    <t>dm_tempo</t>
  </si>
  <si>
    <t>dm_tempo_servico</t>
  </si>
  <si>
    <t>dm_tempo_servico_comissionado</t>
  </si>
  <si>
    <t>dm_tipo_aposentadoria</t>
  </si>
  <si>
    <t>dm_tipo_dependencia</t>
  </si>
  <si>
    <t>dm_tipo_deficiencia</t>
  </si>
  <si>
    <t>dm_tipo_pensao</t>
  </si>
  <si>
    <t>dm_tipo_vinculo</t>
  </si>
  <si>
    <t>dm_tipo_evento</t>
  </si>
  <si>
    <t>ft_cotista</t>
  </si>
  <si>
    <t>dm_folhaid_folha</t>
  </si>
  <si>
    <t>FK (dm_folha.id_folha)</t>
  </si>
  <si>
    <t>dm_generoid_genero</t>
  </si>
  <si>
    <t>FK (dm_genero.id_genero)</t>
  </si>
  <si>
    <t>dm_logradouroid_logradouro</t>
  </si>
  <si>
    <t>FK (dm_logradouro.id_logradouro)</t>
  </si>
  <si>
    <t>dm_nacionalidadeid_nacionalidade</t>
  </si>
  <si>
    <t>FK (dm_nacionalidade.id_nacionalidade)</t>
  </si>
  <si>
    <t>dm_naturalidadeid_naturalidade</t>
  </si>
  <si>
    <t>FK (dm_naturalidade.id_naturalidade)</t>
  </si>
  <si>
    <t>dm_tempodt_ano_mes_dia</t>
  </si>
  <si>
    <t>dm_faixa_etariaid_faixa_etaria</t>
  </si>
  <si>
    <t>FK (dm_faixa_etaria.id_faixa_etaria)</t>
  </si>
  <si>
    <t>dm_faixa_pensaoid_faixa_salarial</t>
  </si>
  <si>
    <t>FK (dm_faixa_pensao.id_faixa_salarial)</t>
  </si>
  <si>
    <t>dm_grau_instrucaoid_grau_instrucao</t>
  </si>
  <si>
    <t>FK (dm_grau_instrucao.id_grau_instrucao)</t>
  </si>
  <si>
    <t>dm_grau_parentescoid_grau_parentesco</t>
  </si>
  <si>
    <t>FK (dm_grau_parentesco.id_grau_parentesco)</t>
  </si>
  <si>
    <t>dm_servidorid_funcionario</t>
  </si>
  <si>
    <t>FK (dm_servidor.id_funcionario)</t>
  </si>
  <si>
    <t>dm_situacao_servidorid_situacao_servidor</t>
  </si>
  <si>
    <t>FK (dm_situacao_servidor.id_situacao_servidor)</t>
  </si>
  <si>
    <t>dm_tipo_deficienciaid_tipo_deficiencia</t>
  </si>
  <si>
    <t>FK (dm_tipo_deficiencia.id_tipo_deficiencia)</t>
  </si>
  <si>
    <t>dm_tipo_pensaoid_tipo_pensao</t>
  </si>
  <si>
    <t>FK (dm_tipo_pensao.id_tipo_pensao)</t>
  </si>
  <si>
    <t>dm_tipo_vinculoid_tipo_vinculo</t>
  </si>
  <si>
    <t>FK (dm_tipo_vinculo.id_tipo_vinculo)</t>
  </si>
  <si>
    <t>dm_orgaoid_orgao</t>
  </si>
  <si>
    <t>FK (dm_orgao.id_orgao)</t>
  </si>
  <si>
    <t>dm_tempocd_ano_mes_dia</t>
  </si>
  <si>
    <t>FK (dm_tempo.cd_ano_mes_dia)</t>
  </si>
  <si>
    <t>dm_situacao_servidor_cotistaid_situacao_servidor_cotista</t>
  </si>
  <si>
    <t>FK (dm_situacao_servidor_cotista.id_situacao_servidor_cotista)</t>
  </si>
  <si>
    <t>ft_dependente</t>
  </si>
  <si>
    <t>dm_tipo_dependenciaid_tipo_dependencia</t>
  </si>
  <si>
    <t>FK (dm_tipo_dependencia.id_tipo_dependencia)</t>
  </si>
  <si>
    <t>ft_evento_funcional</t>
  </si>
  <si>
    <t>dm_area_atividadeid_atividade</t>
  </si>
  <si>
    <t>dm_carga_horariaid_carga_horaria</t>
  </si>
  <si>
    <t>FK (dm_carga_horaria.id_carga_horaria)</t>
  </si>
  <si>
    <t>dm_cargoid_cargo</t>
  </si>
  <si>
    <t>FK (dm_cargo.id_cargo)</t>
  </si>
  <si>
    <t>dm_forma_provimentoid_forma_provimento</t>
  </si>
  <si>
    <t>FK (dm_forma_provimento.id_forma_provimento)</t>
  </si>
  <si>
    <t>dm_regime_juridicoid_regime_juridico</t>
  </si>
  <si>
    <t>FK (dm_regime_juridico.id_regime_juridico)</t>
  </si>
  <si>
    <t>dm_tipo_eventoid_tipo_evento</t>
  </si>
  <si>
    <t>FK (dm_tipo_evento.id_tipo_evento)</t>
  </si>
  <si>
    <t>dm_carreiraid_carreira</t>
  </si>
  <si>
    <t>dm_lotacaoid_lotacao</t>
  </si>
  <si>
    <t>FK (dm_lotacao.id_lotacao)</t>
  </si>
  <si>
    <t>ft_pagamento_fixo</t>
  </si>
  <si>
    <t>dm_estado_civilid_estado_civil</t>
  </si>
  <si>
    <t>FK (dm_estado_civil.id_estado_civil)</t>
  </si>
  <si>
    <t>dm_faixa_vencimentoid_faixa_vencimento</t>
  </si>
  <si>
    <t>FK (dm_faixa_vencimento.id_faixa_vencimento)</t>
  </si>
  <si>
    <t>dm_rubricaid_rubrica</t>
  </si>
  <si>
    <t>FK (dm_rubrica.id_rubrica)</t>
  </si>
  <si>
    <t>ft_pagamento_variavel</t>
  </si>
  <si>
    <t>ft_pensionista</t>
  </si>
  <si>
    <t>dm_situacao_servidor_pensionistaid_situacao_servidor_pensionista</t>
  </si>
  <si>
    <t>FK (dm_situacao_servidor_pensionista.id_situacao_servidor_pensionista)</t>
  </si>
  <si>
    <t>ft_periodo_aquisitivo_ferias</t>
  </si>
  <si>
    <t>dm_situacao_periodo_aquisitivoid_situacao_peraq_ferias</t>
  </si>
  <si>
    <t>FK (dm_situacao_periodo_aquisitivo.id_situacao_peraq_ferias)</t>
  </si>
  <si>
    <t>ft_servidor_aposentado</t>
  </si>
  <si>
    <t>dm_tempo_servicoid_tempo_servico</t>
  </si>
  <si>
    <t>FK (dm_tempo_servico.id_tempo_servico)</t>
  </si>
  <si>
    <t>dm_regime_previdenciarioid_regime_previdenciario</t>
  </si>
  <si>
    <t>FK (dm_regime_previdenciario.id_regime_previdenciario)</t>
  </si>
  <si>
    <t>dm_tipo_aposentadoriaid_tipo_aposentadoria</t>
  </si>
  <si>
    <t>FK (dm_tipo_aposentadoria.id_tipo_aposentadoria)</t>
  </si>
  <si>
    <t>dm_tempo_servico_comissionadoid_tempo_servico_comissionado</t>
  </si>
  <si>
    <t>FK (dm_tempo_servico_comissionado.id_tempo_servico_comissionado)</t>
  </si>
  <si>
    <t>ft_servidor_ativo</t>
  </si>
  <si>
    <t>dm_motivo_ausenciaid_motivo_ausencia</t>
  </si>
  <si>
    <t>FK (dm_motivo_ausencia.id_motivo_ausencia)</t>
  </si>
  <si>
    <t>ft_servidor_desligado</t>
  </si>
  <si>
    <t>dm_motivo_desligamentoid_motivo_desligamento</t>
  </si>
  <si>
    <t>FK (dm_motivo_desligamento.id_motivo_desligamento)</t>
  </si>
  <si>
    <t>ft_servidor_falecido</t>
  </si>
  <si>
    <t>???</t>
  </si>
  <si>
    <t>Período (meses)</t>
  </si>
  <si>
    <t>Tamanho Final Per.</t>
  </si>
  <si>
    <t>Final</t>
  </si>
  <si>
    <t>Percentual</t>
  </si>
  <si>
    <t>TB</t>
  </si>
  <si>
    <t>Total em TB</t>
  </si>
  <si>
    <t>Tamanho Final (MB)</t>
  </si>
  <si>
    <t>ESTIMATIVA DATA STAGE</t>
  </si>
  <si>
    <t>Tamanho Atual</t>
  </si>
  <si>
    <t>Período (Meses)</t>
  </si>
  <si>
    <t>Previsão Anual (TB)</t>
  </si>
  <si>
    <t>Mb</t>
  </si>
  <si>
    <t>OWNER</t>
  </si>
  <si>
    <t>TABLESPACE_NAME</t>
  </si>
  <si>
    <t>SEGMENT_NAME</t>
  </si>
  <si>
    <t>TAMANHO_MB</t>
  </si>
  <si>
    <t>NUM_EXTENTS</t>
  </si>
  <si>
    <t>Flag_DS</t>
  </si>
  <si>
    <t>Dimensionamento_Logico</t>
  </si>
  <si>
    <t>Dimensionamento_Logico_PRD</t>
  </si>
  <si>
    <t>DimensionamentoLogPRDflex</t>
  </si>
  <si>
    <t>ERGON</t>
  </si>
  <si>
    <t>ERGON_TS_PEQ</t>
  </si>
  <si>
    <t>ACESSO_TURNO</t>
  </si>
  <si>
    <t>ACIDENTES</t>
  </si>
  <si>
    <t>HADES</t>
  </si>
  <si>
    <t>HADES_TS_MED</t>
  </si>
  <si>
    <t>AGENCIAS</t>
  </si>
  <si>
    <t>C_ERGON</t>
  </si>
  <si>
    <t>C_ERGON_TS</t>
  </si>
  <si>
    <t>AGENCIAS_BRADESCO</t>
  </si>
  <si>
    <t>AGENCIAS_BRADESCO_2</t>
  </si>
  <si>
    <t>AGENDAS</t>
  </si>
  <si>
    <t>ANAMNESE</t>
  </si>
  <si>
    <t>ANO_CONTA</t>
  </si>
  <si>
    <t>APAGAR_QUADRINOMIO</t>
  </si>
  <si>
    <t>APOSENT_PROP</t>
  </si>
  <si>
    <t>AREAS</t>
  </si>
  <si>
    <t>ARQ_CCHEQUE</t>
  </si>
  <si>
    <t>ASSUNTOS</t>
  </si>
  <si>
    <t>ATO_TRANS</t>
  </si>
  <si>
    <t>ATOS</t>
  </si>
  <si>
    <t>ATOS_COLET_ERG_TEMP</t>
  </si>
  <si>
    <t>ATOS_COLET_LAYOUT</t>
  </si>
  <si>
    <t>ATOS_COLET_TAB_COLUMNS</t>
  </si>
  <si>
    <t>ATOS_COLET_TABELAS_BASE</t>
  </si>
  <si>
    <t>ERGON_TS_MED</t>
  </si>
  <si>
    <t>ATOS_COLET_TEMP</t>
  </si>
  <si>
    <t>ATOS_COLET_TOKENS</t>
  </si>
  <si>
    <t>ATOS_COLETIVOS</t>
  </si>
  <si>
    <t>ATOS_TOKENS</t>
  </si>
  <si>
    <t>ATOS_TRANS_DISP</t>
  </si>
  <si>
    <t>AVAILPIS</t>
  </si>
  <si>
    <t>AVERB_OQUE_CONTA</t>
  </si>
  <si>
    <t>AVERBACOES_CONTA</t>
  </si>
  <si>
    <t>BACK_HSETOR_ANTES_ATU_FLEX_02</t>
  </si>
  <si>
    <t>HADES_TS_PEQ</t>
  </si>
  <si>
    <t>BANCOS</t>
  </si>
  <si>
    <t>BASE_PENSAO</t>
  </si>
  <si>
    <t>BCK_CONS</t>
  </si>
  <si>
    <t>BENEFICIOS</t>
  </si>
  <si>
    <t>BIN$q0RQRYkQNGPgQCkTCglPow==$0</t>
  </si>
  <si>
    <t>BIN$qJu3A0wZMAXgQCkTCgkz1A==$0</t>
  </si>
  <si>
    <t>BIN$rfMKkss/GBfgQCkTCglkzQ==$0</t>
  </si>
  <si>
    <t>BIN$rfMKkss4GBfgQCkTCglkzQ==$0</t>
  </si>
  <si>
    <t>BIN$rfMKkst5GBfgQCkTCglkzQ==$0</t>
  </si>
  <si>
    <t>BIN$rfMKksteGBfgQCkTCglkzQ==$0</t>
  </si>
  <si>
    <t>BIN$rfMKkstHGBfgQCkTCglkzQ==$0</t>
  </si>
  <si>
    <t>BIN$rfMKkstpGBfgQCkTCglkzQ==$0</t>
  </si>
  <si>
    <t>BIN$rfMKkstQGBfgQCkTCglkzQ==$0</t>
  </si>
  <si>
    <t>BIN$rfMKkstrGBfgQCkTCglkzQ==$0</t>
  </si>
  <si>
    <t>BIN$rfMKkstXGBfgQCkTCglkzQ==$0</t>
  </si>
  <si>
    <t>BIN$rfMKkstyGBfgQCkTCglkzQ==$0</t>
  </si>
  <si>
    <t>BIN$rfMKksu3GBfgQCkTCglkzQ==$0</t>
  </si>
  <si>
    <t>BIN$rfMKksuaGBfgQCkTCglkzQ==$0</t>
  </si>
  <si>
    <t>BIN$rfMKksuGGBfgQCkTCglkzQ==$0</t>
  </si>
  <si>
    <t>BIN$rfMKksuhGBfgQCkTCglkzQ==$0</t>
  </si>
  <si>
    <t>BIN$rfMKksuNGBfgQCkTCglkzQ==$0</t>
  </si>
  <si>
    <t>BIN$rfMKksuoGBfgQCkTCglkzQ==$0</t>
  </si>
  <si>
    <t>BIN$rfMKksuvGBfgQCkTCglkzQ==$0</t>
  </si>
  <si>
    <t>BIN$rfMKksv4GBfgQCkTCglkzQ==$0</t>
  </si>
  <si>
    <t>BIN$rfMKksv6GBfgQCkTCglkzQ==$0</t>
  </si>
  <si>
    <t>BIN$rfMKksvAGBfgQCkTCglkzQ==$0</t>
  </si>
  <si>
    <t>BIN$rfMKksvfGBfgQCkTCglkzQ==$0</t>
  </si>
  <si>
    <t>BIN$rfMKksvJGBfgQCkTCglkzQ==$0</t>
  </si>
  <si>
    <t>BIN$rfMKksvmGBfgQCkTCglkzQ==$0</t>
  </si>
  <si>
    <t>BIN$rfMKksvOGBfgQCkTCglkzQ==$0</t>
  </si>
  <si>
    <t>BIN$rfMKksvVGBfgQCkTCglkzQ==$0</t>
  </si>
  <si>
    <t>BIN$rfMKksvxGBfgQCkTCglkzQ==$0</t>
  </si>
  <si>
    <t>BIN$rfMKksw6GBfgQCkTCglkzQ==$0</t>
  </si>
  <si>
    <t>BIN$rfMKkswCGBfgQCkTCglkzQ==$0</t>
  </si>
  <si>
    <t>BIN$rfMKkswJGBfgQCkTCglkzQ==$0</t>
  </si>
  <si>
    <t>BIN$rfMKkswmGBfgQCkTCglkzQ==$0</t>
  </si>
  <si>
    <t>BIN$rfMKkswQGBfgQCkTCglkzQ==$0</t>
  </si>
  <si>
    <t>BIN$rfMKkswtGBfgQCkTCglkzQ==$0</t>
  </si>
  <si>
    <t>BIN$rfMKkswXGBfgQCkTCglkzQ==$0</t>
  </si>
  <si>
    <t>BIN$rfMKksxBGBfgQCkTCglkzQ==$0</t>
  </si>
  <si>
    <t>BIN$rqhDs89lJETgQCkTCglryA==$0</t>
  </si>
  <si>
    <t>BIN$rqhDs89oJETgQCkTCglryA==$0</t>
  </si>
  <si>
    <t>BIN$rqhDs89rJETgQCkTCglryA==$0</t>
  </si>
  <si>
    <t>BIN$rqhDs89uJETgQCkTCglryA==$0</t>
  </si>
  <si>
    <t>BIN$s+mM7dkvRX3gQCkTCglwsQ==$0</t>
  </si>
  <si>
    <t>BIN$sgMy2TvSaArgQCkTCgkvyw==$0</t>
  </si>
  <si>
    <t>BIN$sliCD6sg0/vgQCkTCgkD9Q==$0</t>
  </si>
  <si>
    <t>BIN$tj+9auAlj3rgQCkTCglKhw==$0</t>
  </si>
  <si>
    <t>BIN$tSjYqE8gykHgQCkTCgka6w==$0</t>
  </si>
  <si>
    <t>BIN$tSjYqE8hykHgQCkTCgka6w==$0</t>
  </si>
  <si>
    <t>BIN$tT6M/+zn80DgQCkTCgkZrA==$0</t>
  </si>
  <si>
    <t>BIN$uaNIB7P8MBngQCkTCglWpA==$0</t>
  </si>
  <si>
    <t>BIN$uHQyo945yWfgQCkTCgk46A==$0</t>
  </si>
  <si>
    <t>BIN$uODNDhkgTvrgQCkTCglgaw==$0</t>
  </si>
  <si>
    <t>BIN$uODRI8fEWOXgQCkTCglg6Q==$0</t>
  </si>
  <si>
    <t>BIN$vctzPJe1sdngQCkTCglHEA==$0</t>
  </si>
  <si>
    <t>BIN$vctzPJe2sdngQCkTCglHEA==$0</t>
  </si>
  <si>
    <t>BIN$vctzPJe3sdngQCkTCglHEA==$0</t>
  </si>
  <si>
    <t>BIN$vctzPJe6sdngQCkTCglHEA==$0</t>
  </si>
  <si>
    <t>BIN$vctzPJetsdngQCkTCglHEA==$0</t>
  </si>
  <si>
    <t>BIN$vctzPJeusdngQCkTCglHEA==$0</t>
  </si>
  <si>
    <t>BIN$vctzPJevsdngQCkTCglHEA==$0</t>
  </si>
  <si>
    <t>BIN$vctzPJewsdngQCkTCglHEA==$0</t>
  </si>
  <si>
    <t>BIN$vctzPJexsdngQCkTCglHEA==$0</t>
  </si>
  <si>
    <t>BIN$vctzPJeysdngQCkTCglHEA==$0</t>
  </si>
  <si>
    <t>BLOCOS</t>
  </si>
  <si>
    <t>BLOCOS_ALTERADOS</t>
  </si>
  <si>
    <t>BLOCOS_NAO_SELECIONAVEIS</t>
  </si>
  <si>
    <t>BRADESCO_TMP</t>
  </si>
  <si>
    <t>BUSCAPAL</t>
  </si>
  <si>
    <t>HADES_TS_GDE</t>
  </si>
  <si>
    <t>BUSCAPONT</t>
  </si>
  <si>
    <t>BUSCATIPO</t>
  </si>
  <si>
    <t>CAGED_CAMPO</t>
  </si>
  <si>
    <t>CAGED_GERADOS</t>
  </si>
  <si>
    <t>CAGED_INFO</t>
  </si>
  <si>
    <t>CAGED_REGISTRO</t>
  </si>
  <si>
    <t>CALCULO_DESTINOS</t>
  </si>
  <si>
    <t>CALCULO_DESTINOS_EMP</t>
  </si>
  <si>
    <t>CALCULO_DESTINOS_FONTES</t>
  </si>
  <si>
    <t>CALCULO_VERSOES_DB</t>
  </si>
  <si>
    <t>CALCULO_VERSOES_EXE</t>
  </si>
  <si>
    <t>CALENDARIO</t>
  </si>
  <si>
    <t>CAMPOS</t>
  </si>
  <si>
    <t>CAMPOS_ALTERADOS</t>
  </si>
  <si>
    <t>CAPACITACOES</t>
  </si>
  <si>
    <t>CARGA_ATRIB_TEMP</t>
  </si>
  <si>
    <t>CARGA_COLUNAS</t>
  </si>
  <si>
    <t>CARGA_CONS_TEMP</t>
  </si>
  <si>
    <t>CARGA_LAYOUT</t>
  </si>
  <si>
    <t>CARGACAGED</t>
  </si>
  <si>
    <t>CARGAFB_TIPO</t>
  </si>
  <si>
    <t>CARGARAIS</t>
  </si>
  <si>
    <t>CARGOS_EMPRESA</t>
  </si>
  <si>
    <t>CATEGORIAS_</t>
  </si>
  <si>
    <t>CODIGOS_FREQ_</t>
  </si>
  <si>
    <t>COMPL_RUBRICA</t>
  </si>
  <si>
    <t>CATEGORIAS_EMPRESA</t>
  </si>
  <si>
    <t>CC_BRADESCO_LOTE1_ATIVOS</t>
  </si>
  <si>
    <t>CC_BRADESCO_LOTE1_INATIVOS</t>
  </si>
  <si>
    <t>CC_BRADESCO_LOTE2</t>
  </si>
  <si>
    <t>EMPRESAS</t>
  </si>
  <si>
    <t>ERG_REGIMEPREV</t>
  </si>
  <si>
    <t>CID</t>
  </si>
  <si>
    <t>CLASFOLHA_ELEMDESP</t>
  </si>
  <si>
    <t>CLASSIF_CONTABIL</t>
  </si>
  <si>
    <t>CLASSIF_FOLHA</t>
  </si>
  <si>
    <t>CLASSIF_FOLHA_VINC</t>
  </si>
  <si>
    <t>CODIGOS_CONT</t>
  </si>
  <si>
    <t>ERG_TIPOVINC_VALID_</t>
  </si>
  <si>
    <t>CODIGOS_FREQ_EMPRESA</t>
  </si>
  <si>
    <t>ERGON_TS</t>
  </si>
  <si>
    <t>COMB_CARGO</t>
  </si>
  <si>
    <t>COMISS_COMISSAO</t>
  </si>
  <si>
    <t>COMISS_MEMBRO</t>
  </si>
  <si>
    <t>COMISS_OCORR</t>
  </si>
  <si>
    <t>COMISS_REUN_PART</t>
  </si>
  <si>
    <t>COMISS_REUNIAO</t>
  </si>
  <si>
    <t>COMO_CONTA</t>
  </si>
  <si>
    <t>COMPARACAO_FF</t>
  </si>
  <si>
    <t>COMPL_FORMATOS</t>
  </si>
  <si>
    <t>COMPL_LISTA_ITENS</t>
  </si>
  <si>
    <t>COMPL_LISTAS</t>
  </si>
  <si>
    <t>FOLHAS</t>
  </si>
  <si>
    <t>FORMAS_PROV_</t>
  </si>
  <si>
    <t>COMPL_SEGMENTOS</t>
  </si>
  <si>
    <t>CONCURSOS</t>
  </si>
  <si>
    <t>CONJ_FOLHA</t>
  </si>
  <si>
    <t>CONJ_X_FOLHA</t>
  </si>
  <si>
    <t>ERGON_TS_GDE</t>
  </si>
  <si>
    <t>CONS</t>
  </si>
  <si>
    <t>CONS_PE</t>
  </si>
  <si>
    <t>CONTAGENS</t>
  </si>
  <si>
    <t>CONTAGENS_VINCULO</t>
  </si>
  <si>
    <t>CONTFREQ</t>
  </si>
  <si>
    <t>CONVOCACOES_EV</t>
  </si>
  <si>
    <t>CURSOS</t>
  </si>
  <si>
    <t>CURSOS_FORM</t>
  </si>
  <si>
    <t>DAGO_MONITORA_SESSOES</t>
  </si>
  <si>
    <t>DE_PARA_ACCESS</t>
  </si>
  <si>
    <t>DEA_FOLHA_29</t>
  </si>
  <si>
    <t>DEA_FOLHA28</t>
  </si>
  <si>
    <t>C_HADES</t>
  </si>
  <si>
    <t>C_HADES_TS</t>
  </si>
  <si>
    <t>DEPARADUMP</t>
  </si>
  <si>
    <t>FORMASPROV_TIPOEVENTO_</t>
  </si>
  <si>
    <t>GRUPO_TIPO_EVENTO</t>
  </si>
  <si>
    <t>DESAVERBACOES_CONTA</t>
  </si>
  <si>
    <t>ITENS_FOLHA</t>
  </si>
  <si>
    <t>DIF_ERGON_PARALELA</t>
  </si>
  <si>
    <t>DIREITOS_CONTA</t>
  </si>
  <si>
    <t>DIRF_CAMPO</t>
  </si>
  <si>
    <t>DIRF_CPF_NOME</t>
  </si>
  <si>
    <t>DIRF_ITENS</t>
  </si>
  <si>
    <t>DIRF_ITENS_BKP</t>
  </si>
  <si>
    <t>DIRF_REGISTRO</t>
  </si>
  <si>
    <t>DIRF_TOTAIS</t>
  </si>
  <si>
    <t>DIRF_VALORES_EXTERNOS</t>
  </si>
  <si>
    <t>DIRF_VALORES_EXTERNOS_BKP</t>
  </si>
  <si>
    <t>DOC_APRES</t>
  </si>
  <si>
    <t>DOC_NECES</t>
  </si>
  <si>
    <t>ELEITOS_EXT</t>
  </si>
  <si>
    <t>ELEMENTOS_DESPESA</t>
  </si>
  <si>
    <t>JORNADAS_</t>
  </si>
  <si>
    <t>ERG_ABONOS_FERIAS</t>
  </si>
  <si>
    <t>PENSIONISTAS</t>
  </si>
  <si>
    <t>REFERENCIAS</t>
  </si>
  <si>
    <t>ERGON_TS_AUDIT</t>
  </si>
  <si>
    <t>ERG_AUDIT_CAMPOS</t>
  </si>
  <si>
    <t>ERG_AUDITORIA</t>
  </si>
  <si>
    <t>ERG_CADASTRO_CONS</t>
  </si>
  <si>
    <t>ERG_CAGED_DETALHE</t>
  </si>
  <si>
    <t>ERG_CAGED_TIPO</t>
  </si>
  <si>
    <t>ERG_CAPHABIL</t>
  </si>
  <si>
    <t>ERG_CARGAPREV</t>
  </si>
  <si>
    <t>ERG_CARGO_RELAC</t>
  </si>
  <si>
    <t>ERG_CCHEQUE_MENSAGEM</t>
  </si>
  <si>
    <t>ERG_CCUSTO</t>
  </si>
  <si>
    <t>ERG_CO_ACAO_TIPOCONC</t>
  </si>
  <si>
    <t>ERG_CO_ACOES</t>
  </si>
  <si>
    <t>ERG_CO_AUDIT_LOTES</t>
  </si>
  <si>
    <t>ERG_CO_AVALIA_INSTIT</t>
  </si>
  <si>
    <t>ERG_CO_CRITERIOS_AVAL</t>
  </si>
  <si>
    <t>ERG_CO_GRUPO_VAGAS</t>
  </si>
  <si>
    <t>ERG_CO_INSTITUICOES</t>
  </si>
  <si>
    <t>ERG_CO_LOTE_INSCRITO</t>
  </si>
  <si>
    <t>ERG_CO_LOTES</t>
  </si>
  <si>
    <t>ERG_CO_TIPO_CONCURSO</t>
  </si>
  <si>
    <t>ERG_CO_VAGAS_INSCRITO</t>
  </si>
  <si>
    <t>ERG_COD_ACUM_CARGO</t>
  </si>
  <si>
    <t>ERG_CONTDOBRO_FERIAS</t>
  </si>
  <si>
    <t>ERG_CONTDOBRO_LICESP</t>
  </si>
  <si>
    <t>ERG_CONTRIBPREV</t>
  </si>
  <si>
    <t>ERG_CP_HIST_FINANC</t>
  </si>
  <si>
    <t>ERG_CP_HIST_SIT_RGPS</t>
  </si>
  <si>
    <t>ERG_CP_LOTE</t>
  </si>
  <si>
    <t>ERG_CP_REQ_LOTE</t>
  </si>
  <si>
    <t>ERG_CP_REQUERIMENTO</t>
  </si>
  <si>
    <t>ERG_CP_RESULT_UPLOAD_SIT</t>
  </si>
  <si>
    <t>ERG_DEPEN_REPR</t>
  </si>
  <si>
    <t>ERG_DOC_RUBRICAS</t>
  </si>
  <si>
    <t>ERG_ENDERECOS</t>
  </si>
  <si>
    <t>ERG_ENTEFEDERADO</t>
  </si>
  <si>
    <t>ERG_ENTIDADE_REGPREV</t>
  </si>
  <si>
    <t>ERG_ENTIDADEPREV</t>
  </si>
  <si>
    <t>ERG_ESTORNO_FF</t>
  </si>
  <si>
    <t>SUBEMPRESAS</t>
  </si>
  <si>
    <t>ERG_FATORES_FOLHA_EMPRESA</t>
  </si>
  <si>
    <t>ERG_FATORES_RUBRICA_EMPRESA</t>
  </si>
  <si>
    <t>ERG_FGTS_DETALHE_ERRO_REG00</t>
  </si>
  <si>
    <t>ERG_FGTS_DETALHE_ERRO_REG10</t>
  </si>
  <si>
    <t>ERG_FGTS_DETALHE_ERRO_REG12</t>
  </si>
  <si>
    <t>ERG_FGTS_DETALHE_ERRO_REG30</t>
  </si>
  <si>
    <t>ERG_FGTS_DETALHE_ERRO_REG32</t>
  </si>
  <si>
    <t>ERG_FGTS_DETALHE_ERRO_REG90</t>
  </si>
  <si>
    <t>ERG_FGTS_ERRO_REG00</t>
  </si>
  <si>
    <t>ERG_FGTS_ERRO_REG10</t>
  </si>
  <si>
    <t>ERG_FGTS_ERRO_REG12</t>
  </si>
  <si>
    <t>ERG_FGTS_ERRO_REG30</t>
  </si>
  <si>
    <t>ERG_FGTS_ERRO_REG32</t>
  </si>
  <si>
    <t>ERG_FGTS_ERRO_REG90</t>
  </si>
  <si>
    <t>ERG_FGTS_MESANO_DIREITO</t>
  </si>
  <si>
    <t>ERG_FGTS_REG00</t>
  </si>
  <si>
    <t>ERG_FGTS_REG10</t>
  </si>
  <si>
    <t>ERG_FGTS_REG12</t>
  </si>
  <si>
    <t>ERG_FGTS_REG30</t>
  </si>
  <si>
    <t>ERG_FGTS_REG32</t>
  </si>
  <si>
    <t>ERG_FGTS_REG90</t>
  </si>
  <si>
    <t>ERG_FINALIDADE_X_GRUPFIN</t>
  </si>
  <si>
    <t>ERG_FORMAPROV_TRANS_</t>
  </si>
  <si>
    <t>ERG_FORMAPROV_TRANS_EMPRESA</t>
  </si>
  <si>
    <t>ERG_FORMAPROV_VALID_</t>
  </si>
  <si>
    <t>ERG_FORMAPROV_VALID_EMPRESA</t>
  </si>
  <si>
    <t>ERG_FORMAVAC_VALID_</t>
  </si>
  <si>
    <t>ERG_FORMAVAC_VALID_EMPRESA</t>
  </si>
  <si>
    <t>ERG_FREQ_REGPREV</t>
  </si>
  <si>
    <t>ERG_FUNC_REPR</t>
  </si>
  <si>
    <t>ERG_FUNDOPREV</t>
  </si>
  <si>
    <t>ERG_GFIP_EXECUCOES</t>
  </si>
  <si>
    <t>ERG_GFIP_REG00</t>
  </si>
  <si>
    <t>ERG_GFIP_REG10</t>
  </si>
  <si>
    <t>ERG_GFIP_REG12</t>
  </si>
  <si>
    <t>ERG_GFIP_REG30</t>
  </si>
  <si>
    <t>ERG_GFIP_REG32</t>
  </si>
  <si>
    <t>ERG_GFIP_REG90</t>
  </si>
  <si>
    <t>ERG_GOZO_BENEF_PREV</t>
  </si>
  <si>
    <t>ERG_GRUPO_ATRIB_</t>
  </si>
  <si>
    <t>ERG_GRUPO_ATRIB_EMPRESA</t>
  </si>
  <si>
    <t>ERG_GRUPO_FINALIDADE_</t>
  </si>
  <si>
    <t>ERG_GRUPO_FINALIDADE_EMPRESA</t>
  </si>
  <si>
    <t>ERG_GRUPO_FORMULA</t>
  </si>
  <si>
    <t>ERG_GRUPOATRIB_ATRIB</t>
  </si>
  <si>
    <t>ERG_GRUPOS_FREQ_</t>
  </si>
  <si>
    <t>ERG_GRUPOS_FREQ_EMPRESA</t>
  </si>
  <si>
    <t>ERG_GRUPOSFREQ_CODFREQ</t>
  </si>
  <si>
    <t>ERG_HIST_CARGO_JORNADAS</t>
  </si>
  <si>
    <t>ERG_HIST_DEP</t>
  </si>
  <si>
    <t>ERG_HIST_FUNC</t>
  </si>
  <si>
    <t>ERG_HIST_MATRIC</t>
  </si>
  <si>
    <t>ERG_HIST_PENS</t>
  </si>
  <si>
    <t>ERG_HIST_QUADRO</t>
  </si>
  <si>
    <t>ERG_HIST_SIT_BENEF</t>
  </si>
  <si>
    <t>ERG_HIST_VINC</t>
  </si>
  <si>
    <t>ERG_INGRESSO</t>
  </si>
  <si>
    <t>ERG_INST_PREV</t>
  </si>
  <si>
    <t>ERG_LEI_REFER</t>
  </si>
  <si>
    <t>ERG_LEI_REFER_TEMP</t>
  </si>
  <si>
    <t>ERG_LEI_REGISTRO</t>
  </si>
  <si>
    <t>ERG_LEI_REGISTRO_TEMP</t>
  </si>
  <si>
    <t>ERG_LEI_TIPO</t>
  </si>
  <si>
    <t>ERG_LEIS_</t>
  </si>
  <si>
    <t>ERG_LEIS_BACKUP</t>
  </si>
  <si>
    <t>ERG_LEIS_BACKUP_TEMP</t>
  </si>
  <si>
    <t>ERG_LEIS_DAGO</t>
  </si>
  <si>
    <t>ERG_LEIS_EMPRESA</t>
  </si>
  <si>
    <t>ERG_LEIS_EMPRESA_TEMP</t>
  </si>
  <si>
    <t>ERG_LEIS_TEMP</t>
  </si>
  <si>
    <t>ERG_MATRICULAS</t>
  </si>
  <si>
    <t>ERG_MOTIVOPUBL__OLD</t>
  </si>
  <si>
    <t>ERG_MOTIVOPUBL_EMPRESA_OLD</t>
  </si>
  <si>
    <t>ERG_MOTIVOPUBL_TABELA_OLD</t>
  </si>
  <si>
    <t>ERG_PARAM_REGPEN_EVENTFUNC</t>
  </si>
  <si>
    <t>ERG_PENS_REPR</t>
  </si>
  <si>
    <t>ERG_PERFIL_TIPOEV</t>
  </si>
  <si>
    <t>ERG_PERFIL_TIPOEV_PADACES</t>
  </si>
  <si>
    <t>ERG_PERFIL_TIPOEV_TIPOEV</t>
  </si>
  <si>
    <t>ERG_PLANO_ALIQUOTA</t>
  </si>
  <si>
    <t>ERG_PLANO_RENT</t>
  </si>
  <si>
    <t>ERG_PLANOPREV</t>
  </si>
  <si>
    <t>ERG_PLANOPREV_BENEF</t>
  </si>
  <si>
    <t>ERG_PM_AGENDA_ATEND</t>
  </si>
  <si>
    <t>ERG_PM_AGENDA_MAT_DET</t>
  </si>
  <si>
    <t>ERG_PM_AGENDA_MAT_HEA</t>
  </si>
  <si>
    <t>ERG_PM_AGENDA_MED</t>
  </si>
  <si>
    <t>ERG_PM_CAT</t>
  </si>
  <si>
    <t>ERG_PM_ESPECIALIDADE</t>
  </si>
  <si>
    <t>ERG_PRORROG</t>
  </si>
  <si>
    <t>ERG_PUBLICACOES_OLD</t>
  </si>
  <si>
    <t>ERG_PUBLX_OLD</t>
  </si>
  <si>
    <t>ERG_QUADRO</t>
  </si>
  <si>
    <t>TABELA</t>
  </si>
  <si>
    <t>ERG_REPRES_LEGAL</t>
  </si>
  <si>
    <t>ERG_REQLICAFAST</t>
  </si>
  <si>
    <t>ERG_RUB_DEPEN</t>
  </si>
  <si>
    <t>ERG_RUBRICAS_DE_PARA</t>
  </si>
  <si>
    <t>ERG_ST_ACID_FUNC</t>
  </si>
  <si>
    <t>ERG_ST_RESSARC_ACID</t>
  </si>
  <si>
    <t>ERG_TAB_COL_AUDIT</t>
  </si>
  <si>
    <t>ERG_TIPO_BENEFPREV</t>
  </si>
  <si>
    <t>ERG_TIPOCARGAPREV</t>
  </si>
  <si>
    <t>TABELAS_VENC_</t>
  </si>
  <si>
    <t>ERG_TIPOVINC_VALID_EMPRESA</t>
  </si>
  <si>
    <t>ERG_TR_HORARIOS</t>
  </si>
  <si>
    <t>ERG_TR_INSTRUTORES</t>
  </si>
  <si>
    <t>ERG_TR_RECURSOS</t>
  </si>
  <si>
    <t>ERG_TR_RECURSOS_AG</t>
  </si>
  <si>
    <t>ERG_TR_RESPOSTAS</t>
  </si>
  <si>
    <t>ERG_TRANS_PUBL_OLD</t>
  </si>
  <si>
    <t>ERG_TRANSACAO</t>
  </si>
  <si>
    <t>ERG_VANT_INCOMPAT_CODFREQ</t>
  </si>
  <si>
    <t>ERG_VANT_INCOMPAT_TIPOEV</t>
  </si>
  <si>
    <t>ERG_VANT_INCOMPAT_VANT</t>
  </si>
  <si>
    <t>ERG_VENDA_LICESP</t>
  </si>
  <si>
    <t>ERRO_BRADESCO</t>
  </si>
  <si>
    <t>ERRO_CONTA</t>
  </si>
  <si>
    <t>ERROS_AGENDAMENTO</t>
  </si>
  <si>
    <t>ESPECIALIDADE_</t>
  </si>
  <si>
    <t>ESPECIALIDADE_EMPRESA</t>
  </si>
  <si>
    <t>ESPECIE_CONS</t>
  </si>
  <si>
    <t>TIPO_APOS_</t>
  </si>
  <si>
    <t>TIPO_APOS_EMPRESA</t>
  </si>
  <si>
    <t>EVFUNC_IND_SUBST</t>
  </si>
  <si>
    <t>EXAME_ADM</t>
  </si>
  <si>
    <t>EXAMES</t>
  </si>
  <si>
    <t>EXECUCOES</t>
  </si>
  <si>
    <t>EXECUCOES_PROC</t>
  </si>
  <si>
    <t>EXERCICIOS</t>
  </si>
  <si>
    <t>EXERCICIOS_PND</t>
  </si>
  <si>
    <t>FALTAS_TEMP_AUX</t>
  </si>
  <si>
    <t>FATORES_FOLHA</t>
  </si>
  <si>
    <t>TIPO_CESSAO_</t>
  </si>
  <si>
    <t>FB_CREDITOS</t>
  </si>
  <si>
    <t>FB_FITAS_FOLHAS</t>
  </si>
  <si>
    <t>FB_FITAS_P_BANCO</t>
  </si>
  <si>
    <t>TIPO_DEPEN</t>
  </si>
  <si>
    <t>TIPO_EVENTO_</t>
  </si>
  <si>
    <t>FF_PARALELA</t>
  </si>
  <si>
    <t>FGTS_CAMPO</t>
  </si>
  <si>
    <t>FGTS_LISTVAL</t>
  </si>
  <si>
    <t>FGTS_MIGRA</t>
  </si>
  <si>
    <t>FGTS_REGISTRO</t>
  </si>
  <si>
    <t>FGTS_REJEITADOS</t>
  </si>
  <si>
    <t>FICHAS_CLASSIF</t>
  </si>
  <si>
    <t>FICHAS_INFO_CALCULO</t>
  </si>
  <si>
    <t>FICHAS_MENSAGENS</t>
  </si>
  <si>
    <t>FICHAS_OCORRENCIAS</t>
  </si>
  <si>
    <t>FICHAS_PARCELAMENTOS</t>
  </si>
  <si>
    <t>FICHAS_PARCELAS</t>
  </si>
  <si>
    <t>FICHAS_PLURIMENSAL</t>
  </si>
  <si>
    <t>FICHAS_QUITACAO</t>
  </si>
  <si>
    <t>FICHAS_RETENCAO</t>
  </si>
  <si>
    <t>TIPO_FOLHA</t>
  </si>
  <si>
    <t>TIPO_ORGAO</t>
  </si>
  <si>
    <t>FINALIDADE_CONTA_</t>
  </si>
  <si>
    <t>FINALIDADE_CONTA_EMPRESA</t>
  </si>
  <si>
    <t>FINFREQ_COMBINACAO_CONTA</t>
  </si>
  <si>
    <t>FINFREQ_FIN_CONTA_</t>
  </si>
  <si>
    <t>FINFREQ_FIN_CONTA_EMPRESA</t>
  </si>
  <si>
    <t>FINFREQ_FREQ_CONTA_</t>
  </si>
  <si>
    <t>FINFREQ_FREQ_CONTA_EMPRESA</t>
  </si>
  <si>
    <t>TIPO_PENSAO</t>
  </si>
  <si>
    <t>TIPO_RUBRICA</t>
  </si>
  <si>
    <t>FOL_MOVIMENTOS</t>
  </si>
  <si>
    <t>FOL_MOVIMENTOS_PE</t>
  </si>
  <si>
    <t>TIPOEVENTO_TIPOCARGO</t>
  </si>
  <si>
    <t>FOLHAS_EMP</t>
  </si>
  <si>
    <t>CARGOS_</t>
  </si>
  <si>
    <t>FOLHAS_EXECUCOES_ELEITOS</t>
  </si>
  <si>
    <t>FOLHAS_EXECUCOES_LOTES</t>
  </si>
  <si>
    <t>FOLHAS_EXECUCOES_PROC</t>
  </si>
  <si>
    <t>FOLHAS_FOLHAS</t>
  </si>
  <si>
    <t>FOLHAS_OCORRENCIAS</t>
  </si>
  <si>
    <t>FORMACOES</t>
  </si>
  <si>
    <t>CESSOES</t>
  </si>
  <si>
    <t>FORMAS_PROV_EMPRESA</t>
  </si>
  <si>
    <t>FORMAS_VAC_</t>
  </si>
  <si>
    <t>FORMAS_VAC_EMPRESA</t>
  </si>
  <si>
    <t>HIST_CARGO</t>
  </si>
  <si>
    <t>FORMASPROV_TIPOEVENTO_EMPRESA</t>
  </si>
  <si>
    <t>FORMULAS</t>
  </si>
  <si>
    <t>FORMULAS_CONTA</t>
  </si>
  <si>
    <t>FORMULAS_CONTA_HIST</t>
  </si>
  <si>
    <t>FORMULAS_CONTA_LOG</t>
  </si>
  <si>
    <t>FORMULAS_HIST</t>
  </si>
  <si>
    <t>FORMULAS_LOG</t>
  </si>
  <si>
    <t>FREQUENCIAS</t>
  </si>
  <si>
    <t>FREQUENCIAS_PND</t>
  </si>
  <si>
    <t>FUNC_ANO</t>
  </si>
  <si>
    <t>RUBRICAS</t>
  </si>
  <si>
    <t>CARGO_SETOR</t>
  </si>
  <si>
    <t>SETORES_ERGON</t>
  </si>
  <si>
    <t>FOLHAS_EXECUCOES</t>
  </si>
  <si>
    <t>ITEMTABELA</t>
  </si>
  <si>
    <t>GERAVANT_ERRO</t>
  </si>
  <si>
    <t>GERAVANT_LOG</t>
  </si>
  <si>
    <t>GR_EXAME</t>
  </si>
  <si>
    <t>GRUPO_ELEITOS</t>
  </si>
  <si>
    <t>GRUPO_RELATORIOS</t>
  </si>
  <si>
    <t>GRUPO_ROTINAS</t>
  </si>
  <si>
    <t>VENCIMENTOS</t>
  </si>
  <si>
    <t>HABILIDADES</t>
  </si>
  <si>
    <t>HABILITACOES</t>
  </si>
  <si>
    <t>HAD_AGENDA_RELAT</t>
  </si>
  <si>
    <t>HAD_AGENDA_RELAT_PARAM</t>
  </si>
  <si>
    <t>HAD_ALT_ORGAN</t>
  </si>
  <si>
    <t>HAD_ARQ_GERADO</t>
  </si>
  <si>
    <t>HAD_ARQ_GERADO_LINHA</t>
  </si>
  <si>
    <t>HAD_ARQUIVO</t>
  </si>
  <si>
    <t>HAD_BLOCOS_TIT</t>
  </si>
  <si>
    <t>HAD_BOTOES_A_DESAB</t>
  </si>
  <si>
    <t>HAD_CAD_SPROC</t>
  </si>
  <si>
    <t>HAD_CONSULTAS_SALVAS</t>
  </si>
  <si>
    <t>HAD_ERROS</t>
  </si>
  <si>
    <t>HAD_FF_CAMPOS</t>
  </si>
  <si>
    <t>HAD_FIX</t>
  </si>
  <si>
    <t>HAD_GRUPOEMP</t>
  </si>
  <si>
    <t>HAD_GRUPOEMP_IT</t>
  </si>
  <si>
    <t>HAD_LAYOUT_REGISTRO</t>
  </si>
  <si>
    <t>HAD_LISTADISTR</t>
  </si>
  <si>
    <t>HAD_LISTADISTR_RELAT</t>
  </si>
  <si>
    <t>HAD_LISTADISTR_USU</t>
  </si>
  <si>
    <t>HAD_MAIL</t>
  </si>
  <si>
    <t>HAD_MOTIVOPUBL_</t>
  </si>
  <si>
    <t>HAD_MOTIVOPUBL_EMPRESA</t>
  </si>
  <si>
    <t>HAD_MOTIVOPUBL_TABELA</t>
  </si>
  <si>
    <t>HAD_NAVEGA</t>
  </si>
  <si>
    <t>HAD_OPCOES_GRUPO</t>
  </si>
  <si>
    <t>HAD_OPCOES_ITENS</t>
  </si>
  <si>
    <t>HAD_OPCOES_ITENS_EMPRESA</t>
  </si>
  <si>
    <t>HAD_PADAC_OBJETO</t>
  </si>
  <si>
    <t>HAD_PARAM_CONSULTA</t>
  </si>
  <si>
    <t>HAD_PARAM_RELAT</t>
  </si>
  <si>
    <t>HAD_PROPRIEDADES</t>
  </si>
  <si>
    <t>HAD_PUBLICACOES</t>
  </si>
  <si>
    <t>HAD_PUBLX</t>
  </si>
  <si>
    <t>HAD_REGISTRO_</t>
  </si>
  <si>
    <t>HAD_REGISTRO_EMPRESA</t>
  </si>
  <si>
    <t>HAD_ROLE_EMPRESA</t>
  </si>
  <si>
    <t>HAD_ROLE_PADACES</t>
  </si>
  <si>
    <t>HAD_ROLE_PERFSETOR</t>
  </si>
  <si>
    <t>HAD_ROLE_TAB</t>
  </si>
  <si>
    <t>HAD_ROLE_TAB_SETOR</t>
  </si>
  <si>
    <t>HAD_ROLE_USUARIO_TAB</t>
  </si>
  <si>
    <t>HAD_SENHA</t>
  </si>
  <si>
    <t>HAD_SITUACAO_PUBL</t>
  </si>
  <si>
    <t>HAD_SITUACAO_PUBL_COMB</t>
  </si>
  <si>
    <t>HAD_SQL_PADRAO</t>
  </si>
  <si>
    <t>HAD_TABEXCREG</t>
  </si>
  <si>
    <t>HAD_TIMESTAMP</t>
  </si>
  <si>
    <t>HAD_TRANS_PUBL</t>
  </si>
  <si>
    <t>HAD_TREE</t>
  </si>
  <si>
    <t>HAD_TREE_TEMP</t>
  </si>
  <si>
    <t>HAD_USUARIO_AUTORID</t>
  </si>
  <si>
    <t>HAD_USUARIO_EMPRESA</t>
  </si>
  <si>
    <t>HAD_VALORES_PARAM_CONS</t>
  </si>
  <si>
    <t>HAD_VALORES_PARAM_RELAT</t>
  </si>
  <si>
    <t>HADES_ERROS_STACK</t>
  </si>
  <si>
    <t>HD_PARAMLIST</t>
  </si>
  <si>
    <t>HD_PARAMLIST_PAR</t>
  </si>
  <si>
    <t>HD_WEBPARAMS</t>
  </si>
  <si>
    <t>HIST_BENEF</t>
  </si>
  <si>
    <t>FATORES_RUBRICA_GERAL</t>
  </si>
  <si>
    <t>CESSOES_PND</t>
  </si>
  <si>
    <t>COMPL_RUBRICAS</t>
  </si>
  <si>
    <t>HIST_VAGA_CARGO</t>
  </si>
  <si>
    <t>HIST_VAGA_FUNCAO</t>
  </si>
  <si>
    <t>HISTORICO_SETOR</t>
  </si>
  <si>
    <t>HLOCAL</t>
  </si>
  <si>
    <t>HORARIO_TRAB_</t>
  </si>
  <si>
    <t>HORARIO_TRAB_EMPRESA</t>
  </si>
  <si>
    <t>DESIGNACOES_EV</t>
  </si>
  <si>
    <t>INCIDENCI_SOL</t>
  </si>
  <si>
    <t>INFO_AVERBACAO</t>
  </si>
  <si>
    <t>INFO_CONTA</t>
  </si>
  <si>
    <t>INSCRICOES</t>
  </si>
  <si>
    <t>INSCRITOS</t>
  </si>
  <si>
    <t>INSTITUICOES</t>
  </si>
  <si>
    <t>INSTRUTORES</t>
  </si>
  <si>
    <t>INTEG_PASEP_ERRO</t>
  </si>
  <si>
    <t>INTEG_PASEP_OK</t>
  </si>
  <si>
    <t>ITEM_EXAME</t>
  </si>
  <si>
    <t>ERG_APOSENTADORIA_PND</t>
  </si>
  <si>
    <t>ITENS_CONTA</t>
  </si>
  <si>
    <t>FERIAS_PND</t>
  </si>
  <si>
    <t>ITENS_FOLHA_COMPL</t>
  </si>
  <si>
    <t>RUBRICAS_RUBRICAS</t>
  </si>
  <si>
    <t>JORNADAS_EMPRESA</t>
  </si>
  <si>
    <t>LIC_AFAST</t>
  </si>
  <si>
    <t>LIC_AFAST_PND</t>
  </si>
  <si>
    <t>LIC_ESP</t>
  </si>
  <si>
    <t>LIC_ESP_PND</t>
  </si>
  <si>
    <t>LISTA_FORMULA</t>
  </si>
  <si>
    <t>LIXO_FATORES_RUBRICA_GERAL</t>
  </si>
  <si>
    <t>LOCAIS</t>
  </si>
  <si>
    <t>LOCAL_MUNICIPIO</t>
  </si>
  <si>
    <t>LOCAL_SETOR</t>
  </si>
  <si>
    <t>LOG_PROCESSO_DETAIL</t>
  </si>
  <si>
    <t>LOG_PROCESSO_HEADER</t>
  </si>
  <si>
    <t>LOG_REMESSA_RETORNO_BRADESCO</t>
  </si>
  <si>
    <t>USERS</t>
  </si>
  <si>
    <t>LOGIN_AUDITORIA</t>
  </si>
  <si>
    <t>LOGRADOUROS</t>
  </si>
  <si>
    <t>MBAIRRO</t>
  </si>
  <si>
    <t>MEDCHEFFER</t>
  </si>
  <si>
    <t>MEDIAS_CHEFIA</t>
  </si>
  <si>
    <t>MEDIAS_HEXTRA</t>
  </si>
  <si>
    <t>MEDICOS</t>
  </si>
  <si>
    <t>MENUDEF</t>
  </si>
  <si>
    <t>MESES_REAJUSTE</t>
  </si>
  <si>
    <t>MIGRA_BRADESCO_SIGRH_CHEQUE_OP</t>
  </si>
  <si>
    <t>MIGRA_BRADESCO_SIGRH_CONTA</t>
  </si>
  <si>
    <t>MIGRA_SIGRH_COTISTA_CHEQUE_OP</t>
  </si>
  <si>
    <t>MIGRA_SIGRH_COTISTA_CONTA</t>
  </si>
  <si>
    <t>MOEDAS</t>
  </si>
  <si>
    <t>MOV_RETR</t>
  </si>
  <si>
    <t>MOV_RETR_PE</t>
  </si>
  <si>
    <t>MOVIMENTOS</t>
  </si>
  <si>
    <t>MOVIMENTOS_PE</t>
  </si>
  <si>
    <t>MUNICIPIO</t>
  </si>
  <si>
    <t>NOTICIA</t>
  </si>
  <si>
    <t>NUMERACAO</t>
  </si>
  <si>
    <t>OCORRECIAS_BRADESCO</t>
  </si>
  <si>
    <t>OFERECIMENTOS</t>
  </si>
  <si>
    <t>ORGANOGRAMA</t>
  </si>
  <si>
    <t>ORGAOS_EXTERNOS</t>
  </si>
  <si>
    <t>PADACES</t>
  </si>
  <si>
    <t>PADCONSULTA</t>
  </si>
  <si>
    <t>PADREL</t>
  </si>
  <si>
    <t>PADROT</t>
  </si>
  <si>
    <t>PADTELA</t>
  </si>
  <si>
    <t>PADUSUARIO</t>
  </si>
  <si>
    <t>PARAMETROS_CONTA</t>
  </si>
  <si>
    <t>PARAMETROS_ROTINAS</t>
  </si>
  <si>
    <t>PASEP_REJEITADOS_TEMP</t>
  </si>
  <si>
    <t>PASTAS_FUNCIONAIS</t>
  </si>
  <si>
    <t>TIPO_FOLHA_FOLHA</t>
  </si>
  <si>
    <t>TIPO_RUBRICA_RUBRICA</t>
  </si>
  <si>
    <t>PERAQFER_AUX</t>
  </si>
  <si>
    <t>PERAQLICESP</t>
  </si>
  <si>
    <t>PERAQLICESP_PND</t>
  </si>
  <si>
    <t>PERF_FREQ_CODFREQ</t>
  </si>
  <si>
    <t>PERF_FREQ_PADACES</t>
  </si>
  <si>
    <t>PERF_SET_SETOR</t>
  </si>
  <si>
    <t>PERF_SET_USU</t>
  </si>
  <si>
    <t>PERF_VANT_PADACES</t>
  </si>
  <si>
    <t>PERF_VANT_VANTAGEM</t>
  </si>
  <si>
    <t>PERFIL_FREQ</t>
  </si>
  <si>
    <t>PERFIL_PF</t>
  </si>
  <si>
    <t>PERFIL_PF_ASSUNTO</t>
  </si>
  <si>
    <t>PERFIL_PF_PADACES</t>
  </si>
  <si>
    <t>PERFIL_SETOR</t>
  </si>
  <si>
    <t>PERFIL_VANT</t>
  </si>
  <si>
    <t>PRE_CONTA</t>
  </si>
  <si>
    <t>PROM_DESEMP_</t>
  </si>
  <si>
    <t>PROM_DESEMP_EMPRESA</t>
  </si>
  <si>
    <t>PROM_DISPENSA_</t>
  </si>
  <si>
    <t>PROM_DISPENSA_EMPRESA</t>
  </si>
  <si>
    <t>PROM_FATOR_</t>
  </si>
  <si>
    <t>PROM_FATOR_EMPRESA</t>
  </si>
  <si>
    <t>PROM_FATOR_VALOR</t>
  </si>
  <si>
    <t>PROM_FATORES_GRUPO</t>
  </si>
  <si>
    <t>PROM_FUNC_AVALIADOR</t>
  </si>
  <si>
    <t>PROM_GRUPO_QUEST</t>
  </si>
  <si>
    <t>PROM_PROCESSO</t>
  </si>
  <si>
    <t>PROM_PROCESSO_CARGO</t>
  </si>
  <si>
    <t>PROM_PROCESSO_TIPO</t>
  </si>
  <si>
    <t>PROM_QUEST_</t>
  </si>
  <si>
    <t>PROM_QUEST_EMPRESA</t>
  </si>
  <si>
    <t>PROM_RESPOSTAS_FICHA</t>
  </si>
  <si>
    <t>PROM_SERVIDORES</t>
  </si>
  <si>
    <t>PRONTUARIO</t>
  </si>
  <si>
    <t>PRONTUARIO_PND</t>
  </si>
  <si>
    <t>PROVIMENTOS_EV</t>
  </si>
  <si>
    <t>RAIS_CAMPO</t>
  </si>
  <si>
    <t>RAIS_INFO</t>
  </si>
  <si>
    <t>RAIS_INFO_CAMPOS</t>
  </si>
  <si>
    <t>RAIS_INFO_CARACT_CAMPOS</t>
  </si>
  <si>
    <t>RAIS_INFO_CONV</t>
  </si>
  <si>
    <t>RAIS_REGISTRO</t>
  </si>
  <si>
    <t>RAIS_VALORES_EXTERNOS</t>
  </si>
  <si>
    <t>RECURSOS</t>
  </si>
  <si>
    <t>HIST_DEPEN</t>
  </si>
  <si>
    <t>REGIMES_JUR_</t>
  </si>
  <si>
    <t>REGIMES_JUR_COMPL</t>
  </si>
  <si>
    <t>REGIMES_JUR_EMPRESA</t>
  </si>
  <si>
    <t>REGRAS_COMPARA_FF</t>
  </si>
  <si>
    <t>REGRAS_FREQ</t>
  </si>
  <si>
    <t>REGRAS_GRUPO_FREQ</t>
  </si>
  <si>
    <t>REGRAS_PENSAO</t>
  </si>
  <si>
    <t>REGRAS_PENSAO_AL</t>
  </si>
  <si>
    <t>REGRAS_RUB_ERGON_</t>
  </si>
  <si>
    <t>REGRAS_RUB_ERGON_EMPRESA</t>
  </si>
  <si>
    <t>REGRAS_RUB_PARALELA_</t>
  </si>
  <si>
    <t>REGRAS_RUB_PARALELA_EMPRESA</t>
  </si>
  <si>
    <t>REGRAS_VANTAGEM</t>
  </si>
  <si>
    <t>REL_BENEF</t>
  </si>
  <si>
    <t>RELATORIOS</t>
  </si>
  <si>
    <t>REMOVE_SETOR</t>
  </si>
  <si>
    <t>REMOVER_FGTS_LISTVAL</t>
  </si>
  <si>
    <t>REMOVER_FGTS_MIGRA</t>
  </si>
  <si>
    <t>REMOVER_RAIS_CAMPO_2001</t>
  </si>
  <si>
    <t>REPFICH2_TEMP</t>
  </si>
  <si>
    <t>RESERVA_VAGA_CARGO</t>
  </si>
  <si>
    <t>RETROATIVOS</t>
  </si>
  <si>
    <t>RH_ATIV_CARGO</t>
  </si>
  <si>
    <t>RH_ATIV_CATEG</t>
  </si>
  <si>
    <t>RH_ATIV_RECS</t>
  </si>
  <si>
    <t>RH_ATIVIDADE_</t>
  </si>
  <si>
    <t>RH_ATIVIDADE_EMPRESA</t>
  </si>
  <si>
    <t>RH_CALEND_TIPO_EVENTO</t>
  </si>
  <si>
    <t>RH_CALENDARIO</t>
  </si>
  <si>
    <t>RH_DISCIPLINAS</t>
  </si>
  <si>
    <t>RH_EVENTO_CALEND</t>
  </si>
  <si>
    <t>RH_SINDICATO</t>
  </si>
  <si>
    <t>RH_TIPO_CALENDARIO</t>
  </si>
  <si>
    <t>RH_VINC_SINDICATO</t>
  </si>
  <si>
    <t>ROTINAS</t>
  </si>
  <si>
    <t>RUB_ESPECIE_CONS</t>
  </si>
  <si>
    <t>FERIAS</t>
  </si>
  <si>
    <t>RUBRICAS_PARALELAS_</t>
  </si>
  <si>
    <t>RUBRICAS_PARALELAS_EMPRESA</t>
  </si>
  <si>
    <t>EVENTO_FUNC_PND</t>
  </si>
  <si>
    <t>SETOR_REC</t>
  </si>
  <si>
    <t>SETOR_RISCO</t>
  </si>
  <si>
    <t>FUNC_REC</t>
  </si>
  <si>
    <t>SIGRH_201201_RESIDUO_EX_ITAU</t>
  </si>
  <si>
    <t>SIGRH_201201_RESIDUO_OP_SERV</t>
  </si>
  <si>
    <t>SIGRH_ATUALIZA_CHEQUE_OP</t>
  </si>
  <si>
    <t>SINISTROS</t>
  </si>
  <si>
    <t>SISTEMA</t>
  </si>
  <si>
    <t>SUB_BENEF</t>
  </si>
  <si>
    <t>SUBCATEGORIAS_</t>
  </si>
  <si>
    <t>SUBCATEGORIAS_EMPRESA</t>
  </si>
  <si>
    <t>FUNCIONARIOS_PND</t>
  </si>
  <si>
    <t>SUBST_AUSENC_EV</t>
  </si>
  <si>
    <t>SUBST_EVENTUAIS</t>
  </si>
  <si>
    <t>SUBST_INDICADOS</t>
  </si>
  <si>
    <t>SUBST_LIVRES</t>
  </si>
  <si>
    <t>SUBSTITUICOES_EV</t>
  </si>
  <si>
    <t>SUMARIOS</t>
  </si>
  <si>
    <t>T_AUX_26676_FUNCIONARIOS</t>
  </si>
  <si>
    <t>T_AUX_26679_DEPENDENTES</t>
  </si>
  <si>
    <t>T_AUX_26679_ERG_DEPEN_REPR</t>
  </si>
  <si>
    <t>T_AUX_26679_ERG_FUNC_REPR</t>
  </si>
  <si>
    <t>T_AUX_26679_ERG_HIST_DEP</t>
  </si>
  <si>
    <t>T_AUX_26679_ERG_HIST_FUNC</t>
  </si>
  <si>
    <t>T_AUX_26679_ERG_PENS_REPR</t>
  </si>
  <si>
    <t>T_AUX_26679_PENSIONISTAS</t>
  </si>
  <si>
    <t>TAB_FILTRO</t>
  </si>
  <si>
    <t>TAB_VW_GET_TIT_EXERC</t>
  </si>
  <si>
    <t>TABCONV</t>
  </si>
  <si>
    <t>FUNCOES_EV_</t>
  </si>
  <si>
    <t>TABELA_COL_ASSOC</t>
  </si>
  <si>
    <t>TABELAS_CONTA</t>
  </si>
  <si>
    <t>TABELAS_FOLHA</t>
  </si>
  <si>
    <t>FUNCOES_EV_EMPRESA</t>
  </si>
  <si>
    <t>TABELAS_VENC_EMPRESA</t>
  </si>
  <si>
    <t>TEMP_20110118222152</t>
  </si>
  <si>
    <t>TEMP_20111006174206</t>
  </si>
  <si>
    <t>TEMP_20120111091836</t>
  </si>
  <si>
    <t>TEMPORARIA_CARGA</t>
  </si>
  <si>
    <t>TGRJ_237</t>
  </si>
  <si>
    <t>TGRJ_237_COTISTA</t>
  </si>
  <si>
    <t>TGRJ_ACERTOFERIAS</t>
  </si>
  <si>
    <t>TGRJ_ARQUIVO_REMESSA_SAPE</t>
  </si>
  <si>
    <t>TGRJ_ARQUIVO_RETORNO</t>
  </si>
  <si>
    <t>TGRJ_CARGA_ESPEC</t>
  </si>
  <si>
    <t>TGRJ_CARTAO_CONTROL</t>
  </si>
  <si>
    <t>TGRJ_CONS_SAPE</t>
  </si>
  <si>
    <t>TGRJ_CRITICA_BRADESCO</t>
  </si>
  <si>
    <t>TGRJ_DETALHE_REMESSA_SAPE</t>
  </si>
  <si>
    <t>TGRJ_DETALHE_RETORNO</t>
  </si>
  <si>
    <t>TGRJ_DETALHE_RETORNO_FALHAS</t>
  </si>
  <si>
    <t>TGRJ_ELEMENTO_DESPESA</t>
  </si>
  <si>
    <t>TGRJ_EMPRESAS_SAP</t>
  </si>
  <si>
    <t>TGRJ_ESP_CAD_VIGENC</t>
  </si>
  <si>
    <t>TGRJ_ESPELHO_CADASTRO</t>
  </si>
  <si>
    <t>TGRJ_ESPELHO_FOLHA</t>
  </si>
  <si>
    <t>TGRJ_FONTE</t>
  </si>
  <si>
    <t>TGRJ_FUNC_SAPE</t>
  </si>
  <si>
    <t>TGRJ_GEE_</t>
  </si>
  <si>
    <t>TGRJ_GEE_EMPRESA</t>
  </si>
  <si>
    <t>TGRJ_GEE_MES</t>
  </si>
  <si>
    <t>TGRJ_GEE_SUMARIO</t>
  </si>
  <si>
    <t>TGRJ_GEE_VANT</t>
  </si>
  <si>
    <t>TGRJ_IMPORTES</t>
  </si>
  <si>
    <t>TGRJ_INFO_FOLHA_ANTERIOR</t>
  </si>
  <si>
    <t>TGRJ_INFO_FOLHA_ATUAL</t>
  </si>
  <si>
    <t>TGRJ_INFORME_RENDIMENTOS</t>
  </si>
  <si>
    <t>TGRJ_INTERFACE_ALT_FUNC_SAPE</t>
  </si>
  <si>
    <t>TGRJ_INTERFACE_ATU_FUNC_DIARIO</t>
  </si>
  <si>
    <t>TGRJ_LEG_FIN_DEZ2010</t>
  </si>
  <si>
    <t>TGRJ_LEG_FORMACAO</t>
  </si>
  <si>
    <t>LEGADO_TS</t>
  </si>
  <si>
    <t>TGRJ_LEG_FUNCIONARIOS</t>
  </si>
  <si>
    <t>TGRJ_LEG_FUNCIONARIOS_SIGRH</t>
  </si>
  <si>
    <t>TGRJ_LEG_VINCULOS</t>
  </si>
  <si>
    <t>TGRJ_LEG_VINCULOS_DEZ_2010</t>
  </si>
  <si>
    <t>TGRJ_MCF</t>
  </si>
  <si>
    <t>TGRJ_MVW_DECIMO_TERCEIRO</t>
  </si>
  <si>
    <t>TGRJ_MVW_INTERFACE_INCLUSOES</t>
  </si>
  <si>
    <t>TGRJ_OBITOS_TMP</t>
  </si>
  <si>
    <t>TGRJ_PROCAPOS_CONTROL</t>
  </si>
  <si>
    <t>TGRJ_PROCAPOS_FUNC</t>
  </si>
  <si>
    <t>TGRJ_PROCAPOS_PASSOS</t>
  </si>
  <si>
    <t>TGRJ_PROCAPOS_REGIST</t>
  </si>
  <si>
    <t>TGRJ_PROCAPOS_TIPO</t>
  </si>
  <si>
    <t>TGRJ_QW</t>
  </si>
  <si>
    <t>TGRJ_REL_DIF_FOLHAS</t>
  </si>
  <si>
    <t>TGRJ_RETORNO_BRADESCO</t>
  </si>
  <si>
    <t>TGRJ_RUB_CONS_SAPE_SIGRH</t>
  </si>
  <si>
    <t>TGRJ_RUB_ELEMENTO_DESPESA</t>
  </si>
  <si>
    <t>TGRJ_RUB_ESP_CONS</t>
  </si>
  <si>
    <t>TGRJ_RUBRICAS_ACCESS</t>
  </si>
  <si>
    <t>TGRJ_RUBRICAS_SAPE_SIGRH</t>
  </si>
  <si>
    <t>TGRJ_SISOBI_REL</t>
  </si>
  <si>
    <t>TGRJ_VANTAGENS_HIST</t>
  </si>
  <si>
    <t>TGRJ_VINC_SAPE</t>
  </si>
  <si>
    <t>TIPO_ACESSO</t>
  </si>
  <si>
    <t>TIPO_ACID</t>
  </si>
  <si>
    <t>HIST_FUNCAO_EV</t>
  </si>
  <si>
    <t>HSETOR</t>
  </si>
  <si>
    <t>TIPO_ATRIBUTO_</t>
  </si>
  <si>
    <t>TIPO_ATRIBUTO_EMPRESA</t>
  </si>
  <si>
    <t>TIPO_BENEF_</t>
  </si>
  <si>
    <t>TIPO_BENEF_EMPRESA</t>
  </si>
  <si>
    <t>TIPO_CALCULO</t>
  </si>
  <si>
    <t>DEPENDENCIAS</t>
  </si>
  <si>
    <t>TIPO_CESSAO_EMPRESA</t>
  </si>
  <si>
    <t>TIPO_CLASSIF_FOLHA</t>
  </si>
  <si>
    <t>TIPO_CONTA_FINALIDADES</t>
  </si>
  <si>
    <t>TIPO_CONTAGEM_</t>
  </si>
  <si>
    <t>TIPO_CONTAGEM_EMPRESA</t>
  </si>
  <si>
    <t>ERG_APOSENTADORIA</t>
  </si>
  <si>
    <t>TIPO_DOC</t>
  </si>
  <si>
    <t>ERG_EVENTO_QUE_PAGA</t>
  </si>
  <si>
    <t>TIPO_EVENTO_EMPRESA</t>
  </si>
  <si>
    <t>EVENTO_FUNC</t>
  </si>
  <si>
    <t>FICHAS_VINCULOS</t>
  </si>
  <si>
    <t>TIPO_FORMULA</t>
  </si>
  <si>
    <t>TIPO_FREQ_</t>
  </si>
  <si>
    <t>TIPO_FREQ_EMPRESA</t>
  </si>
  <si>
    <t>TIPO_INCORP_</t>
  </si>
  <si>
    <t>TIPO_INCORP_EMPRESA</t>
  </si>
  <si>
    <t>TIPO_INFO_AVERBACAO</t>
  </si>
  <si>
    <t>TIPO_INFO_CALCULO</t>
  </si>
  <si>
    <t>TIPO_INFO_CONTA</t>
  </si>
  <si>
    <t>TIPO_INFO_FICHAS</t>
  </si>
  <si>
    <t>TIPO_INFOATRIB_</t>
  </si>
  <si>
    <t>TIPO_INFOATRIB_EMPRESA</t>
  </si>
  <si>
    <t>TIPO_LOCAL</t>
  </si>
  <si>
    <t>PERAQFER</t>
  </si>
  <si>
    <t>DEPENDENTES</t>
  </si>
  <si>
    <t>TIPO_PLURIMENSAL</t>
  </si>
  <si>
    <t>TIPO_REAJ_PA</t>
  </si>
  <si>
    <t>FITABANCO_DADOS</t>
  </si>
  <si>
    <t>VINCULOS</t>
  </si>
  <si>
    <t>TIPO_SETOR</t>
  </si>
  <si>
    <t>TIPO_SINAL_RUBRICA</t>
  </si>
  <si>
    <t>TIPO_TEMPO</t>
  </si>
  <si>
    <t>TIPO_TEMPO_CONTA</t>
  </si>
  <si>
    <t>TIPO_TEMPO_CONTA_COMPL</t>
  </si>
  <si>
    <t>TIPO_TEMPO_REGPREV</t>
  </si>
  <si>
    <t>TIPO_VALOR_</t>
  </si>
  <si>
    <t>TIPO_VALOR_EMPRESA</t>
  </si>
  <si>
    <t>TIPO_VANTAGEM_</t>
  </si>
  <si>
    <t>TIPO_VANTAGEM_EMPRESA</t>
  </si>
  <si>
    <t>TIPO_VINC_</t>
  </si>
  <si>
    <t>TIPO_VINC_EMPRESA</t>
  </si>
  <si>
    <t>FUNCIONARIOS</t>
  </si>
  <si>
    <t>TJRJ_LEG_FORMACAO</t>
  </si>
  <si>
    <t>TMP_SETOR_TIPO_ESC</t>
  </si>
  <si>
    <t>TOTAL_CONTA</t>
  </si>
  <si>
    <t>HADES_TS_AUDIT</t>
  </si>
  <si>
    <t>TOTH</t>
  </si>
  <si>
    <t>TOTHCAMPO</t>
  </si>
  <si>
    <t>TRANSACAO</t>
  </si>
  <si>
    <t>TRANSPADACES</t>
  </si>
  <si>
    <t>TRANSPADTELA</t>
  </si>
  <si>
    <t>TRECHOS_LOGRADOUROS</t>
  </si>
  <si>
    <t>TURNOS_</t>
  </si>
  <si>
    <t>TURNOS_EMPRESA</t>
  </si>
  <si>
    <t>UF</t>
  </si>
  <si>
    <t>ULTIMA_EXEC_CONSOL</t>
  </si>
  <si>
    <t>USUARIO</t>
  </si>
  <si>
    <t>USUSENHA</t>
  </si>
  <si>
    <t>VAGAS</t>
  </si>
  <si>
    <t>VAGAS_CARGO</t>
  </si>
  <si>
    <t>VAGAS_CONCURSO</t>
  </si>
  <si>
    <t>VAGAS_FUNCAO</t>
  </si>
  <si>
    <t>VALID_PROV</t>
  </si>
  <si>
    <t>VALID_VANT</t>
  </si>
  <si>
    <t>VALOR_MOEDAS</t>
  </si>
  <si>
    <t>VALORES</t>
  </si>
  <si>
    <t>VALORES_MULT</t>
  </si>
  <si>
    <t>VALORES_OLD_27848</t>
  </si>
  <si>
    <t>VANT_DEP</t>
  </si>
  <si>
    <t>VANT_PENS</t>
  </si>
  <si>
    <t>VANTAGENS</t>
  </si>
  <si>
    <t>VANTAGENS_PND</t>
  </si>
  <si>
    <t>FITABANCO</t>
  </si>
  <si>
    <t>VENCIMENTOS_BKP</t>
  </si>
  <si>
    <t>VINCULO_QUE_CONTA</t>
  </si>
  <si>
    <t>FICHAS_RUBRICAS</t>
  </si>
  <si>
    <t>VINCULOS_PND</t>
  </si>
  <si>
    <t>WEB_DADOS_FUNC</t>
  </si>
  <si>
    <t>WEB_ERG_NOTICIAS</t>
  </si>
  <si>
    <t>WEB_ERG_NOTICIAS_FUNC</t>
  </si>
  <si>
    <t>WEB_PEDIDOS_FERIAS</t>
  </si>
  <si>
    <t>WEB_SOLICITACOES</t>
  </si>
  <si>
    <t>Z_INST_PODE_APAGAR</t>
  </si>
  <si>
    <t>Crescimento anual</t>
  </si>
  <si>
    <t>Tamanho Atual (GB)</t>
  </si>
  <si>
    <t>Taxa mensal</t>
  </si>
  <si>
    <t>Total previsto para o storage no primeiro ano:</t>
  </si>
  <si>
    <t>População</t>
  </si>
  <si>
    <t>Quantidade</t>
  </si>
  <si>
    <t>Estimadores</t>
  </si>
  <si>
    <t>Antes da 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</si>
</sst>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6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64"/>
      <name val="Arial"/>
      <family val="2"/>
    </font>
    <font>
      <sz val="8"/>
      <color indexed="64"/>
      <name val="Calibri"/>
      <family val="2"/>
      <scheme val="minor"/>
    </font>
    <font>
      <b/>
      <sz val="8"/>
      <color indexed="64"/>
      <name val="MS Sans Serif"/>
      <family val="2"/>
    </font>
    <font>
      <sz val="8"/>
      <color indexed="64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1" tint="0.49998474074526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theme="1" tint="0.499984740745262"/>
      </bottom>
      <diagonal/>
    </border>
    <border>
      <left/>
      <right/>
      <top style="medium">
        <color auto="1"/>
      </top>
      <bottom style="medium">
        <color theme="1" tint="0.499984740745262"/>
      </bottom>
      <diagonal/>
    </border>
    <border>
      <left/>
      <right style="medium">
        <color auto="1"/>
      </right>
      <top style="medium">
        <color auto="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auto="1"/>
      </right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auto="1"/>
      </right>
      <top/>
      <bottom style="thin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thin">
        <color theme="1" tint="0.499984740745262"/>
      </top>
      <bottom style="medium">
        <color auto="1"/>
      </bottom>
      <diagonal/>
    </border>
    <border>
      <left/>
      <right/>
      <top style="thin">
        <color theme="1" tint="0.499984740745262"/>
      </top>
      <bottom style="medium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auto="1"/>
      </bottom>
      <diagonal/>
    </border>
    <border>
      <left/>
      <right style="medium">
        <color auto="1"/>
      </right>
      <top style="thin">
        <color theme="1" tint="0.499984740745262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0" fontId="8" fillId="0" borderId="0"/>
  </cellStyleXfs>
  <cellXfs count="162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9" xfId="0" applyFont="1" applyBorder="1" applyAlignment="1"/>
    <xf numFmtId="0" fontId="0" fillId="2" borderId="5" xfId="0" applyFont="1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" fontId="4" fillId="0" borderId="0" xfId="0" applyNumberFormat="1" applyFont="1" applyFill="1"/>
    <xf numFmtId="14" fontId="0" fillId="0" borderId="1" xfId="0" applyNumberFormat="1" applyBorder="1" applyProtection="1"/>
    <xf numFmtId="14" fontId="0" fillId="3" borderId="5" xfId="0" applyNumberForma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vertical="top"/>
      <protection locked="0"/>
    </xf>
    <xf numFmtId="0" fontId="0" fillId="3" borderId="5" xfId="0" applyFont="1" applyFill="1" applyBorder="1" applyAlignment="1" applyProtection="1">
      <alignment vertical="top"/>
      <protection locked="0"/>
    </xf>
    <xf numFmtId="0" fontId="0" fillId="3" borderId="5" xfId="0" quotePrefix="1" applyFill="1" applyBorder="1" applyAlignment="1" applyProtection="1">
      <alignment vertical="top"/>
      <protection locked="0"/>
    </xf>
    <xf numFmtId="0" fontId="0" fillId="0" borderId="0" xfId="0" applyAlignment="1"/>
    <xf numFmtId="0" fontId="5" fillId="0" borderId="0" xfId="0" applyFont="1" applyAlignment="1"/>
    <xf numFmtId="0" fontId="0" fillId="0" borderId="0" xfId="0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/>
    <xf numFmtId="0" fontId="0" fillId="4" borderId="0" xfId="0" applyFill="1" applyBorder="1" applyAlignment="1"/>
    <xf numFmtId="0" fontId="5" fillId="4" borderId="0" xfId="0" applyFont="1" applyFill="1" applyAlignment="1"/>
    <xf numFmtId="0" fontId="0" fillId="4" borderId="0" xfId="0" applyFill="1" applyAlignment="1"/>
    <xf numFmtId="166" fontId="0" fillId="0" borderId="0" xfId="0" applyNumberFormat="1" applyAlignment="1"/>
    <xf numFmtId="9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2" borderId="36" xfId="0" applyFill="1" applyBorder="1" applyAlignment="1"/>
    <xf numFmtId="0" fontId="0" fillId="2" borderId="36" xfId="0" applyFill="1" applyBorder="1" applyAlignment="1">
      <alignment horizontal="center"/>
    </xf>
    <xf numFmtId="164" fontId="0" fillId="0" borderId="0" xfId="1" applyNumberFormat="1" applyFont="1" applyAlignment="1"/>
    <xf numFmtId="0" fontId="0" fillId="0" borderId="32" xfId="0" applyBorder="1" applyAlignment="1"/>
    <xf numFmtId="0" fontId="0" fillId="0" borderId="33" xfId="0" applyBorder="1" applyAlignment="1"/>
    <xf numFmtId="166" fontId="0" fillId="0" borderId="33" xfId="0" applyNumberFormat="1" applyBorder="1" applyAlignment="1"/>
    <xf numFmtId="9" fontId="0" fillId="0" borderId="33" xfId="0" applyNumberFormat="1" applyBorder="1" applyAlignment="1"/>
    <xf numFmtId="164" fontId="0" fillId="0" borderId="33" xfId="1" applyNumberFormat="1" applyFont="1" applyBorder="1" applyAlignment="1"/>
    <xf numFmtId="166" fontId="0" fillId="0" borderId="34" xfId="0" applyNumberFormat="1" applyBorder="1" applyAlignment="1"/>
    <xf numFmtId="0" fontId="0" fillId="0" borderId="44" xfId="0" applyBorder="1" applyAlignment="1"/>
    <xf numFmtId="0" fontId="0" fillId="0" borderId="5" xfId="0" applyBorder="1" applyAlignment="1"/>
    <xf numFmtId="166" fontId="0" fillId="0" borderId="5" xfId="0" applyNumberFormat="1" applyBorder="1" applyAlignment="1"/>
    <xf numFmtId="9" fontId="0" fillId="0" borderId="5" xfId="0" applyNumberFormat="1" applyBorder="1" applyAlignment="1"/>
    <xf numFmtId="164" fontId="0" fillId="0" borderId="5" xfId="1" applyNumberFormat="1" applyFont="1" applyBorder="1" applyAlignment="1"/>
    <xf numFmtId="166" fontId="0" fillId="0" borderId="45" xfId="0" applyNumberFormat="1" applyBorder="1" applyAlignment="1"/>
    <xf numFmtId="0" fontId="0" fillId="0" borderId="35" xfId="0" applyBorder="1" applyAlignment="1"/>
    <xf numFmtId="0" fontId="0" fillId="0" borderId="36" xfId="0" applyBorder="1" applyAlignment="1"/>
    <xf numFmtId="166" fontId="0" fillId="0" borderId="36" xfId="0" applyNumberFormat="1" applyBorder="1" applyAlignment="1"/>
    <xf numFmtId="9" fontId="0" fillId="0" borderId="36" xfId="0" applyNumberFormat="1" applyBorder="1" applyAlignment="1"/>
    <xf numFmtId="164" fontId="0" fillId="0" borderId="36" xfId="1" applyNumberFormat="1" applyFont="1" applyBorder="1" applyAlignment="1"/>
    <xf numFmtId="166" fontId="0" fillId="0" borderId="37" xfId="0" applyNumberFormat="1" applyBorder="1" applyAlignment="1"/>
    <xf numFmtId="0" fontId="0" fillId="6" borderId="5" xfId="0" applyFill="1" applyBorder="1" applyAlignment="1"/>
    <xf numFmtId="0" fontId="0" fillId="6" borderId="36" xfId="0" applyFill="1" applyBorder="1" applyAlignment="1"/>
    <xf numFmtId="0" fontId="0" fillId="0" borderId="46" xfId="0" applyBorder="1" applyAlignment="1"/>
    <xf numFmtId="0" fontId="0" fillId="0" borderId="15" xfId="0" applyBorder="1" applyAlignment="1"/>
    <xf numFmtId="166" fontId="0" fillId="0" borderId="15" xfId="0" applyNumberFormat="1" applyBorder="1" applyAlignment="1"/>
    <xf numFmtId="9" fontId="0" fillId="0" borderId="15" xfId="0" applyNumberFormat="1" applyBorder="1" applyAlignment="1"/>
    <xf numFmtId="164" fontId="0" fillId="0" borderId="15" xfId="1" applyNumberFormat="1" applyFont="1" applyBorder="1" applyAlignment="1"/>
    <xf numFmtId="166" fontId="0" fillId="0" borderId="47" xfId="0" applyNumberFormat="1" applyBorder="1" applyAlignment="1"/>
    <xf numFmtId="0" fontId="8" fillId="0" borderId="0" xfId="2"/>
    <xf numFmtId="0" fontId="7" fillId="3" borderId="0" xfId="2" applyFont="1" applyFill="1" applyBorder="1" applyAlignment="1"/>
    <xf numFmtId="0" fontId="8" fillId="3" borderId="0" xfId="2" applyFont="1" applyFill="1" applyBorder="1" applyAlignment="1">
      <alignment vertical="center" wrapText="1"/>
    </xf>
    <xf numFmtId="0" fontId="8" fillId="3" borderId="0" xfId="2" applyFill="1" applyBorder="1" applyAlignment="1">
      <alignment vertical="center" wrapText="1"/>
    </xf>
    <xf numFmtId="0" fontId="10" fillId="0" borderId="0" xfId="2" applyFont="1"/>
    <xf numFmtId="49" fontId="11" fillId="0" borderId="0" xfId="2" applyNumberFormat="1" applyFont="1"/>
    <xf numFmtId="0" fontId="11" fillId="0" borderId="0" xfId="2" applyFont="1"/>
    <xf numFmtId="2" fontId="8" fillId="0" borderId="0" xfId="2" applyNumberFormat="1"/>
    <xf numFmtId="49" fontId="11" fillId="7" borderId="0" xfId="2" applyNumberFormat="1" applyFont="1" applyFill="1"/>
    <xf numFmtId="2" fontId="8" fillId="7" borderId="0" xfId="2" applyNumberFormat="1" applyFill="1"/>
    <xf numFmtId="0" fontId="1" fillId="0" borderId="35" xfId="2" applyFont="1" applyFill="1" applyBorder="1" applyAlignment="1" applyProtection="1"/>
    <xf numFmtId="0" fontId="1" fillId="0" borderId="36" xfId="2" applyFont="1" applyFill="1" applyBorder="1" applyAlignment="1" applyProtection="1"/>
    <xf numFmtId="9" fontId="9" fillId="0" borderId="36" xfId="2" applyNumberFormat="1" applyFont="1" applyBorder="1" applyAlignment="1" applyProtection="1">
      <protection locked="0"/>
    </xf>
    <xf numFmtId="2" fontId="9" fillId="0" borderId="36" xfId="2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0" fillId="0" borderId="58" xfId="0" applyBorder="1"/>
    <xf numFmtId="4" fontId="0" fillId="0" borderId="59" xfId="0" applyNumberFormat="1" applyBorder="1"/>
    <xf numFmtId="4" fontId="2" fillId="0" borderId="0" xfId="0" applyNumberFormat="1" applyFont="1"/>
    <xf numFmtId="0" fontId="2" fillId="0" borderId="5" xfId="0" applyFont="1" applyBorder="1"/>
    <xf numFmtId="4" fontId="0" fillId="0" borderId="5" xfId="0" applyNumberFormat="1" applyBorder="1"/>
    <xf numFmtId="0" fontId="0" fillId="0" borderId="5" xfId="0" applyBorder="1"/>
    <xf numFmtId="0" fontId="0" fillId="6" borderId="5" xfId="0" applyFill="1" applyBorder="1"/>
    <xf numFmtId="0" fontId="0" fillId="0" borderId="12" xfId="0" applyBorder="1"/>
    <xf numFmtId="4" fontId="0" fillId="0" borderId="12" xfId="0" applyNumberFormat="1" applyBorder="1"/>
    <xf numFmtId="4" fontId="0" fillId="0" borderId="0" xfId="0" applyNumberFormat="1" applyBorder="1"/>
    <xf numFmtId="0" fontId="0" fillId="0" borderId="13" xfId="0" applyBorder="1"/>
    <xf numFmtId="4" fontId="0" fillId="0" borderId="13" xfId="0" applyNumberFormat="1" applyBorder="1"/>
    <xf numFmtId="0" fontId="0" fillId="0" borderId="14" xfId="0" applyBorder="1"/>
    <xf numFmtId="4" fontId="0" fillId="0" borderId="14" xfId="0" applyNumberFormat="1" applyBorder="1"/>
    <xf numFmtId="0" fontId="0" fillId="6" borderId="33" xfId="0" applyFill="1" applyBorder="1" applyAlignment="1"/>
    <xf numFmtId="0" fontId="0" fillId="3" borderId="5" xfId="0" applyFill="1" applyBorder="1" applyAlignment="1" applyProtection="1">
      <alignment vertical="top" wrapText="1"/>
      <protection locked="0"/>
    </xf>
    <xf numFmtId="0" fontId="0" fillId="3" borderId="5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2" borderId="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2" borderId="32" xfId="2" applyFont="1" applyFill="1" applyBorder="1" applyAlignment="1">
      <alignment horizontal="center"/>
    </xf>
    <xf numFmtId="0" fontId="7" fillId="2" borderId="33" xfId="2" applyFont="1" applyFill="1" applyBorder="1" applyAlignment="1">
      <alignment horizontal="center"/>
    </xf>
    <xf numFmtId="0" fontId="7" fillId="2" borderId="34" xfId="2" applyFont="1" applyFill="1" applyBorder="1" applyAlignment="1">
      <alignment horizontal="center"/>
    </xf>
    <xf numFmtId="0" fontId="8" fillId="5" borderId="5" xfId="2" applyFont="1" applyFill="1" applyBorder="1" applyAlignment="1">
      <alignment horizontal="center" vertical="center" wrapText="1"/>
    </xf>
    <xf numFmtId="0" fontId="8" fillId="5" borderId="45" xfId="2" applyFont="1" applyFill="1" applyBorder="1" applyAlignment="1">
      <alignment horizontal="center" vertical="center" wrapText="1"/>
    </xf>
    <xf numFmtId="0" fontId="8" fillId="5" borderId="5" xfId="2" applyFill="1" applyBorder="1" applyAlignment="1">
      <alignment horizontal="center" vertical="center" wrapText="1"/>
    </xf>
    <xf numFmtId="0" fontId="9" fillId="0" borderId="55" xfId="2" applyFont="1" applyBorder="1" applyAlignment="1" applyProtection="1">
      <alignment horizontal="left"/>
      <protection locked="0"/>
    </xf>
    <xf numFmtId="0" fontId="9" fillId="0" borderId="56" xfId="2" applyFont="1" applyBorder="1" applyAlignment="1" applyProtection="1">
      <alignment horizontal="left"/>
      <protection locked="0"/>
    </xf>
    <xf numFmtId="0" fontId="9" fillId="0" borderId="57" xfId="2" applyFont="1" applyBorder="1" applyAlignment="1" applyProtection="1">
      <alignment horizontal="left"/>
      <protection locked="0"/>
    </xf>
    <xf numFmtId="0" fontId="0" fillId="2" borderId="34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8" fillId="5" borderId="44" xfId="2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0" xfId="0" applyFill="1" applyBorder="1" applyAlignment="1">
      <alignment horizontal="center" wrapText="1"/>
    </xf>
    <xf numFmtId="0" fontId="0" fillId="2" borderId="41" xfId="0" applyFill="1" applyBorder="1" applyAlignment="1">
      <alignment horizont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2" fontId="9" fillId="0" borderId="53" xfId="2" applyNumberFormat="1" applyFont="1" applyBorder="1" applyAlignment="1" applyProtection="1">
      <alignment horizontal="center"/>
      <protection locked="0"/>
    </xf>
    <xf numFmtId="2" fontId="9" fillId="0" borderId="51" xfId="2" applyNumberFormat="1" applyFont="1" applyBorder="1" applyAlignment="1" applyProtection="1">
      <alignment horizontal="center"/>
      <protection locked="0"/>
    </xf>
    <xf numFmtId="2" fontId="9" fillId="0" borderId="52" xfId="2" applyNumberFormat="1" applyFont="1" applyBorder="1" applyAlignment="1" applyProtection="1">
      <alignment horizontal="center"/>
      <protection locked="0"/>
    </xf>
    <xf numFmtId="0" fontId="8" fillId="5" borderId="23" xfId="2" applyFont="1" applyFill="1" applyBorder="1" applyAlignment="1">
      <alignment horizontal="center" vertical="center" wrapText="1"/>
    </xf>
    <xf numFmtId="0" fontId="8" fillId="5" borderId="19" xfId="2" applyFont="1" applyFill="1" applyBorder="1" applyAlignment="1">
      <alignment horizontal="center" vertical="center" wrapText="1"/>
    </xf>
    <xf numFmtId="0" fontId="8" fillId="5" borderId="24" xfId="2" applyFont="1" applyFill="1" applyBorder="1" applyAlignment="1">
      <alignment horizontal="center" vertical="center" wrapText="1"/>
    </xf>
    <xf numFmtId="0" fontId="8" fillId="5" borderId="29" xfId="2" applyFont="1" applyFill="1" applyBorder="1" applyAlignment="1">
      <alignment horizontal="center" vertical="center" wrapText="1"/>
    </xf>
    <xf numFmtId="0" fontId="8" fillId="5" borderId="25" xfId="2" applyFont="1" applyFill="1" applyBorder="1" applyAlignment="1">
      <alignment horizontal="center" vertical="center" wrapText="1"/>
    </xf>
    <xf numFmtId="0" fontId="8" fillId="5" borderId="30" xfId="2" applyFont="1" applyFill="1" applyBorder="1" applyAlignment="1">
      <alignment horizontal="center" vertical="center" wrapText="1"/>
    </xf>
    <xf numFmtId="0" fontId="9" fillId="0" borderId="53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  <xf numFmtId="0" fontId="9" fillId="0" borderId="54" xfId="2" applyFont="1" applyBorder="1" applyAlignment="1" applyProtection="1">
      <alignment horizontal="center"/>
      <protection locked="0"/>
    </xf>
    <xf numFmtId="0" fontId="8" fillId="3" borderId="0" xfId="2" applyFill="1" applyBorder="1" applyAlignment="1">
      <alignment horizontal="center" vertical="center" wrapText="1"/>
    </xf>
    <xf numFmtId="0" fontId="8" fillId="5" borderId="49" xfId="2" applyFont="1" applyFill="1" applyBorder="1" applyAlignment="1">
      <alignment horizontal="center" vertical="center" wrapText="1"/>
    </xf>
    <xf numFmtId="0" fontId="8" fillId="5" borderId="27" xfId="2" applyFill="1" applyBorder="1" applyAlignment="1">
      <alignment horizontal="center" vertical="center" wrapText="1"/>
    </xf>
    <xf numFmtId="0" fontId="8" fillId="5" borderId="28" xfId="2" applyFill="1" applyBorder="1" applyAlignment="1">
      <alignment horizontal="center" vertical="center" wrapText="1"/>
    </xf>
    <xf numFmtId="0" fontId="1" fillId="3" borderId="0" xfId="2" applyFont="1" applyFill="1" applyBorder="1" applyAlignment="1" applyProtection="1">
      <alignment horizontal="center"/>
      <protection locked="0"/>
    </xf>
    <xf numFmtId="0" fontId="1" fillId="0" borderId="50" xfId="2" applyFont="1" applyFill="1" applyBorder="1" applyAlignment="1" applyProtection="1">
      <alignment horizontal="center"/>
    </xf>
    <xf numFmtId="0" fontId="1" fillId="0" borderId="51" xfId="2" applyFont="1" applyFill="1" applyBorder="1" applyAlignment="1" applyProtection="1">
      <alignment horizontal="center"/>
    </xf>
    <xf numFmtId="0" fontId="1" fillId="0" borderId="52" xfId="2" applyFont="1" applyFill="1" applyBorder="1" applyAlignment="1" applyProtection="1">
      <alignment horizontal="center"/>
    </xf>
    <xf numFmtId="0" fontId="1" fillId="0" borderId="53" xfId="2" applyFont="1" applyFill="1" applyBorder="1" applyAlignment="1" applyProtection="1">
      <alignment horizontal="center"/>
    </xf>
    <xf numFmtId="9" fontId="9" fillId="0" borderId="53" xfId="2" applyNumberFormat="1" applyFont="1" applyBorder="1" applyAlignment="1" applyProtection="1">
      <alignment horizontal="center"/>
      <protection locked="0"/>
    </xf>
    <xf numFmtId="9" fontId="9" fillId="0" borderId="51" xfId="2" applyNumberFormat="1" applyFont="1" applyBorder="1" applyAlignment="1" applyProtection="1">
      <alignment horizontal="center"/>
      <protection locked="0"/>
    </xf>
    <xf numFmtId="9" fontId="9" fillId="0" borderId="52" xfId="2" applyNumberFormat="1" applyFont="1" applyBorder="1" applyAlignment="1" applyProtection="1">
      <alignment horizontal="center"/>
      <protection locked="0"/>
    </xf>
    <xf numFmtId="0" fontId="7" fillId="2" borderId="16" xfId="2" applyFont="1" applyFill="1" applyBorder="1" applyAlignment="1">
      <alignment horizontal="center"/>
    </xf>
    <xf numFmtId="0" fontId="7" fillId="2" borderId="17" xfId="2" applyFont="1" applyFill="1" applyBorder="1" applyAlignment="1">
      <alignment horizontal="center"/>
    </xf>
    <xf numFmtId="0" fontId="7" fillId="2" borderId="18" xfId="2" applyFont="1" applyFill="1" applyBorder="1" applyAlignment="1">
      <alignment horizontal="center"/>
    </xf>
    <xf numFmtId="0" fontId="8" fillId="5" borderId="48" xfId="2" applyFont="1" applyFill="1" applyBorder="1" applyAlignment="1">
      <alignment horizontal="center" vertical="center" wrapText="1"/>
    </xf>
    <xf numFmtId="0" fontId="8" fillId="5" borderId="21" xfId="2" applyFont="1" applyFill="1" applyBorder="1" applyAlignment="1">
      <alignment horizontal="center" vertical="center" wrapText="1"/>
    </xf>
    <xf numFmtId="0" fontId="8" fillId="5" borderId="22" xfId="2" applyFont="1" applyFill="1" applyBorder="1" applyAlignment="1">
      <alignment horizontal="center" vertical="center" wrapText="1"/>
    </xf>
    <xf numFmtId="0" fontId="8" fillId="5" borderId="20" xfId="2" applyFont="1" applyFill="1" applyBorder="1" applyAlignment="1">
      <alignment horizontal="center" vertical="center" wrapText="1"/>
    </xf>
    <xf numFmtId="0" fontId="8" fillId="5" borderId="26" xfId="2" applyFont="1" applyFill="1" applyBorder="1" applyAlignment="1">
      <alignment horizontal="center" vertical="center" wrapText="1"/>
    </xf>
    <xf numFmtId="0" fontId="8" fillId="5" borderId="23" xfId="2" applyFill="1" applyBorder="1" applyAlignment="1">
      <alignment horizontal="center" vertical="center" wrapText="1"/>
    </xf>
    <xf numFmtId="0" fontId="8" fillId="5" borderId="19" xfId="2" applyFill="1" applyBorder="1" applyAlignment="1">
      <alignment horizontal="center" vertical="center" wrapText="1"/>
    </xf>
    <xf numFmtId="0" fontId="8" fillId="5" borderId="20" xfId="2" applyFill="1" applyBorder="1" applyAlignment="1">
      <alignment horizontal="center" vertical="center" wrapText="1"/>
    </xf>
    <xf numFmtId="0" fontId="8" fillId="5" borderId="29" xfId="2" applyFill="1" applyBorder="1" applyAlignment="1">
      <alignment horizontal="center" vertical="center" wrapText="1"/>
    </xf>
    <xf numFmtId="0" fontId="8" fillId="5" borderId="25" xfId="2" applyFill="1" applyBorder="1" applyAlignment="1">
      <alignment horizontal="center" vertical="center" wrapText="1"/>
    </xf>
    <xf numFmtId="0" fontId="8" fillId="5" borderId="26" xfId="2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Vírgula" xfId="1" builtinId="3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133345</xdr:colOff>
      <xdr:row>29</xdr:row>
      <xdr:rowOff>19050</xdr:rowOff>
    </xdr:from>
    <xdr:to>
      <xdr:col>1</xdr:col>
      <xdr:colOff>7505700</xdr:colOff>
      <xdr:row>35</xdr:row>
      <xdr:rowOff>228600</xdr:rowOff>
    </xdr:to>
    <xdr:sp macro="" textlink="">
      <xdr:nvSpPr>
        <xdr:cNvPr id="1025" name="Text Box 2"/>
        <xdr:cNvSpPr txBox="1">
          <a:spLocks noChangeArrowheads="1"/>
        </xdr:cNvSpPr>
      </xdr:nvSpPr>
      <xdr:spPr bwMode="auto">
        <a:xfrm>
          <a:off x="400045" y="209550"/>
          <a:ext cx="7372355" cy="1352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pt-BR" sz="1800" b="1" i="0" u="none" strike="noStrike" baseline="0">
              <a:solidFill>
                <a:srgbClr val="000000"/>
              </a:solidFill>
              <a:latin typeface="Calibri"/>
              <a:cs typeface="Calibri"/>
            </a:rPr>
            <a:t>Sistema Integrado de Gestão dos Recursos Humanos – SIGRH - Projeto BI</a:t>
          </a:r>
        </a:p>
        <a:p>
          <a:pPr algn="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SEPLAG – Secretaria de Planejamento e Gestão</a:t>
          </a:r>
        </a:p>
        <a:p>
          <a:pPr algn="r" rtl="0">
            <a:defRPr sz="1000"/>
          </a:pPr>
          <a:endParaRPr lang="pt-BR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r" rtl="0">
            <a:defRPr sz="1000"/>
          </a:pPr>
          <a:endParaRPr lang="pt-BR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r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Relação das Tabelas Fato e Matriz de Referência</a:t>
          </a:r>
        </a:p>
        <a:p>
          <a:pPr algn="r" rtl="0">
            <a:defRPr sz="1000"/>
          </a:pPr>
          <a:endParaRPr lang="pt-BR" sz="16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pt-BR" sz="16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</xdr:col>
      <xdr:colOff>2493697</xdr:colOff>
      <xdr:row>2</xdr:row>
      <xdr:rowOff>170705</xdr:rowOff>
    </xdr:to>
    <xdr:pic>
      <xdr:nvPicPr>
        <xdr:cNvPr id="3" name="Imagem 2" descr="Logo_Rio_de_Janeiro_SIGRH.png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0"/>
          <a:ext cx="2484172" cy="513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175260</xdr:colOff>
      <xdr:row>0</xdr:row>
      <xdr:rowOff>15240</xdr:rowOff>
    </xdr:from>
    <xdr:to>
      <xdr:col>3</xdr:col>
      <xdr:colOff>310013</xdr:colOff>
      <xdr:row>2</xdr:row>
      <xdr:rowOff>90171</xdr:rowOff>
    </xdr:to>
    <xdr:pic>
      <xdr:nvPicPr>
        <xdr:cNvPr id="2" name="Imagem 1" descr="Logo_Rio_de_Janeiro_SIGRH.png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260" y="15240"/>
          <a:ext cx="1689233" cy="349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B36"/>
  <sheetViews>
    <sheetView showGridLines="0" showRowColHeaders="0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ColWidth="8.83203125" defaultRowHeight="15" x14ac:dyDescent="0.2"/>
  <cols>
    <col min="1" max="1" width="4" customWidth="1"/>
    <col min="2" max="2" width="116" customWidth="1"/>
    <col min="3" max="3" width="13.1640625" customWidth="1"/>
    <col min="4" max="4" width="12" bestFit="1" customWidth="1"/>
    <col min="5" max="5" width="22.5" bestFit="1" customWidth="1"/>
    <col min="6" max="6" width="30.1640625" customWidth="1"/>
  </cols>
  <sheetData>
    <row r="1" spans="2:2" ht="13.5" customHeight="1" x14ac:dyDescent="0.2">
      <c r="B1" s="7" t="s">
        <v>12</v>
      </c>
    </row>
    <row r="2" spans="2:2" ht="13.5" customHeight="1" x14ac:dyDescent="0.2">
      <c r="B2" s="8" t="s">
        <v>13</v>
      </c>
    </row>
    <row r="3" spans="2:2" ht="13.5" customHeight="1" x14ac:dyDescent="0.2">
      <c r="B3" s="8" t="str">
        <f>Versionamento!B3</f>
        <v>Versão 2.1 - 03/04/2012</v>
      </c>
    </row>
    <row r="36" ht="21" customHeight="1" x14ac:dyDescent="0.2"/>
  </sheetData>
  <printOptions horizontalCentered="1"/>
  <pageMargins left="0.70866141732283472" right="0.70866141732283472" top="0.39370078740157483" bottom="0.74803149606299213" header="0" footer="0.31496062992125984"/>
  <pageSetup paperSize="9" scale="75" orientation="portrait" r:id="rId1"/>
  <headerFooter differentFirst="1">
    <oddFooter>&amp;C&amp;8SVN: SIGRH_SVN\trunk\Documentacao\4_Construcao\Sustentação\Modelo de Especificação de Demandas.docx&amp;R&amp;8Página &amp;P de &amp;N</oddFooter>
  </headerFooter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11"/>
  <sheetViews>
    <sheetView showGridLines="0" showRowColHeaders="0" zoomScale="125" zoomScaleNormal="125" zoomScalePageLayoutView="125" workbookViewId="0">
      <selection activeCell="I13" sqref="I13"/>
    </sheetView>
  </sheetViews>
  <sheetFormatPr baseColWidth="10" defaultColWidth="8.83203125" defaultRowHeight="15" x14ac:dyDescent="0.2"/>
  <cols>
    <col min="1" max="1" width="2.83203125" customWidth="1"/>
    <col min="2" max="2" width="12.6640625" customWidth="1"/>
    <col min="3" max="3" width="7.6640625" customWidth="1"/>
    <col min="4" max="4" width="11.6640625" customWidth="1"/>
    <col min="5" max="5" width="36.5" customWidth="1"/>
    <col min="6" max="6" width="14.6640625" customWidth="1"/>
  </cols>
  <sheetData>
    <row r="1" spans="1:6" ht="10.5" customHeight="1" x14ac:dyDescent="0.2">
      <c r="B1" s="89" t="s">
        <v>12</v>
      </c>
      <c r="C1" s="89"/>
      <c r="D1" s="89"/>
      <c r="E1" s="89"/>
      <c r="F1" s="89"/>
    </row>
    <row r="2" spans="1:6" ht="10.5" customHeight="1" x14ac:dyDescent="0.2">
      <c r="B2" s="90" t="s">
        <v>13</v>
      </c>
      <c r="C2" s="90"/>
      <c r="D2" s="90"/>
      <c r="E2" s="90"/>
      <c r="F2" s="90"/>
    </row>
    <row r="3" spans="1:6" ht="10.5" customHeight="1" x14ac:dyDescent="0.2">
      <c r="B3" s="90" t="str">
        <f>"Versão "&amp;SUBSTITUTE(TEXT(MAX(A13:A101),"#,0"),",",".")&amp;" - "&amp;TEXT(MAX(B13:B101),"dd/mm/aaaa")</f>
        <v>Versão 2.1 - 03/04/2012</v>
      </c>
      <c r="C3" s="90"/>
      <c r="D3" s="90"/>
      <c r="E3" s="90"/>
      <c r="F3" s="90"/>
    </row>
    <row r="7" spans="1:6" x14ac:dyDescent="0.2">
      <c r="B7" s="92" t="s">
        <v>5</v>
      </c>
      <c r="C7" s="93"/>
      <c r="D7" s="3" t="s">
        <v>6</v>
      </c>
      <c r="E7" s="4"/>
      <c r="F7" s="5" t="s">
        <v>7</v>
      </c>
    </row>
    <row r="8" spans="1:6" x14ac:dyDescent="0.2">
      <c r="B8" s="94" t="s">
        <v>8</v>
      </c>
      <c r="C8" s="95"/>
      <c r="D8" s="96" t="s">
        <v>10</v>
      </c>
      <c r="E8" s="95"/>
      <c r="F8" s="10">
        <f>MAX(B13:B114)</f>
        <v>41002</v>
      </c>
    </row>
    <row r="9" spans="1:6" ht="15.75" customHeight="1" x14ac:dyDescent="0.2"/>
    <row r="10" spans="1:6" ht="23" x14ac:dyDescent="0.25">
      <c r="B10" s="91" t="s">
        <v>9</v>
      </c>
      <c r="C10" s="91"/>
      <c r="D10" s="91"/>
      <c r="E10" s="91"/>
      <c r="F10" s="91"/>
    </row>
    <row r="11" spans="1:6" ht="15.75" customHeight="1" x14ac:dyDescent="0.2"/>
    <row r="12" spans="1:6" s="2" customFormat="1" x14ac:dyDescent="0.2">
      <c r="B12" s="6" t="s">
        <v>1</v>
      </c>
      <c r="C12" s="6" t="s">
        <v>0</v>
      </c>
      <c r="D12" s="97" t="s">
        <v>4</v>
      </c>
      <c r="E12" s="97"/>
      <c r="F12" s="6" t="s">
        <v>2</v>
      </c>
    </row>
    <row r="13" spans="1:6" s="2" customFormat="1" x14ac:dyDescent="0.2">
      <c r="A13" s="9">
        <f>IFERROR(VALUE(SUBSTITUTE(C13,".",",",1)),0)</f>
        <v>0</v>
      </c>
      <c r="B13" s="11">
        <v>40963</v>
      </c>
      <c r="C13" s="14" t="s">
        <v>16</v>
      </c>
      <c r="D13" s="87" t="s">
        <v>18</v>
      </c>
      <c r="E13" s="88"/>
      <c r="F13" s="12" t="s">
        <v>17</v>
      </c>
    </row>
    <row r="14" spans="1:6" s="2" customFormat="1" ht="15.75" customHeight="1" x14ac:dyDescent="0.2">
      <c r="A14" s="9">
        <f t="shared" ref="A14:A78" si="0">IFERROR(VALUE(SUBSTITUTE(C14,".",",",1)),0)</f>
        <v>1</v>
      </c>
      <c r="B14" s="11">
        <v>40963</v>
      </c>
      <c r="C14" s="13" t="s">
        <v>3</v>
      </c>
      <c r="D14" s="87" t="s">
        <v>19</v>
      </c>
      <c r="E14" s="88"/>
      <c r="F14" s="12" t="s">
        <v>15</v>
      </c>
    </row>
    <row r="15" spans="1:6" s="2" customFormat="1" ht="32.25" customHeight="1" x14ac:dyDescent="0.2">
      <c r="A15" s="9">
        <f t="shared" si="0"/>
        <v>1.1000000000000001</v>
      </c>
      <c r="B15" s="11">
        <v>40987</v>
      </c>
      <c r="C15" s="12" t="s">
        <v>14</v>
      </c>
      <c r="D15" s="87" t="s">
        <v>20</v>
      </c>
      <c r="E15" s="88"/>
      <c r="F15" s="12" t="s">
        <v>15</v>
      </c>
    </row>
    <row r="16" spans="1:6" s="2" customFormat="1" x14ac:dyDescent="0.2">
      <c r="A16" s="9"/>
      <c r="B16" s="11">
        <v>40989</v>
      </c>
      <c r="C16" s="12" t="s">
        <v>21</v>
      </c>
      <c r="D16" s="87" t="s">
        <v>22</v>
      </c>
      <c r="E16" s="88"/>
      <c r="F16" s="12" t="s">
        <v>15</v>
      </c>
    </row>
    <row r="17" spans="1:6" s="2" customFormat="1" ht="45.75" customHeight="1" x14ac:dyDescent="0.2">
      <c r="A17" s="9">
        <f t="shared" si="0"/>
        <v>2.1</v>
      </c>
      <c r="B17" s="11">
        <v>41002</v>
      </c>
      <c r="C17" s="12" t="s">
        <v>23</v>
      </c>
      <c r="D17" s="87" t="s">
        <v>24</v>
      </c>
      <c r="E17" s="88"/>
      <c r="F17" s="12" t="s">
        <v>25</v>
      </c>
    </row>
    <row r="18" spans="1:6" s="2" customFormat="1" x14ac:dyDescent="0.2">
      <c r="A18" s="9">
        <f t="shared" si="0"/>
        <v>0</v>
      </c>
      <c r="B18"/>
      <c r="C18"/>
      <c r="D18"/>
      <c r="E18"/>
      <c r="F18"/>
    </row>
    <row r="19" spans="1:6" s="2" customFormat="1" ht="15" customHeight="1" x14ac:dyDescent="0.2">
      <c r="A19" s="9">
        <f t="shared" si="0"/>
        <v>0</v>
      </c>
      <c r="B19"/>
      <c r="C19"/>
      <c r="D19"/>
      <c r="E19"/>
      <c r="F19"/>
    </row>
    <row r="20" spans="1:6" s="2" customFormat="1" ht="15" customHeight="1" x14ac:dyDescent="0.2">
      <c r="A20" s="9">
        <f t="shared" si="0"/>
        <v>0</v>
      </c>
      <c r="B20"/>
      <c r="C20"/>
      <c r="D20"/>
      <c r="E20"/>
      <c r="F20"/>
    </row>
    <row r="21" spans="1:6" s="2" customFormat="1" ht="15" customHeight="1" x14ac:dyDescent="0.2">
      <c r="A21" s="9">
        <f t="shared" si="0"/>
        <v>0</v>
      </c>
    </row>
    <row r="22" spans="1:6" s="2" customFormat="1" x14ac:dyDescent="0.2">
      <c r="A22" s="9">
        <f t="shared" si="0"/>
        <v>0</v>
      </c>
    </row>
    <row r="23" spans="1:6" s="2" customFormat="1" x14ac:dyDescent="0.2">
      <c r="A23" s="9">
        <f t="shared" si="0"/>
        <v>0</v>
      </c>
    </row>
    <row r="24" spans="1:6" s="2" customFormat="1" x14ac:dyDescent="0.2">
      <c r="A24" s="9">
        <f t="shared" si="0"/>
        <v>0</v>
      </c>
    </row>
    <row r="25" spans="1:6" s="2" customFormat="1" x14ac:dyDescent="0.2">
      <c r="A25" s="9">
        <f t="shared" si="0"/>
        <v>0</v>
      </c>
    </row>
    <row r="26" spans="1:6" s="2" customFormat="1" x14ac:dyDescent="0.2">
      <c r="A26" s="9">
        <f t="shared" si="0"/>
        <v>0</v>
      </c>
    </row>
    <row r="27" spans="1:6" s="2" customFormat="1" x14ac:dyDescent="0.2">
      <c r="A27" s="9">
        <f t="shared" si="0"/>
        <v>0</v>
      </c>
    </row>
    <row r="28" spans="1:6" s="2" customFormat="1" x14ac:dyDescent="0.2">
      <c r="A28" s="9">
        <f t="shared" si="0"/>
        <v>0</v>
      </c>
    </row>
    <row r="29" spans="1:6" s="2" customFormat="1" x14ac:dyDescent="0.2">
      <c r="A29" s="9">
        <f t="shared" si="0"/>
        <v>0</v>
      </c>
    </row>
    <row r="30" spans="1:6" s="2" customFormat="1" x14ac:dyDescent="0.2">
      <c r="A30" s="9">
        <f t="shared" si="0"/>
        <v>0</v>
      </c>
    </row>
    <row r="31" spans="1:6" s="2" customFormat="1" x14ac:dyDescent="0.2">
      <c r="A31" s="9">
        <f t="shared" si="0"/>
        <v>0</v>
      </c>
    </row>
    <row r="32" spans="1:6" s="2" customFormat="1" x14ac:dyDescent="0.2">
      <c r="A32" s="9">
        <f t="shared" si="0"/>
        <v>0</v>
      </c>
    </row>
    <row r="33" spans="1:1" s="2" customFormat="1" x14ac:dyDescent="0.2">
      <c r="A33" s="9">
        <f t="shared" si="0"/>
        <v>0</v>
      </c>
    </row>
    <row r="34" spans="1:1" s="2" customFormat="1" x14ac:dyDescent="0.2">
      <c r="A34" s="9">
        <f t="shared" si="0"/>
        <v>0</v>
      </c>
    </row>
    <row r="35" spans="1:1" s="2" customFormat="1" x14ac:dyDescent="0.2">
      <c r="A35" s="9">
        <f t="shared" si="0"/>
        <v>0</v>
      </c>
    </row>
    <row r="36" spans="1:1" s="2" customFormat="1" x14ac:dyDescent="0.2">
      <c r="A36" s="9">
        <f t="shared" si="0"/>
        <v>0</v>
      </c>
    </row>
    <row r="37" spans="1:1" s="2" customFormat="1" x14ac:dyDescent="0.2">
      <c r="A37" s="9">
        <f t="shared" si="0"/>
        <v>0</v>
      </c>
    </row>
    <row r="38" spans="1:1" s="2" customFormat="1" x14ac:dyDescent="0.2">
      <c r="A38" s="9">
        <f t="shared" si="0"/>
        <v>0</v>
      </c>
    </row>
    <row r="39" spans="1:1" s="2" customFormat="1" x14ac:dyDescent="0.2">
      <c r="A39" s="9">
        <f t="shared" si="0"/>
        <v>0</v>
      </c>
    </row>
    <row r="40" spans="1:1" s="2" customFormat="1" x14ac:dyDescent="0.2">
      <c r="A40" s="9">
        <f t="shared" si="0"/>
        <v>0</v>
      </c>
    </row>
    <row r="41" spans="1:1" s="2" customFormat="1" x14ac:dyDescent="0.2">
      <c r="A41" s="9">
        <f t="shared" si="0"/>
        <v>0</v>
      </c>
    </row>
    <row r="42" spans="1:1" s="2" customFormat="1" x14ac:dyDescent="0.2">
      <c r="A42" s="9">
        <f t="shared" si="0"/>
        <v>0</v>
      </c>
    </row>
    <row r="43" spans="1:1" s="2" customFormat="1" x14ac:dyDescent="0.2">
      <c r="A43" s="9">
        <f t="shared" si="0"/>
        <v>0</v>
      </c>
    </row>
    <row r="44" spans="1:1" s="2" customFormat="1" x14ac:dyDescent="0.2">
      <c r="A44" s="9">
        <f t="shared" si="0"/>
        <v>0</v>
      </c>
    </row>
    <row r="45" spans="1:1" x14ac:dyDescent="0.2">
      <c r="A45" s="9">
        <f t="shared" si="0"/>
        <v>0</v>
      </c>
    </row>
    <row r="46" spans="1:1" x14ac:dyDescent="0.2">
      <c r="A46" s="9">
        <f t="shared" si="0"/>
        <v>0</v>
      </c>
    </row>
    <row r="47" spans="1:1" x14ac:dyDescent="0.2">
      <c r="A47" s="9">
        <f t="shared" si="0"/>
        <v>0</v>
      </c>
    </row>
    <row r="48" spans="1:1" x14ac:dyDescent="0.2">
      <c r="A48" s="9">
        <f t="shared" si="0"/>
        <v>0</v>
      </c>
    </row>
    <row r="49" spans="1:1" x14ac:dyDescent="0.2">
      <c r="A49" s="9">
        <f t="shared" si="0"/>
        <v>0</v>
      </c>
    </row>
    <row r="50" spans="1:1" x14ac:dyDescent="0.2">
      <c r="A50" s="9">
        <f t="shared" si="0"/>
        <v>0</v>
      </c>
    </row>
    <row r="51" spans="1:1" x14ac:dyDescent="0.2">
      <c r="A51" s="9">
        <f t="shared" si="0"/>
        <v>0</v>
      </c>
    </row>
    <row r="52" spans="1:1" x14ac:dyDescent="0.2">
      <c r="A52" s="9">
        <f t="shared" si="0"/>
        <v>0</v>
      </c>
    </row>
    <row r="53" spans="1:1" x14ac:dyDescent="0.2">
      <c r="A53" s="9">
        <f t="shared" si="0"/>
        <v>0</v>
      </c>
    </row>
    <row r="54" spans="1:1" x14ac:dyDescent="0.2">
      <c r="A54" s="9">
        <f t="shared" si="0"/>
        <v>0</v>
      </c>
    </row>
    <row r="55" spans="1:1" x14ac:dyDescent="0.2">
      <c r="A55" s="9">
        <f t="shared" si="0"/>
        <v>0</v>
      </c>
    </row>
    <row r="56" spans="1:1" x14ac:dyDescent="0.2">
      <c r="A56" s="9">
        <f t="shared" si="0"/>
        <v>0</v>
      </c>
    </row>
    <row r="57" spans="1:1" x14ac:dyDescent="0.2">
      <c r="A57" s="9">
        <f t="shared" si="0"/>
        <v>0</v>
      </c>
    </row>
    <row r="58" spans="1:1" x14ac:dyDescent="0.2">
      <c r="A58" s="9">
        <f t="shared" si="0"/>
        <v>0</v>
      </c>
    </row>
    <row r="59" spans="1:1" x14ac:dyDescent="0.2">
      <c r="A59" s="9">
        <f t="shared" si="0"/>
        <v>0</v>
      </c>
    </row>
    <row r="60" spans="1:1" x14ac:dyDescent="0.2">
      <c r="A60" s="9">
        <f t="shared" si="0"/>
        <v>0</v>
      </c>
    </row>
    <row r="61" spans="1:1" x14ac:dyDescent="0.2">
      <c r="A61" s="9">
        <f t="shared" si="0"/>
        <v>0</v>
      </c>
    </row>
    <row r="62" spans="1:1" x14ac:dyDescent="0.2">
      <c r="A62" s="9">
        <f t="shared" si="0"/>
        <v>0</v>
      </c>
    </row>
    <row r="63" spans="1:1" x14ac:dyDescent="0.2">
      <c r="A63" s="9">
        <f t="shared" si="0"/>
        <v>0</v>
      </c>
    </row>
    <row r="64" spans="1:1" x14ac:dyDescent="0.2">
      <c r="A64" s="9">
        <f t="shared" si="0"/>
        <v>0</v>
      </c>
    </row>
    <row r="65" spans="1:1" x14ac:dyDescent="0.2">
      <c r="A65" s="9">
        <f t="shared" si="0"/>
        <v>0</v>
      </c>
    </row>
    <row r="66" spans="1:1" x14ac:dyDescent="0.2">
      <c r="A66" s="9">
        <f t="shared" si="0"/>
        <v>0</v>
      </c>
    </row>
    <row r="67" spans="1:1" x14ac:dyDescent="0.2">
      <c r="A67" s="9">
        <f t="shared" si="0"/>
        <v>0</v>
      </c>
    </row>
    <row r="68" spans="1:1" x14ac:dyDescent="0.2">
      <c r="A68" s="9">
        <f t="shared" si="0"/>
        <v>0</v>
      </c>
    </row>
    <row r="69" spans="1:1" x14ac:dyDescent="0.2">
      <c r="A69" s="9">
        <f t="shared" si="0"/>
        <v>0</v>
      </c>
    </row>
    <row r="70" spans="1:1" x14ac:dyDescent="0.2">
      <c r="A70" s="9">
        <f t="shared" si="0"/>
        <v>0</v>
      </c>
    </row>
    <row r="71" spans="1:1" x14ac:dyDescent="0.2">
      <c r="A71" s="9">
        <f t="shared" si="0"/>
        <v>0</v>
      </c>
    </row>
    <row r="72" spans="1:1" x14ac:dyDescent="0.2">
      <c r="A72" s="9">
        <f t="shared" si="0"/>
        <v>0</v>
      </c>
    </row>
    <row r="73" spans="1:1" x14ac:dyDescent="0.2">
      <c r="A73" s="9">
        <f t="shared" si="0"/>
        <v>0</v>
      </c>
    </row>
    <row r="74" spans="1:1" x14ac:dyDescent="0.2">
      <c r="A74" s="9">
        <f t="shared" si="0"/>
        <v>0</v>
      </c>
    </row>
    <row r="75" spans="1:1" x14ac:dyDescent="0.2">
      <c r="A75" s="9">
        <f t="shared" si="0"/>
        <v>0</v>
      </c>
    </row>
    <row r="76" spans="1:1" x14ac:dyDescent="0.2">
      <c r="A76" s="9">
        <f t="shared" si="0"/>
        <v>0</v>
      </c>
    </row>
    <row r="77" spans="1:1" x14ac:dyDescent="0.2">
      <c r="A77" s="9">
        <f t="shared" si="0"/>
        <v>0</v>
      </c>
    </row>
    <row r="78" spans="1:1" x14ac:dyDescent="0.2">
      <c r="A78" s="9">
        <f t="shared" si="0"/>
        <v>0</v>
      </c>
    </row>
    <row r="79" spans="1:1" x14ac:dyDescent="0.2">
      <c r="A79" s="9">
        <f t="shared" ref="A79:A111" si="1">IFERROR(VALUE(SUBSTITUTE(C79,".",",",1)),0)</f>
        <v>0</v>
      </c>
    </row>
    <row r="80" spans="1:1" x14ac:dyDescent="0.2">
      <c r="A80" s="9">
        <f t="shared" si="1"/>
        <v>0</v>
      </c>
    </row>
    <row r="81" spans="1:1" x14ac:dyDescent="0.2">
      <c r="A81" s="9">
        <f t="shared" si="1"/>
        <v>0</v>
      </c>
    </row>
    <row r="82" spans="1:1" x14ac:dyDescent="0.2">
      <c r="A82" s="9">
        <f t="shared" si="1"/>
        <v>0</v>
      </c>
    </row>
    <row r="83" spans="1:1" x14ac:dyDescent="0.2">
      <c r="A83" s="9">
        <f t="shared" si="1"/>
        <v>0</v>
      </c>
    </row>
    <row r="84" spans="1:1" x14ac:dyDescent="0.2">
      <c r="A84" s="9">
        <f t="shared" si="1"/>
        <v>0</v>
      </c>
    </row>
    <row r="85" spans="1:1" x14ac:dyDescent="0.2">
      <c r="A85" s="9">
        <f t="shared" si="1"/>
        <v>0</v>
      </c>
    </row>
    <row r="86" spans="1:1" x14ac:dyDescent="0.2">
      <c r="A86" s="9">
        <f t="shared" si="1"/>
        <v>0</v>
      </c>
    </row>
    <row r="87" spans="1:1" x14ac:dyDescent="0.2">
      <c r="A87" s="9">
        <f t="shared" si="1"/>
        <v>0</v>
      </c>
    </row>
    <row r="88" spans="1:1" x14ac:dyDescent="0.2">
      <c r="A88" s="9">
        <f t="shared" si="1"/>
        <v>0</v>
      </c>
    </row>
    <row r="89" spans="1:1" x14ac:dyDescent="0.2">
      <c r="A89" s="9">
        <f t="shared" si="1"/>
        <v>0</v>
      </c>
    </row>
    <row r="90" spans="1:1" x14ac:dyDescent="0.2">
      <c r="A90" s="9">
        <f t="shared" si="1"/>
        <v>0</v>
      </c>
    </row>
    <row r="91" spans="1:1" x14ac:dyDescent="0.2">
      <c r="A91" s="9">
        <f t="shared" si="1"/>
        <v>0</v>
      </c>
    </row>
    <row r="92" spans="1:1" x14ac:dyDescent="0.2">
      <c r="A92" s="9">
        <f t="shared" si="1"/>
        <v>0</v>
      </c>
    </row>
    <row r="93" spans="1:1" x14ac:dyDescent="0.2">
      <c r="A93" s="9">
        <f t="shared" si="1"/>
        <v>0</v>
      </c>
    </row>
    <row r="94" spans="1:1" x14ac:dyDescent="0.2">
      <c r="A94" s="9">
        <f t="shared" si="1"/>
        <v>0</v>
      </c>
    </row>
    <row r="95" spans="1:1" x14ac:dyDescent="0.2">
      <c r="A95" s="9">
        <f t="shared" si="1"/>
        <v>0</v>
      </c>
    </row>
    <row r="96" spans="1:1" x14ac:dyDescent="0.2">
      <c r="A96" s="9">
        <f t="shared" si="1"/>
        <v>0</v>
      </c>
    </row>
    <row r="97" spans="1:1" x14ac:dyDescent="0.2">
      <c r="A97" s="9">
        <f t="shared" si="1"/>
        <v>0</v>
      </c>
    </row>
    <row r="98" spans="1:1" x14ac:dyDescent="0.2">
      <c r="A98" s="9">
        <f t="shared" si="1"/>
        <v>0</v>
      </c>
    </row>
    <row r="99" spans="1:1" x14ac:dyDescent="0.2">
      <c r="A99" s="9">
        <f t="shared" si="1"/>
        <v>0</v>
      </c>
    </row>
    <row r="100" spans="1:1" x14ac:dyDescent="0.2">
      <c r="A100" s="9">
        <f t="shared" si="1"/>
        <v>0</v>
      </c>
    </row>
    <row r="101" spans="1:1" x14ac:dyDescent="0.2">
      <c r="A101" s="9">
        <f t="shared" si="1"/>
        <v>0</v>
      </c>
    </row>
    <row r="102" spans="1:1" x14ac:dyDescent="0.2">
      <c r="A102" s="9">
        <f t="shared" si="1"/>
        <v>0</v>
      </c>
    </row>
    <row r="103" spans="1:1" x14ac:dyDescent="0.2">
      <c r="A103" s="9">
        <f t="shared" si="1"/>
        <v>0</v>
      </c>
    </row>
    <row r="104" spans="1:1" x14ac:dyDescent="0.2">
      <c r="A104" s="9">
        <f t="shared" si="1"/>
        <v>0</v>
      </c>
    </row>
    <row r="105" spans="1:1" x14ac:dyDescent="0.2">
      <c r="A105" s="9">
        <f t="shared" si="1"/>
        <v>0</v>
      </c>
    </row>
    <row r="106" spans="1:1" x14ac:dyDescent="0.2">
      <c r="A106" s="9">
        <f t="shared" si="1"/>
        <v>0</v>
      </c>
    </row>
    <row r="107" spans="1:1" x14ac:dyDescent="0.2">
      <c r="A107" s="9">
        <f t="shared" si="1"/>
        <v>0</v>
      </c>
    </row>
    <row r="108" spans="1:1" x14ac:dyDescent="0.2">
      <c r="A108" s="9">
        <f t="shared" si="1"/>
        <v>0</v>
      </c>
    </row>
    <row r="109" spans="1:1" x14ac:dyDescent="0.2">
      <c r="A109" s="9">
        <f t="shared" si="1"/>
        <v>0</v>
      </c>
    </row>
    <row r="110" spans="1:1" x14ac:dyDescent="0.2">
      <c r="A110" s="9">
        <f t="shared" si="1"/>
        <v>0</v>
      </c>
    </row>
    <row r="111" spans="1:1" x14ac:dyDescent="0.2">
      <c r="A111" s="9">
        <f t="shared" si="1"/>
        <v>0</v>
      </c>
    </row>
  </sheetData>
  <sheetProtection insertRows="0" deleteRows="0"/>
  <mergeCells count="13">
    <mergeCell ref="D17:E17"/>
    <mergeCell ref="D15:E15"/>
    <mergeCell ref="B1:F1"/>
    <mergeCell ref="B2:F2"/>
    <mergeCell ref="B3:F3"/>
    <mergeCell ref="D13:E13"/>
    <mergeCell ref="D14:E14"/>
    <mergeCell ref="B10:F10"/>
    <mergeCell ref="B7:C7"/>
    <mergeCell ref="B8:C8"/>
    <mergeCell ref="D8:E8"/>
    <mergeCell ref="D12:E12"/>
    <mergeCell ref="D16:E16"/>
  </mergeCells>
  <printOptions horizontalCentered="1"/>
  <pageMargins left="0.70866141732283472" right="0.70866141732283472" top="0.39370078740157483" bottom="0.74803149606299213" header="0" footer="0.31496062992125984"/>
  <pageSetup paperSize="9" orientation="portrait" r:id="rId1"/>
  <headerFooter differentFirst="1">
    <oddFooter>&amp;C&amp;8SVN: SIGRH_SVN\trunk\Documentacao\4_Construcao\Sustentação\Modelo de Especificação de Demandas.docx&amp;R&amp;8Página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topLeftCell="A2" workbookViewId="0">
      <pane xSplit="3" ySplit="2" topLeftCell="D4" activePane="bottomRight" state="frozen"/>
      <selection activeCell="A2" sqref="A2"/>
      <selection pane="topRight" activeCell="D2" sqref="D2"/>
      <selection pane="bottomLeft" activeCell="A4" sqref="A4"/>
      <selection pane="bottomRight" activeCell="I6" sqref="I6"/>
    </sheetView>
  </sheetViews>
  <sheetFormatPr baseColWidth="10" defaultColWidth="8.83203125" defaultRowHeight="15" x14ac:dyDescent="0.2"/>
  <cols>
    <col min="1" max="1" width="10.5" bestFit="1" customWidth="1"/>
    <col min="2" max="2" width="11" customWidth="1"/>
    <col min="3" max="3" width="3.83203125" customWidth="1"/>
    <col min="4" max="4" width="30.5" bestFit="1" customWidth="1"/>
    <col min="5" max="5" width="14.5" customWidth="1"/>
    <col min="6" max="6" width="12.1640625" bestFit="1" customWidth="1"/>
    <col min="7" max="7" width="11.6640625" bestFit="1" customWidth="1"/>
    <col min="10" max="10" width="7.5" bestFit="1" customWidth="1"/>
    <col min="11" max="11" width="12.5" customWidth="1"/>
    <col min="12" max="12" width="11.5" customWidth="1"/>
    <col min="13" max="13" width="18.1640625" customWidth="1"/>
  </cols>
  <sheetData>
    <row r="1" spans="4:13" ht="16" thickBot="1" x14ac:dyDescent="0.25"/>
    <row r="2" spans="4:13" x14ac:dyDescent="0.2">
      <c r="D2" s="112" t="s">
        <v>70</v>
      </c>
      <c r="E2" s="114" t="s">
        <v>67</v>
      </c>
      <c r="F2" s="116" t="s">
        <v>68</v>
      </c>
      <c r="G2" s="116"/>
      <c r="H2" s="117" t="s">
        <v>64</v>
      </c>
      <c r="I2" s="118"/>
      <c r="J2" s="119"/>
      <c r="K2" s="120" t="s">
        <v>432</v>
      </c>
      <c r="L2" s="122" t="s">
        <v>69</v>
      </c>
      <c r="M2" s="109" t="s">
        <v>438</v>
      </c>
    </row>
    <row r="3" spans="4:13" ht="16" thickBot="1" x14ac:dyDescent="0.25">
      <c r="D3" s="113"/>
      <c r="E3" s="115"/>
      <c r="F3" s="28" t="s">
        <v>60</v>
      </c>
      <c r="G3" s="28" t="s">
        <v>61</v>
      </c>
      <c r="H3" s="28" t="s">
        <v>62</v>
      </c>
      <c r="I3" s="28" t="s">
        <v>63</v>
      </c>
      <c r="J3" s="29" t="s">
        <v>434</v>
      </c>
      <c r="K3" s="121"/>
      <c r="L3" s="123"/>
      <c r="M3" s="110"/>
    </row>
    <row r="4" spans="4:13" x14ac:dyDescent="0.2">
      <c r="D4" s="31" t="s">
        <v>46</v>
      </c>
      <c r="E4" s="32">
        <v>119</v>
      </c>
      <c r="F4" s="32">
        <v>11</v>
      </c>
      <c r="G4" s="33">
        <f>+E4*F4/1024/1024</f>
        <v>1.2483596801757812E-3</v>
      </c>
      <c r="H4" s="32">
        <v>1</v>
      </c>
      <c r="I4" s="34">
        <v>0.01</v>
      </c>
      <c r="J4" s="25">
        <f t="shared" ref="J4:J48" si="0">+G4+G4*I4</f>
        <v>1.260843276977539E-3</v>
      </c>
      <c r="K4" s="41">
        <v>12</v>
      </c>
      <c r="L4" s="39">
        <f t="shared" ref="L4:L48" si="1">FV(I4,K4,-J4)</f>
        <v>1.599064865943679E-2</v>
      </c>
      <c r="M4" s="42">
        <f t="shared" ref="M4:M48" si="2">+L4+G4</f>
        <v>1.7239008339612571E-2</v>
      </c>
    </row>
    <row r="5" spans="4:13" x14ac:dyDescent="0.2">
      <c r="D5" s="37" t="s">
        <v>312</v>
      </c>
      <c r="E5" s="38">
        <v>382</v>
      </c>
      <c r="F5" s="38">
        <v>948</v>
      </c>
      <c r="G5" s="39">
        <f t="shared" ref="G5:G48" si="3">+E5*F5/1024/1024</f>
        <v>0.34535980224609375</v>
      </c>
      <c r="H5" s="38">
        <v>1</v>
      </c>
      <c r="I5" s="40">
        <v>0.01</v>
      </c>
      <c r="J5" s="39">
        <f t="shared" si="0"/>
        <v>0.34881340026855467</v>
      </c>
      <c r="K5" s="41">
        <v>12</v>
      </c>
      <c r="L5" s="39">
        <f t="shared" si="1"/>
        <v>4.4238269999494273</v>
      </c>
      <c r="M5" s="42">
        <f t="shared" si="2"/>
        <v>4.769186802195521</v>
      </c>
    </row>
    <row r="6" spans="4:13" x14ac:dyDescent="0.2">
      <c r="D6" s="37" t="s">
        <v>313</v>
      </c>
      <c r="E6" s="38">
        <v>598</v>
      </c>
      <c r="F6" s="38">
        <v>2700</v>
      </c>
      <c r="G6" s="39">
        <f t="shared" si="3"/>
        <v>1.5398025512695312</v>
      </c>
      <c r="H6" s="38">
        <v>1</v>
      </c>
      <c r="I6" s="40">
        <v>0.1</v>
      </c>
      <c r="J6" s="39">
        <f t="shared" si="0"/>
        <v>1.6937828063964844</v>
      </c>
      <c r="K6" s="41">
        <v>12</v>
      </c>
      <c r="L6" s="39">
        <f t="shared" si="1"/>
        <v>36.220332172003779</v>
      </c>
      <c r="M6" s="42">
        <f t="shared" si="2"/>
        <v>37.76013472327331</v>
      </c>
    </row>
    <row r="7" spans="4:13" x14ac:dyDescent="0.2">
      <c r="D7" s="37" t="s">
        <v>314</v>
      </c>
      <c r="E7" s="38">
        <v>91</v>
      </c>
      <c r="F7" s="38">
        <v>6</v>
      </c>
      <c r="G7" s="39">
        <f t="shared" si="3"/>
        <v>5.207061767578125E-4</v>
      </c>
      <c r="H7" s="38">
        <v>1</v>
      </c>
      <c r="I7" s="40">
        <v>0</v>
      </c>
      <c r="J7" s="39">
        <f t="shared" si="0"/>
        <v>5.207061767578125E-4</v>
      </c>
      <c r="K7" s="41">
        <v>12</v>
      </c>
      <c r="L7" s="39">
        <f t="shared" si="1"/>
        <v>6.24847412109375E-3</v>
      </c>
      <c r="M7" s="42">
        <f t="shared" si="2"/>
        <v>6.7691802978515625E-3</v>
      </c>
    </row>
    <row r="8" spans="4:13" x14ac:dyDescent="0.2">
      <c r="D8" s="37" t="s">
        <v>315</v>
      </c>
      <c r="E8" s="38">
        <v>164</v>
      </c>
      <c r="F8" s="38">
        <v>50</v>
      </c>
      <c r="G8" s="39">
        <f t="shared" si="3"/>
        <v>7.82012939453125E-3</v>
      </c>
      <c r="H8" s="38">
        <v>1</v>
      </c>
      <c r="I8" s="40">
        <v>0</v>
      </c>
      <c r="J8" s="39">
        <f t="shared" si="0"/>
        <v>7.82012939453125E-3</v>
      </c>
      <c r="K8" s="41">
        <v>12</v>
      </c>
      <c r="L8" s="39">
        <f t="shared" si="1"/>
        <v>9.3841552734375E-2</v>
      </c>
      <c r="M8" s="42">
        <f t="shared" si="2"/>
        <v>0.10166168212890625</v>
      </c>
    </row>
    <row r="9" spans="4:13" x14ac:dyDescent="0.2">
      <c r="D9" s="37" t="s">
        <v>316</v>
      </c>
      <c r="E9" s="38">
        <v>10</v>
      </c>
      <c r="F9" s="38">
        <v>50</v>
      </c>
      <c r="G9" s="39">
        <f t="shared" si="3"/>
        <v>4.76837158203125E-4</v>
      </c>
      <c r="H9" s="38">
        <v>1</v>
      </c>
      <c r="I9" s="40">
        <v>0</v>
      </c>
      <c r="J9" s="39">
        <f t="shared" si="0"/>
        <v>4.76837158203125E-4</v>
      </c>
      <c r="K9" s="41">
        <v>12</v>
      </c>
      <c r="L9" s="39">
        <f t="shared" si="1"/>
        <v>5.7220458984375E-3</v>
      </c>
      <c r="M9" s="42">
        <f t="shared" si="2"/>
        <v>6.198883056640625E-3</v>
      </c>
    </row>
    <row r="10" spans="4:13" x14ac:dyDescent="0.2">
      <c r="D10" s="37" t="s">
        <v>317</v>
      </c>
      <c r="E10" s="38">
        <v>10</v>
      </c>
      <c r="F10" s="38">
        <v>0</v>
      </c>
      <c r="G10" s="39">
        <f t="shared" si="3"/>
        <v>0</v>
      </c>
      <c r="H10" s="38">
        <v>1</v>
      </c>
      <c r="I10" s="40">
        <v>0</v>
      </c>
      <c r="J10" s="39">
        <f t="shared" si="0"/>
        <v>0</v>
      </c>
      <c r="K10" s="41">
        <v>12</v>
      </c>
      <c r="L10" s="39">
        <f t="shared" si="1"/>
        <v>0</v>
      </c>
      <c r="M10" s="42">
        <f t="shared" si="2"/>
        <v>0</v>
      </c>
    </row>
    <row r="11" spans="4:13" x14ac:dyDescent="0.2">
      <c r="D11" s="37" t="s">
        <v>26</v>
      </c>
      <c r="E11" s="38">
        <v>115</v>
      </c>
      <c r="F11" s="38">
        <v>10</v>
      </c>
      <c r="G11" s="39">
        <f t="shared" si="3"/>
        <v>1.0967254638671875E-3</v>
      </c>
      <c r="H11" s="38">
        <v>1</v>
      </c>
      <c r="I11" s="40">
        <v>0</v>
      </c>
      <c r="J11" s="39">
        <f t="shared" si="0"/>
        <v>1.0967254638671875E-3</v>
      </c>
      <c r="K11" s="41">
        <v>12</v>
      </c>
      <c r="L11" s="39">
        <f t="shared" si="1"/>
        <v>1.316070556640625E-2</v>
      </c>
      <c r="M11" s="42">
        <f t="shared" si="2"/>
        <v>1.4257431030273438E-2</v>
      </c>
    </row>
    <row r="12" spans="4:13" x14ac:dyDescent="0.2">
      <c r="D12" s="37" t="s">
        <v>318</v>
      </c>
      <c r="E12" s="38">
        <v>235</v>
      </c>
      <c r="F12" s="38">
        <v>50</v>
      </c>
      <c r="G12" s="39">
        <f t="shared" si="3"/>
        <v>1.1205673217773438E-2</v>
      </c>
      <c r="H12" s="38">
        <v>1</v>
      </c>
      <c r="I12" s="40">
        <v>0.1</v>
      </c>
      <c r="J12" s="39">
        <f t="shared" si="0"/>
        <v>1.2326240539550781E-2</v>
      </c>
      <c r="K12" s="41">
        <v>12</v>
      </c>
      <c r="L12" s="39">
        <f t="shared" si="1"/>
        <v>0.26358782548064191</v>
      </c>
      <c r="M12" s="42">
        <f t="shared" si="2"/>
        <v>0.27479349869841535</v>
      </c>
    </row>
    <row r="13" spans="4:13" x14ac:dyDescent="0.2">
      <c r="D13" s="37" t="s">
        <v>319</v>
      </c>
      <c r="E13" s="38">
        <v>134</v>
      </c>
      <c r="F13" s="38">
        <v>50</v>
      </c>
      <c r="G13" s="39">
        <f t="shared" si="3"/>
        <v>6.389617919921875E-3</v>
      </c>
      <c r="H13" s="38">
        <v>1</v>
      </c>
      <c r="I13" s="40">
        <v>0</v>
      </c>
      <c r="J13" s="39">
        <f t="shared" si="0"/>
        <v>6.389617919921875E-3</v>
      </c>
      <c r="K13" s="41">
        <v>12</v>
      </c>
      <c r="L13" s="39">
        <f t="shared" si="1"/>
        <v>7.66754150390625E-2</v>
      </c>
      <c r="M13" s="42">
        <f t="shared" si="2"/>
        <v>8.3065032958984375E-2</v>
      </c>
    </row>
    <row r="14" spans="4:13" x14ac:dyDescent="0.2">
      <c r="D14" s="37" t="s">
        <v>320</v>
      </c>
      <c r="E14" s="38">
        <v>213</v>
      </c>
      <c r="F14" s="38">
        <v>110</v>
      </c>
      <c r="G14" s="39">
        <f t="shared" si="3"/>
        <v>2.2344589233398438E-2</v>
      </c>
      <c r="H14" s="38">
        <v>1</v>
      </c>
      <c r="I14" s="40">
        <v>0.1</v>
      </c>
      <c r="J14" s="39">
        <f t="shared" si="0"/>
        <v>2.4579048156738281E-2</v>
      </c>
      <c r="K14" s="41">
        <v>12</v>
      </c>
      <c r="L14" s="39">
        <f t="shared" si="1"/>
        <v>0.5256053405116119</v>
      </c>
      <c r="M14" s="42">
        <f t="shared" si="2"/>
        <v>0.54794992974501033</v>
      </c>
    </row>
    <row r="15" spans="4:13" x14ac:dyDescent="0.2">
      <c r="D15" s="37" t="s">
        <v>321</v>
      </c>
      <c r="E15" s="38">
        <v>109</v>
      </c>
      <c r="F15" s="38">
        <v>50</v>
      </c>
      <c r="G15" s="39">
        <f t="shared" si="3"/>
        <v>5.1975250244140625E-3</v>
      </c>
      <c r="H15" s="38">
        <v>1</v>
      </c>
      <c r="I15" s="40">
        <v>0.01</v>
      </c>
      <c r="J15" s="39">
        <f t="shared" si="0"/>
        <v>5.2495002746582031E-3</v>
      </c>
      <c r="K15" s="41">
        <v>12</v>
      </c>
      <c r="L15" s="39">
        <f t="shared" si="1"/>
        <v>6.657680305113102E-2</v>
      </c>
      <c r="M15" s="42">
        <f t="shared" si="2"/>
        <v>7.1774328075545082E-2</v>
      </c>
    </row>
    <row r="16" spans="4:13" x14ac:dyDescent="0.2">
      <c r="D16" s="37" t="s">
        <v>322</v>
      </c>
      <c r="E16" s="38">
        <v>286</v>
      </c>
      <c r="F16" s="38">
        <v>2</v>
      </c>
      <c r="G16" s="39">
        <f t="shared" si="3"/>
        <v>5.45501708984375E-4</v>
      </c>
      <c r="H16" s="38">
        <v>1</v>
      </c>
      <c r="I16" s="40">
        <v>0</v>
      </c>
      <c r="J16" s="39">
        <f t="shared" si="0"/>
        <v>5.45501708984375E-4</v>
      </c>
      <c r="K16" s="41">
        <v>12</v>
      </c>
      <c r="L16" s="39">
        <f t="shared" si="1"/>
        <v>6.5460205078125E-3</v>
      </c>
      <c r="M16" s="42">
        <f t="shared" si="2"/>
        <v>7.091522216796875E-3</v>
      </c>
    </row>
    <row r="17" spans="4:13" x14ac:dyDescent="0.2">
      <c r="D17" s="37" t="s">
        <v>323</v>
      </c>
      <c r="E17" s="38">
        <v>157</v>
      </c>
      <c r="F17" s="38">
        <v>15</v>
      </c>
      <c r="G17" s="39">
        <f t="shared" si="3"/>
        <v>2.2459030151367188E-3</v>
      </c>
      <c r="H17" s="38">
        <v>1</v>
      </c>
      <c r="I17" s="40">
        <v>0.1</v>
      </c>
      <c r="J17" s="39">
        <f t="shared" si="0"/>
        <v>2.4704933166503906E-3</v>
      </c>
      <c r="K17" s="41">
        <v>12</v>
      </c>
      <c r="L17" s="39">
        <f t="shared" si="1"/>
        <v>5.2829730128247807E-2</v>
      </c>
      <c r="M17" s="42">
        <f t="shared" si="2"/>
        <v>5.5075633143384525E-2</v>
      </c>
    </row>
    <row r="18" spans="4:13" x14ac:dyDescent="0.2">
      <c r="D18" s="37" t="s">
        <v>324</v>
      </c>
      <c r="E18" s="38">
        <v>95</v>
      </c>
      <c r="F18" s="38">
        <v>25</v>
      </c>
      <c r="G18" s="39">
        <f t="shared" si="3"/>
        <v>2.2649765014648438E-3</v>
      </c>
      <c r="H18" s="38">
        <v>1</v>
      </c>
      <c r="I18" s="40">
        <v>0</v>
      </c>
      <c r="J18" s="39">
        <f t="shared" si="0"/>
        <v>2.2649765014648438E-3</v>
      </c>
      <c r="K18" s="41">
        <v>12</v>
      </c>
      <c r="L18" s="39">
        <f t="shared" si="1"/>
        <v>2.7179718017578125E-2</v>
      </c>
      <c r="M18" s="42">
        <f t="shared" si="2"/>
        <v>2.9444694519042969E-2</v>
      </c>
    </row>
    <row r="19" spans="4:13" x14ac:dyDescent="0.2">
      <c r="D19" s="37" t="s">
        <v>325</v>
      </c>
      <c r="E19" s="38">
        <v>226</v>
      </c>
      <c r="F19" s="38">
        <v>200000</v>
      </c>
      <c r="G19" s="39">
        <f t="shared" si="3"/>
        <v>43.1060791015625</v>
      </c>
      <c r="H19" s="38">
        <v>1</v>
      </c>
      <c r="I19" s="40">
        <v>0.01</v>
      </c>
      <c r="J19" s="39">
        <f t="shared" si="0"/>
        <v>43.537139892578125</v>
      </c>
      <c r="K19" s="41">
        <v>12</v>
      </c>
      <c r="L19" s="39">
        <f t="shared" si="1"/>
        <v>552.15990787360033</v>
      </c>
      <c r="M19" s="42">
        <f t="shared" si="2"/>
        <v>595.26598697516283</v>
      </c>
    </row>
    <row r="20" spans="4:13" x14ac:dyDescent="0.2">
      <c r="D20" s="37" t="s">
        <v>326</v>
      </c>
      <c r="E20" s="38">
        <v>143</v>
      </c>
      <c r="F20" s="38">
        <v>200</v>
      </c>
      <c r="G20" s="39">
        <f t="shared" si="3"/>
        <v>2.727508544921875E-2</v>
      </c>
      <c r="H20" s="38">
        <v>1</v>
      </c>
      <c r="I20" s="40">
        <v>0</v>
      </c>
      <c r="J20" s="39">
        <f t="shared" si="0"/>
        <v>2.727508544921875E-2</v>
      </c>
      <c r="K20" s="41">
        <v>12</v>
      </c>
      <c r="L20" s="39">
        <f t="shared" si="1"/>
        <v>0.327301025390625</v>
      </c>
      <c r="M20" s="42">
        <f t="shared" si="2"/>
        <v>0.35457611083984375</v>
      </c>
    </row>
    <row r="21" spans="4:13" x14ac:dyDescent="0.2">
      <c r="D21" s="37" t="s">
        <v>327</v>
      </c>
      <c r="E21" s="38">
        <v>121</v>
      </c>
      <c r="F21" s="38">
        <v>200</v>
      </c>
      <c r="G21" s="39">
        <f t="shared" si="3"/>
        <v>2.307891845703125E-2</v>
      </c>
      <c r="H21" s="38">
        <v>1</v>
      </c>
      <c r="I21" s="40">
        <v>0</v>
      </c>
      <c r="J21" s="39">
        <f t="shared" si="0"/>
        <v>2.307891845703125E-2</v>
      </c>
      <c r="K21" s="41">
        <v>12</v>
      </c>
      <c r="L21" s="39">
        <f t="shared" si="1"/>
        <v>0.276947021484375</v>
      </c>
      <c r="M21" s="42">
        <f t="shared" si="2"/>
        <v>0.30002593994140625</v>
      </c>
    </row>
    <row r="22" spans="4:13" x14ac:dyDescent="0.2">
      <c r="D22" s="37" t="s">
        <v>328</v>
      </c>
      <c r="E22" s="38">
        <v>161</v>
      </c>
      <c r="F22" s="38">
        <v>200</v>
      </c>
      <c r="G22" s="39">
        <f t="shared" si="3"/>
        <v>3.070831298828125E-2</v>
      </c>
      <c r="H22" s="38">
        <v>1</v>
      </c>
      <c r="I22" s="40">
        <v>0</v>
      </c>
      <c r="J22" s="39">
        <f t="shared" si="0"/>
        <v>3.070831298828125E-2</v>
      </c>
      <c r="K22" s="41">
        <v>12</v>
      </c>
      <c r="L22" s="39">
        <f t="shared" si="1"/>
        <v>0.368499755859375</v>
      </c>
      <c r="M22" s="42">
        <f t="shared" si="2"/>
        <v>0.39920806884765625</v>
      </c>
    </row>
    <row r="23" spans="4:13" x14ac:dyDescent="0.2">
      <c r="D23" s="37" t="s">
        <v>329</v>
      </c>
      <c r="E23" s="38">
        <v>37</v>
      </c>
      <c r="F23" s="38">
        <v>3000</v>
      </c>
      <c r="G23" s="39">
        <f t="shared" si="3"/>
        <v>0.10585784912109375</v>
      </c>
      <c r="H23" s="38">
        <v>1</v>
      </c>
      <c r="I23" s="40">
        <v>0</v>
      </c>
      <c r="J23" s="39">
        <f t="shared" si="0"/>
        <v>0.10585784912109375</v>
      </c>
      <c r="K23" s="41">
        <v>12</v>
      </c>
      <c r="L23" s="39">
        <f t="shared" si="1"/>
        <v>1.270294189453125</v>
      </c>
      <c r="M23" s="42">
        <f t="shared" si="2"/>
        <v>1.3761520385742188</v>
      </c>
    </row>
    <row r="24" spans="4:13" x14ac:dyDescent="0.2">
      <c r="D24" s="37" t="s">
        <v>330</v>
      </c>
      <c r="E24" s="38">
        <v>61</v>
      </c>
      <c r="F24" s="38">
        <v>20</v>
      </c>
      <c r="G24" s="39">
        <f t="shared" si="3"/>
        <v>1.163482666015625E-3</v>
      </c>
      <c r="H24" s="38">
        <v>1</v>
      </c>
      <c r="I24" s="40">
        <v>0</v>
      </c>
      <c r="J24" s="39">
        <f t="shared" si="0"/>
        <v>1.163482666015625E-3</v>
      </c>
      <c r="K24" s="41">
        <v>12</v>
      </c>
      <c r="L24" s="39">
        <f t="shared" si="1"/>
        <v>1.39617919921875E-2</v>
      </c>
      <c r="M24" s="42">
        <f t="shared" si="2"/>
        <v>1.5125274658203125E-2</v>
      </c>
    </row>
    <row r="25" spans="4:13" x14ac:dyDescent="0.2">
      <c r="D25" s="37" t="s">
        <v>331</v>
      </c>
      <c r="E25" s="38">
        <v>135</v>
      </c>
      <c r="F25" s="38">
        <v>2</v>
      </c>
      <c r="G25" s="39">
        <f t="shared" si="3"/>
        <v>2.574920654296875E-4</v>
      </c>
      <c r="H25" s="38">
        <v>1</v>
      </c>
      <c r="I25" s="40">
        <v>0</v>
      </c>
      <c r="J25" s="39">
        <f t="shared" si="0"/>
        <v>2.574920654296875E-4</v>
      </c>
      <c r="K25" s="41">
        <v>12</v>
      </c>
      <c r="L25" s="39">
        <f t="shared" si="1"/>
        <v>3.08990478515625E-3</v>
      </c>
      <c r="M25" s="42">
        <f t="shared" si="2"/>
        <v>3.3473968505859375E-3</v>
      </c>
    </row>
    <row r="26" spans="4:13" x14ac:dyDescent="0.2">
      <c r="D26" s="37" t="s">
        <v>332</v>
      </c>
      <c r="E26" s="38">
        <v>160</v>
      </c>
      <c r="F26" s="38">
        <v>600</v>
      </c>
      <c r="G26" s="39">
        <f t="shared" si="3"/>
        <v>9.1552734375E-2</v>
      </c>
      <c r="H26" s="38">
        <v>1</v>
      </c>
      <c r="I26" s="40">
        <v>0.1</v>
      </c>
      <c r="J26" s="39">
        <f t="shared" si="0"/>
        <v>0.1007080078125</v>
      </c>
      <c r="K26" s="41">
        <v>12</v>
      </c>
      <c r="L26" s="39">
        <f t="shared" si="1"/>
        <v>2.1535686166929042</v>
      </c>
      <c r="M26" s="42">
        <f t="shared" si="2"/>
        <v>2.2451213510679042</v>
      </c>
    </row>
    <row r="27" spans="4:13" x14ac:dyDescent="0.2">
      <c r="D27" s="37" t="s">
        <v>333</v>
      </c>
      <c r="E27" s="38">
        <v>44</v>
      </c>
      <c r="F27" s="38">
        <v>653000</v>
      </c>
      <c r="G27" s="39">
        <f t="shared" si="3"/>
        <v>27.400970458984375</v>
      </c>
      <c r="H27" s="38">
        <v>1</v>
      </c>
      <c r="I27" s="40">
        <v>0.1</v>
      </c>
      <c r="J27" s="39">
        <f t="shared" si="0"/>
        <v>30.141067504882812</v>
      </c>
      <c r="K27" s="41">
        <v>12</v>
      </c>
      <c r="L27" s="39">
        <f t="shared" si="1"/>
        <v>644.54514057104711</v>
      </c>
      <c r="M27" s="42">
        <f t="shared" si="2"/>
        <v>671.94611103003149</v>
      </c>
    </row>
    <row r="28" spans="4:13" x14ac:dyDescent="0.2">
      <c r="D28" s="37" t="s">
        <v>334</v>
      </c>
      <c r="E28" s="38">
        <v>98</v>
      </c>
      <c r="F28" s="38">
        <v>10</v>
      </c>
      <c r="G28" s="39">
        <f t="shared" si="3"/>
        <v>9.34600830078125E-4</v>
      </c>
      <c r="H28" s="38">
        <v>1</v>
      </c>
      <c r="I28" s="40">
        <v>0</v>
      </c>
      <c r="J28" s="39">
        <f t="shared" si="0"/>
        <v>9.34600830078125E-4</v>
      </c>
      <c r="K28" s="41">
        <v>12</v>
      </c>
      <c r="L28" s="39">
        <f t="shared" si="1"/>
        <v>1.12152099609375E-2</v>
      </c>
      <c r="M28" s="42">
        <f t="shared" si="2"/>
        <v>1.2149810791015625E-2</v>
      </c>
    </row>
    <row r="29" spans="4:13" x14ac:dyDescent="0.2">
      <c r="D29" s="37" t="s">
        <v>335</v>
      </c>
      <c r="E29" s="38">
        <v>98</v>
      </c>
      <c r="F29" s="38">
        <v>10</v>
      </c>
      <c r="G29" s="39">
        <f t="shared" si="3"/>
        <v>9.34600830078125E-4</v>
      </c>
      <c r="H29" s="38">
        <v>1</v>
      </c>
      <c r="I29" s="40">
        <v>0</v>
      </c>
      <c r="J29" s="39">
        <f t="shared" si="0"/>
        <v>9.34600830078125E-4</v>
      </c>
      <c r="K29" s="41">
        <v>12</v>
      </c>
      <c r="L29" s="39">
        <f t="shared" si="1"/>
        <v>1.12152099609375E-2</v>
      </c>
      <c r="M29" s="42">
        <f t="shared" si="2"/>
        <v>1.2149810791015625E-2</v>
      </c>
    </row>
    <row r="30" spans="4:13" x14ac:dyDescent="0.2">
      <c r="D30" s="37" t="s">
        <v>338</v>
      </c>
      <c r="E30" s="38">
        <v>154</v>
      </c>
      <c r="F30" s="38">
        <v>720</v>
      </c>
      <c r="G30" s="39">
        <f t="shared" si="3"/>
        <v>0.105743408203125</v>
      </c>
      <c r="H30" s="38">
        <v>1</v>
      </c>
      <c r="I30" s="40">
        <v>0.1</v>
      </c>
      <c r="J30" s="39">
        <f t="shared" si="0"/>
        <v>0.1163177490234375</v>
      </c>
      <c r="K30" s="41">
        <v>12</v>
      </c>
      <c r="L30" s="39">
        <f t="shared" si="1"/>
        <v>2.4873717522803043</v>
      </c>
      <c r="M30" s="42">
        <f t="shared" si="2"/>
        <v>2.5931151604834293</v>
      </c>
    </row>
    <row r="31" spans="4:13" x14ac:dyDescent="0.2">
      <c r="D31" s="37" t="s">
        <v>339</v>
      </c>
      <c r="E31" s="38">
        <v>170</v>
      </c>
      <c r="F31" s="38">
        <v>20</v>
      </c>
      <c r="G31" s="39">
        <f t="shared" si="3"/>
        <v>3.24249267578125E-3</v>
      </c>
      <c r="H31" s="38">
        <v>1</v>
      </c>
      <c r="I31" s="40">
        <v>0.01</v>
      </c>
      <c r="J31" s="39">
        <f t="shared" si="0"/>
        <v>3.2749176025390625E-3</v>
      </c>
      <c r="K31" s="41">
        <v>12</v>
      </c>
      <c r="L31" s="39">
        <f t="shared" si="1"/>
        <v>4.1534152362173477E-2</v>
      </c>
      <c r="M31" s="42">
        <f t="shared" si="2"/>
        <v>4.4776645037954727E-2</v>
      </c>
    </row>
    <row r="32" spans="4:13" x14ac:dyDescent="0.2">
      <c r="D32" s="37" t="s">
        <v>341</v>
      </c>
      <c r="E32" s="38">
        <v>2135</v>
      </c>
      <c r="F32" s="38">
        <v>80</v>
      </c>
      <c r="G32" s="39">
        <f t="shared" si="3"/>
        <v>0.1628875732421875</v>
      </c>
      <c r="H32" s="38">
        <v>1</v>
      </c>
      <c r="I32" s="40">
        <v>0</v>
      </c>
      <c r="J32" s="39">
        <f t="shared" si="0"/>
        <v>0.1628875732421875</v>
      </c>
      <c r="K32" s="41">
        <v>12</v>
      </c>
      <c r="L32" s="39">
        <f t="shared" si="1"/>
        <v>1.95465087890625</v>
      </c>
      <c r="M32" s="42">
        <f t="shared" si="2"/>
        <v>2.1175384521484375</v>
      </c>
    </row>
    <row r="33" spans="1:14" x14ac:dyDescent="0.2">
      <c r="D33" s="37" t="s">
        <v>342</v>
      </c>
      <c r="E33" s="38">
        <v>115</v>
      </c>
      <c r="F33" s="38">
        <v>10</v>
      </c>
      <c r="G33" s="39">
        <f t="shared" si="3"/>
        <v>1.0967254638671875E-3</v>
      </c>
      <c r="H33" s="38">
        <v>1</v>
      </c>
      <c r="I33" s="40">
        <v>0</v>
      </c>
      <c r="J33" s="39">
        <f t="shared" si="0"/>
        <v>1.0967254638671875E-3</v>
      </c>
      <c r="K33" s="41">
        <v>12</v>
      </c>
      <c r="L33" s="39">
        <f t="shared" si="1"/>
        <v>1.316070556640625E-2</v>
      </c>
      <c r="M33" s="42">
        <f t="shared" si="2"/>
        <v>1.4257431030273438E-2</v>
      </c>
    </row>
    <row r="34" spans="1:14" x14ac:dyDescent="0.2">
      <c r="D34" s="37" t="s">
        <v>343</v>
      </c>
      <c r="E34" s="38">
        <v>125</v>
      </c>
      <c r="F34" s="38">
        <v>10</v>
      </c>
      <c r="G34" s="39">
        <f t="shared" si="3"/>
        <v>1.1920928955078125E-3</v>
      </c>
      <c r="H34" s="38">
        <v>1</v>
      </c>
      <c r="I34" s="40">
        <v>0.01</v>
      </c>
      <c r="J34" s="39">
        <f t="shared" si="0"/>
        <v>1.2040138244628906E-3</v>
      </c>
      <c r="K34" s="41">
        <v>12</v>
      </c>
      <c r="L34" s="39">
        <f t="shared" si="1"/>
        <v>1.5269908956681425E-2</v>
      </c>
      <c r="M34" s="42">
        <f t="shared" si="2"/>
        <v>1.646200185218924E-2</v>
      </c>
    </row>
    <row r="35" spans="1:14" x14ac:dyDescent="0.2">
      <c r="A35" s="98" t="s">
        <v>1316</v>
      </c>
      <c r="B35" s="99"/>
      <c r="D35" s="37" t="s">
        <v>344</v>
      </c>
      <c r="E35" s="38">
        <v>115</v>
      </c>
      <c r="F35" s="38">
        <v>15</v>
      </c>
      <c r="G35" s="39">
        <f t="shared" si="3"/>
        <v>1.6450881958007812E-3</v>
      </c>
      <c r="H35" s="38">
        <v>1</v>
      </c>
      <c r="I35" s="40">
        <v>0.01</v>
      </c>
      <c r="J35" s="39">
        <f t="shared" si="0"/>
        <v>1.6615390777587891E-3</v>
      </c>
      <c r="K35" s="41">
        <v>12</v>
      </c>
      <c r="L35" s="39">
        <f t="shared" si="1"/>
        <v>2.1072474360220368E-2</v>
      </c>
      <c r="M35" s="42">
        <f t="shared" si="2"/>
        <v>2.2717562556021149E-2</v>
      </c>
    </row>
    <row r="36" spans="1:14" x14ac:dyDescent="0.2">
      <c r="A36" s="75" t="s">
        <v>1314</v>
      </c>
      <c r="B36" s="76">
        <v>460000</v>
      </c>
      <c r="D36" s="37" t="s">
        <v>345</v>
      </c>
      <c r="E36" s="38">
        <v>119</v>
      </c>
      <c r="F36" s="38">
        <v>25</v>
      </c>
      <c r="G36" s="39">
        <f t="shared" si="3"/>
        <v>2.8371810913085938E-3</v>
      </c>
      <c r="H36" s="38">
        <v>1</v>
      </c>
      <c r="I36" s="40">
        <v>0.01</v>
      </c>
      <c r="J36" s="39">
        <f t="shared" si="0"/>
        <v>2.8655529022216797E-3</v>
      </c>
      <c r="K36" s="41">
        <v>12</v>
      </c>
      <c r="L36" s="39">
        <f t="shared" si="1"/>
        <v>3.6342383316901795E-2</v>
      </c>
      <c r="M36" s="42">
        <f t="shared" si="2"/>
        <v>3.9179564408210389E-2</v>
      </c>
    </row>
    <row r="37" spans="1:14" ht="16" thickBot="1" x14ac:dyDescent="0.25">
      <c r="A37" s="77" t="s">
        <v>435</v>
      </c>
      <c r="B37" s="76" t="s">
        <v>1315</v>
      </c>
      <c r="D37" s="51" t="s">
        <v>346</v>
      </c>
      <c r="E37" s="52">
        <v>183</v>
      </c>
      <c r="F37" s="52">
        <v>10</v>
      </c>
      <c r="G37" s="53">
        <f t="shared" si="3"/>
        <v>1.7452239990234375E-3</v>
      </c>
      <c r="H37" s="52">
        <v>1</v>
      </c>
      <c r="I37" s="54">
        <v>0.01</v>
      </c>
      <c r="J37" s="53">
        <f t="shared" si="0"/>
        <v>1.7626762390136718E-3</v>
      </c>
      <c r="K37" s="55">
        <v>12</v>
      </c>
      <c r="L37" s="53">
        <f t="shared" si="1"/>
        <v>2.2355146712581608E-2</v>
      </c>
      <c r="M37" s="56">
        <f t="shared" si="2"/>
        <v>2.4100370711605045E-2</v>
      </c>
    </row>
    <row r="38" spans="1:14" x14ac:dyDescent="0.2">
      <c r="A38" s="78">
        <v>2</v>
      </c>
      <c r="B38" s="76">
        <f>ROUND($B$36*A38/100,0)</f>
        <v>9200</v>
      </c>
      <c r="D38" s="31" t="s">
        <v>347</v>
      </c>
      <c r="E38" s="32">
        <v>175</v>
      </c>
      <c r="F38" s="86">
        <f>+B38</f>
        <v>9200</v>
      </c>
      <c r="G38" s="33">
        <f t="shared" si="3"/>
        <v>1.5354156494140625</v>
      </c>
      <c r="H38" s="32">
        <v>1</v>
      </c>
      <c r="I38" s="34">
        <v>1.01</v>
      </c>
      <c r="J38" s="33">
        <f t="shared" si="0"/>
        <v>3.0861854553222656</v>
      </c>
      <c r="K38" s="35">
        <v>12</v>
      </c>
      <c r="L38" s="33">
        <f t="shared" si="1"/>
        <v>13284.752102019409</v>
      </c>
      <c r="M38" s="36">
        <f t="shared" si="2"/>
        <v>13286.287517668823</v>
      </c>
    </row>
    <row r="39" spans="1:14" x14ac:dyDescent="0.2">
      <c r="A39" s="78">
        <v>20</v>
      </c>
      <c r="B39" s="76">
        <f>ROUND($B$36*A39/100,0)</f>
        <v>92000</v>
      </c>
      <c r="D39" s="37" t="s">
        <v>383</v>
      </c>
      <c r="E39" s="38">
        <v>145</v>
      </c>
      <c r="F39" s="49">
        <f>B39</f>
        <v>92000</v>
      </c>
      <c r="G39" s="39">
        <f>+E39*F39/1024/1024</f>
        <v>12.722015380859375</v>
      </c>
      <c r="H39" s="38">
        <v>1</v>
      </c>
      <c r="I39" s="40">
        <v>1.01</v>
      </c>
      <c r="J39" s="39">
        <f t="shared" si="0"/>
        <v>25.571250915527344</v>
      </c>
      <c r="K39" s="41">
        <v>12</v>
      </c>
      <c r="L39" s="39">
        <f t="shared" si="1"/>
        <v>110073.66027387511</v>
      </c>
      <c r="M39" s="42">
        <f t="shared" si="2"/>
        <v>110086.38228925597</v>
      </c>
    </row>
    <row r="40" spans="1:14" x14ac:dyDescent="0.2">
      <c r="A40" s="79"/>
      <c r="B40" s="80"/>
      <c r="D40" s="37" t="s">
        <v>386</v>
      </c>
      <c r="E40" s="38">
        <v>125</v>
      </c>
      <c r="F40" s="38">
        <v>71000</v>
      </c>
      <c r="G40" s="39">
        <f t="shared" si="3"/>
        <v>8.4638595581054688</v>
      </c>
      <c r="H40" s="38">
        <v>700</v>
      </c>
      <c r="I40" s="40">
        <v>1.01</v>
      </c>
      <c r="J40" s="39">
        <f t="shared" si="0"/>
        <v>17.012357711791992</v>
      </c>
      <c r="K40" s="41">
        <v>12</v>
      </c>
      <c r="L40" s="39">
        <f t="shared" si="1"/>
        <v>73231.164537529359</v>
      </c>
      <c r="M40" s="42">
        <f t="shared" si="2"/>
        <v>73239.628397087465</v>
      </c>
    </row>
    <row r="41" spans="1:14" x14ac:dyDescent="0.2">
      <c r="A41" s="1"/>
      <c r="B41" s="81"/>
      <c r="D41" s="37" t="s">
        <v>401</v>
      </c>
      <c r="E41" s="38">
        <v>215</v>
      </c>
      <c r="F41" s="38">
        <v>450000</v>
      </c>
      <c r="G41" s="39">
        <f t="shared" si="3"/>
        <v>92.267990112304688</v>
      </c>
      <c r="H41" s="38">
        <v>1</v>
      </c>
      <c r="I41" s="40">
        <v>1.01</v>
      </c>
      <c r="J41" s="39">
        <f t="shared" si="0"/>
        <v>185.45866012573242</v>
      </c>
      <c r="K41" s="41">
        <v>12</v>
      </c>
      <c r="L41" s="39">
        <f t="shared" si="1"/>
        <v>798322.83594433405</v>
      </c>
      <c r="M41" s="42">
        <f t="shared" si="2"/>
        <v>798415.10393444635</v>
      </c>
    </row>
    <row r="42" spans="1:14" x14ac:dyDescent="0.2">
      <c r="A42" s="82"/>
      <c r="B42" s="83"/>
      <c r="D42" s="37" t="s">
        <v>408</v>
      </c>
      <c r="E42" s="38">
        <v>215</v>
      </c>
      <c r="F42" s="38">
        <v>450000</v>
      </c>
      <c r="G42" s="39">
        <f t="shared" si="3"/>
        <v>92.267990112304688</v>
      </c>
      <c r="H42" s="38">
        <v>1</v>
      </c>
      <c r="I42" s="40">
        <v>1.01</v>
      </c>
      <c r="J42" s="39">
        <f t="shared" si="0"/>
        <v>185.45866012573242</v>
      </c>
      <c r="K42" s="41">
        <v>12</v>
      </c>
      <c r="L42" s="39">
        <f t="shared" si="1"/>
        <v>798322.83594433405</v>
      </c>
      <c r="M42" s="42">
        <f t="shared" si="2"/>
        <v>798415.10393444635</v>
      </c>
    </row>
    <row r="43" spans="1:14" x14ac:dyDescent="0.2">
      <c r="A43" s="78">
        <v>2</v>
      </c>
      <c r="B43" s="76">
        <f>ROUND($B$36*A43/100,0)</f>
        <v>9200</v>
      </c>
      <c r="D43" s="37" t="s">
        <v>409</v>
      </c>
      <c r="E43" s="38">
        <v>175</v>
      </c>
      <c r="F43" s="49">
        <f>B43</f>
        <v>9200</v>
      </c>
      <c r="G43" s="39">
        <f t="shared" si="3"/>
        <v>1.5354156494140625</v>
      </c>
      <c r="H43" s="38">
        <v>1</v>
      </c>
      <c r="I43" s="40">
        <v>1.01</v>
      </c>
      <c r="J43" s="39">
        <f t="shared" si="0"/>
        <v>3.0861854553222656</v>
      </c>
      <c r="K43" s="41">
        <v>12</v>
      </c>
      <c r="L43" s="39">
        <f t="shared" si="1"/>
        <v>13284.752102019409</v>
      </c>
      <c r="M43" s="42">
        <f t="shared" si="2"/>
        <v>13286.287517668823</v>
      </c>
    </row>
    <row r="44" spans="1:14" x14ac:dyDescent="0.2">
      <c r="A44" s="84"/>
      <c r="B44" s="85"/>
      <c r="D44" s="37" t="s">
        <v>412</v>
      </c>
      <c r="E44" s="38">
        <v>115</v>
      </c>
      <c r="F44" s="38">
        <v>465000</v>
      </c>
      <c r="G44" s="39">
        <f t="shared" si="3"/>
        <v>50.997734069824219</v>
      </c>
      <c r="H44" s="38">
        <v>1</v>
      </c>
      <c r="I44" s="40">
        <v>1.01</v>
      </c>
      <c r="J44" s="39">
        <f t="shared" si="0"/>
        <v>102.50544548034668</v>
      </c>
      <c r="K44" s="41">
        <v>12</v>
      </c>
      <c r="L44" s="39">
        <f t="shared" si="1"/>
        <v>441243.5519599304</v>
      </c>
      <c r="M44" s="42">
        <f t="shared" si="2"/>
        <v>441294.54969400022</v>
      </c>
    </row>
    <row r="45" spans="1:14" x14ac:dyDescent="0.2">
      <c r="A45" s="78">
        <v>12</v>
      </c>
      <c r="B45" s="76">
        <f>ROUND($B$36*A45/100,0)</f>
        <v>55200</v>
      </c>
      <c r="D45" s="37" t="s">
        <v>415</v>
      </c>
      <c r="E45" s="38">
        <v>245</v>
      </c>
      <c r="F45" s="49">
        <f>B45</f>
        <v>55200</v>
      </c>
      <c r="G45" s="39">
        <f t="shared" si="3"/>
        <v>12.897491455078125</v>
      </c>
      <c r="H45" s="38">
        <v>1</v>
      </c>
      <c r="I45" s="40">
        <v>1.01</v>
      </c>
      <c r="J45" s="39">
        <f t="shared" si="0"/>
        <v>25.923957824707031</v>
      </c>
      <c r="K45" s="41">
        <v>12</v>
      </c>
      <c r="L45" s="39">
        <f t="shared" si="1"/>
        <v>111591.91765696304</v>
      </c>
      <c r="M45" s="42">
        <f t="shared" si="2"/>
        <v>111604.81514841811</v>
      </c>
    </row>
    <row r="46" spans="1:14" x14ac:dyDescent="0.2">
      <c r="A46" s="78">
        <v>38.200000000000003</v>
      </c>
      <c r="B46" s="76">
        <f>ROUND($B$36*A46/100,0)</f>
        <v>175720</v>
      </c>
      <c r="D46" s="37" t="s">
        <v>424</v>
      </c>
      <c r="E46" s="38">
        <v>245</v>
      </c>
      <c r="F46" s="49">
        <f>B46</f>
        <v>175720</v>
      </c>
      <c r="G46" s="39">
        <f t="shared" si="3"/>
        <v>41.057014465332031</v>
      </c>
      <c r="H46" s="38">
        <v>1</v>
      </c>
      <c r="I46" s="40">
        <v>1.01</v>
      </c>
      <c r="J46" s="39">
        <f t="shared" si="0"/>
        <v>82.524599075317383</v>
      </c>
      <c r="K46" s="41">
        <v>12</v>
      </c>
      <c r="L46" s="39">
        <f t="shared" si="1"/>
        <v>355234.27120799903</v>
      </c>
      <c r="M46" s="42">
        <f t="shared" si="2"/>
        <v>355275.32822246436</v>
      </c>
    </row>
    <row r="47" spans="1:14" x14ac:dyDescent="0.2">
      <c r="A47" s="78">
        <v>10</v>
      </c>
      <c r="B47" s="76">
        <f>ROUND($B$36*A47/100,0)</f>
        <v>46000</v>
      </c>
      <c r="D47" s="37" t="s">
        <v>427</v>
      </c>
      <c r="E47" s="38">
        <v>245</v>
      </c>
      <c r="F47" s="49">
        <f>B47</f>
        <v>46000</v>
      </c>
      <c r="G47" s="39">
        <f t="shared" si="3"/>
        <v>10.747909545898438</v>
      </c>
      <c r="H47" s="38">
        <v>1</v>
      </c>
      <c r="I47" s="40">
        <v>1.01</v>
      </c>
      <c r="J47" s="39">
        <f t="shared" si="0"/>
        <v>21.603298187255859</v>
      </c>
      <c r="K47" s="41">
        <v>12</v>
      </c>
      <c r="L47" s="39">
        <f t="shared" si="1"/>
        <v>92993.264714135861</v>
      </c>
      <c r="M47" s="42">
        <f t="shared" si="2"/>
        <v>93004.01262368176</v>
      </c>
    </row>
    <row r="48" spans="1:14" ht="16" thickBot="1" x14ac:dyDescent="0.25">
      <c r="A48" s="78">
        <v>5</v>
      </c>
      <c r="B48" s="76">
        <f>ROUND($B$36*A48/100,0)</f>
        <v>23000</v>
      </c>
      <c r="D48" s="43" t="s">
        <v>430</v>
      </c>
      <c r="E48" s="44">
        <v>235</v>
      </c>
      <c r="F48" s="50">
        <f>B48</f>
        <v>23000</v>
      </c>
      <c r="G48" s="45">
        <f t="shared" si="3"/>
        <v>5.1546096801757812</v>
      </c>
      <c r="H48" s="44">
        <v>1</v>
      </c>
      <c r="I48" s="46">
        <v>1.01</v>
      </c>
      <c r="J48" s="45">
        <f t="shared" si="0"/>
        <v>10.36076545715332</v>
      </c>
      <c r="K48" s="47">
        <v>12</v>
      </c>
      <c r="L48" s="45">
        <f t="shared" si="1"/>
        <v>44598.810628208019</v>
      </c>
      <c r="M48" s="48">
        <f t="shared" si="2"/>
        <v>44603.965237888195</v>
      </c>
      <c r="N48" t="s">
        <v>1317</v>
      </c>
    </row>
    <row r="49" spans="4:14" ht="16" thickBot="1" x14ac:dyDescent="0.25">
      <c r="L49" s="72" t="s">
        <v>437</v>
      </c>
      <c r="M49" s="73">
        <f>SUM(M4:M48)/1024/1024</f>
        <v>2.7216262924770085</v>
      </c>
      <c r="N49">
        <v>2.72</v>
      </c>
    </row>
    <row r="50" spans="4:14" ht="7.5" customHeight="1" thickBot="1" x14ac:dyDescent="0.25"/>
    <row r="51" spans="4:14" ht="16" x14ac:dyDescent="0.2">
      <c r="D51" s="100" t="s">
        <v>439</v>
      </c>
      <c r="E51" s="101"/>
      <c r="F51" s="101"/>
      <c r="G51" s="101"/>
      <c r="H51" s="101"/>
      <c r="I51" s="101"/>
      <c r="J51" s="101"/>
      <c r="K51" s="101"/>
      <c r="L51" s="101"/>
      <c r="M51" s="102"/>
    </row>
    <row r="52" spans="4:14" x14ac:dyDescent="0.2">
      <c r="D52" s="111" t="s">
        <v>1311</v>
      </c>
      <c r="E52" s="103" t="s">
        <v>441</v>
      </c>
      <c r="F52" s="105" t="s">
        <v>1312</v>
      </c>
      <c r="G52" s="103" t="s">
        <v>442</v>
      </c>
      <c r="H52" s="103" t="s">
        <v>66</v>
      </c>
      <c r="I52" s="103"/>
      <c r="J52" s="103"/>
      <c r="K52" s="103"/>
      <c r="L52" s="103"/>
      <c r="M52" s="104"/>
    </row>
    <row r="53" spans="4:14" x14ac:dyDescent="0.2">
      <c r="D53" s="111"/>
      <c r="E53" s="103"/>
      <c r="F53" s="105"/>
      <c r="G53" s="103"/>
      <c r="H53" s="103"/>
      <c r="I53" s="103"/>
      <c r="J53" s="103"/>
      <c r="K53" s="103"/>
      <c r="L53" s="103"/>
      <c r="M53" s="104"/>
    </row>
    <row r="54" spans="4:14" ht="16" thickBot="1" x14ac:dyDescent="0.25">
      <c r="D54" s="67">
        <f>ROUND('Data Stage'!L4/1024,2)</f>
        <v>8.8000000000000007</v>
      </c>
      <c r="E54" s="68">
        <v>12</v>
      </c>
      <c r="F54" s="69">
        <v>1.01</v>
      </c>
      <c r="G54" s="70">
        <f>FV(F54,E54,-D54)/1024</f>
        <v>36.992539829336955</v>
      </c>
      <c r="H54" s="106" t="s">
        <v>1310</v>
      </c>
      <c r="I54" s="107"/>
      <c r="J54" s="107"/>
      <c r="K54" s="107"/>
      <c r="L54" s="107"/>
      <c r="M54" s="108"/>
    </row>
    <row r="56" spans="4:14" x14ac:dyDescent="0.2">
      <c r="D56" s="71" t="s">
        <v>1313</v>
      </c>
      <c r="F56" s="74">
        <f>+G54+M49</f>
        <v>39.71416612181396</v>
      </c>
      <c r="G56" s="71" t="s">
        <v>436</v>
      </c>
    </row>
  </sheetData>
  <mergeCells count="15">
    <mergeCell ref="H54:M54"/>
    <mergeCell ref="M2:M3"/>
    <mergeCell ref="D52:D53"/>
    <mergeCell ref="D2:D3"/>
    <mergeCell ref="E2:E3"/>
    <mergeCell ref="F2:G2"/>
    <mergeCell ref="H2:J2"/>
    <mergeCell ref="K2:K3"/>
    <mergeCell ref="L2:L3"/>
    <mergeCell ref="A35:B35"/>
    <mergeCell ref="D51:M51"/>
    <mergeCell ref="H52:M53"/>
    <mergeCell ref="G52:G53"/>
    <mergeCell ref="F52:F53"/>
    <mergeCell ref="E52:E53"/>
  </mergeCells>
  <conditionalFormatting sqref="D4:M48">
    <cfRule type="expression" dxfId="2" priority="2">
      <formula>$R4&lt;&gt;""</formula>
    </cfRule>
  </conditionalFormatting>
  <conditionalFormatting sqref="J4:M4">
    <cfRule type="expression" dxfId="1" priority="1">
      <formula>$Q4&lt;&gt;""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96"/>
  <sheetViews>
    <sheetView tabSelected="1" topLeftCell="F6" workbookViewId="0">
      <pane ySplit="920" activePane="bottomLeft"/>
      <selection activeCell="Q6" sqref="Q6:Z8 Q18:Z18 Q46:Z46 Q82:Z82 Q89:Z89 Q101:Z101 Q105:Z105 Q109:Z109 Q120:Z120 Q134:Z134 Q141:Z141 Q156:Z156 Q169:Z169 Q176:Z176 Q186:Z186 Q194:Z194 Q207:Z207 Q220:Z220 Q230:Z230 Q241:Z241 Q249:Z249 Q258:Z258 Q268:Z268 Q285:Z285 Q293:Z293 Q302:Z302 Q313:Z313 Q341:Z341 Q356:Z356 Q371:Z371 Q380:Z380 Q389:Z389 Q398:Z398 Q411:Z411 Q427:Z427 Q448:Z448 Q466:Z466 Q482:Z482 Q507:Z507 Q532:Z532 Q553:Z553 Q568:Z568 Q596:Z596 Q624:Z624 Q652:Z652"/>
      <selection pane="bottomLeft" activeCell="S12" sqref="S12"/>
    </sheetView>
  </sheetViews>
  <sheetFormatPr baseColWidth="10" defaultColWidth="8.83203125" defaultRowHeight="15" outlineLevelRow="1" x14ac:dyDescent="0.2"/>
  <cols>
    <col min="1" max="1" width="3" style="15" customWidth="1"/>
    <col min="2" max="2" width="2.5" style="15" customWidth="1"/>
    <col min="3" max="3" width="22.5" style="16" customWidth="1"/>
    <col min="4" max="6" width="14.1640625" style="15" customWidth="1"/>
    <col min="7" max="7" width="17.1640625" style="15" customWidth="1"/>
    <col min="8" max="9" width="4.5" style="15" bestFit="1" customWidth="1"/>
    <col min="10" max="10" width="18.33203125" style="15" bestFit="1" customWidth="1"/>
    <col min="11" max="11" width="19.5" style="15" bestFit="1" customWidth="1"/>
    <col min="12" max="12" width="10.5" style="15" bestFit="1" customWidth="1"/>
    <col min="13" max="13" width="8.83203125" style="15"/>
    <col min="14" max="14" width="4.33203125" style="15" bestFit="1" customWidth="1"/>
    <col min="15" max="15" width="6.33203125" style="15" bestFit="1" customWidth="1"/>
    <col min="16" max="16" width="16" style="15" bestFit="1" customWidth="1"/>
    <col min="17" max="17" width="19.6640625" style="15" customWidth="1"/>
    <col min="18" max="18" width="12.5" style="15" customWidth="1"/>
    <col min="19" max="19" width="12.1640625" style="15" bestFit="1" customWidth="1"/>
    <col min="20" max="20" width="11.6640625" style="15" bestFit="1" customWidth="1"/>
    <col min="21" max="21" width="14" style="15" customWidth="1"/>
    <col min="22" max="22" width="8.6640625" style="15" bestFit="1" customWidth="1"/>
    <col min="23" max="24" width="8.6640625" style="15" customWidth="1"/>
    <col min="25" max="25" width="13.1640625" style="15" customWidth="1"/>
    <col min="26" max="26" width="12.1640625" style="15" customWidth="1"/>
    <col min="27" max="27" width="3.5" style="15" customWidth="1"/>
    <col min="28" max="28" width="10.83203125" style="15" customWidth="1"/>
    <col min="29" max="16384" width="8.83203125" style="15"/>
  </cols>
  <sheetData>
    <row r="1" spans="2:28" x14ac:dyDescent="0.2">
      <c r="B1" s="17"/>
      <c r="C1" s="18"/>
      <c r="D1" s="17"/>
      <c r="E1" s="17"/>
      <c r="F1" s="17"/>
      <c r="G1" s="17"/>
      <c r="H1" s="17"/>
      <c r="I1" s="17"/>
    </row>
    <row r="2" spans="2:28" ht="15" customHeight="1" x14ac:dyDescent="0.2">
      <c r="B2" s="17"/>
      <c r="C2" s="18"/>
      <c r="D2" s="17"/>
      <c r="E2" s="17"/>
      <c r="F2" s="17"/>
      <c r="G2" s="17"/>
      <c r="H2" s="17"/>
      <c r="I2" s="17"/>
    </row>
    <row r="3" spans="2:28" x14ac:dyDescent="0.2">
      <c r="B3" s="17"/>
      <c r="C3" s="18"/>
      <c r="D3" s="17"/>
      <c r="E3" s="17"/>
      <c r="F3" s="17"/>
      <c r="G3" s="17"/>
      <c r="H3" s="17"/>
      <c r="I3" s="17"/>
    </row>
    <row r="4" spans="2:28" x14ac:dyDescent="0.2">
      <c r="B4" s="17"/>
      <c r="C4" s="18"/>
      <c r="D4" s="17"/>
      <c r="E4" s="17"/>
      <c r="F4" s="17"/>
      <c r="G4" s="17"/>
    </row>
    <row r="5" spans="2:28" ht="15" customHeight="1" thickBot="1" x14ac:dyDescent="0.25">
      <c r="C5" s="16" t="s">
        <v>53</v>
      </c>
      <c r="D5" s="19" t="s">
        <v>28</v>
      </c>
      <c r="E5" s="19" t="s">
        <v>29</v>
      </c>
      <c r="F5" s="19" t="s">
        <v>30</v>
      </c>
      <c r="G5" s="19" t="s">
        <v>31</v>
      </c>
      <c r="I5" s="15" t="s">
        <v>56</v>
      </c>
      <c r="J5" s="15" t="s">
        <v>11</v>
      </c>
      <c r="K5" s="16" t="s">
        <v>53</v>
      </c>
      <c r="L5" s="15" t="s">
        <v>54</v>
      </c>
      <c r="M5" s="15" t="s">
        <v>55</v>
      </c>
      <c r="N5" s="15" t="s">
        <v>57</v>
      </c>
      <c r="O5" s="15" t="s">
        <v>58</v>
      </c>
      <c r="P5" s="15" t="s">
        <v>59</v>
      </c>
    </row>
    <row r="6" spans="2:28" ht="15" customHeight="1" x14ac:dyDescent="0.2">
      <c r="B6" s="17"/>
      <c r="C6" s="20" t="s">
        <v>46</v>
      </c>
      <c r="D6" s="20"/>
      <c r="E6" s="20"/>
      <c r="F6" s="20"/>
      <c r="G6" s="20"/>
      <c r="H6" s="19"/>
      <c r="I6" s="19"/>
      <c r="J6" s="15" t="str">
        <f t="shared" ref="J6" si="0">IF(LEFT(C6,3)="","",IF(LEFT(C6,3)="dm_",C6,J5))</f>
        <v>dm_carga_horaria</v>
      </c>
      <c r="K6" s="15" t="str">
        <f t="shared" ref="K6" si="1">IF(LEFT(C6,3)="dm_","",IF(C6="","",C6))</f>
        <v/>
      </c>
      <c r="L6" s="15" t="str">
        <f t="shared" ref="L6" si="2">IFERROR(LEFT(D6,SEARCH("(",D6,1)-1),IF(D6="","",D6))</f>
        <v/>
      </c>
      <c r="M6" s="15" t="str">
        <f>IF(L6="DataType","Size",IFERROR(MID(D6,SEARCH("(",D6,1)+1,SEARCH(")",D6,1)-SEARCH("(",D6,1)-1),""))</f>
        <v/>
      </c>
      <c r="N6" s="15" t="str">
        <f>IF(M6="Size","PK",IF(E6="PKUnique","Sim",""))</f>
        <v/>
      </c>
      <c r="O6" s="15" t="str">
        <f>IF(N6="PK","Nulo?",IF(E6="","",IF(E6="Yes","Sim","Não")))</f>
        <v/>
      </c>
      <c r="P6" s="15" t="str">
        <f>IF(O6="Nulo?","Tamanho Efetivo",IF(OR(L6="",L6="DataType"),"",IF(L6="date",7,IF(L6="timestamp",11,VALUE(M6)))))</f>
        <v/>
      </c>
      <c r="Q6" s="112" t="s">
        <v>70</v>
      </c>
      <c r="R6" s="114" t="s">
        <v>67</v>
      </c>
      <c r="S6" s="116" t="s">
        <v>68</v>
      </c>
      <c r="T6" s="116"/>
      <c r="U6" s="117" t="s">
        <v>64</v>
      </c>
      <c r="V6" s="118"/>
      <c r="W6" s="119"/>
      <c r="X6" s="120" t="s">
        <v>432</v>
      </c>
      <c r="Y6" s="122" t="s">
        <v>69</v>
      </c>
      <c r="Z6" s="109" t="s">
        <v>433</v>
      </c>
      <c r="AA6" s="27"/>
    </row>
    <row r="7" spans="2:28" ht="15.75" customHeight="1" thickBot="1" x14ac:dyDescent="0.25">
      <c r="B7" s="17"/>
      <c r="C7" s="21" t="s">
        <v>27</v>
      </c>
      <c r="D7" s="22" t="s">
        <v>28</v>
      </c>
      <c r="E7" s="22" t="s">
        <v>29</v>
      </c>
      <c r="F7" s="22" t="s">
        <v>30</v>
      </c>
      <c r="G7" s="22"/>
      <c r="H7" s="19"/>
      <c r="I7" s="19"/>
      <c r="J7" s="15" t="str">
        <f t="shared" ref="J7:J70" si="3">IF(LEFT(C7,3)="","",IF(LEFT(C7,3)="dm_",C7,J6))</f>
        <v>dm_carga_horaria</v>
      </c>
      <c r="K7" s="15" t="str">
        <f t="shared" ref="K7:K70" si="4">IF(LEFT(C7,3)="dm_","",IF(C7="","",C7))</f>
        <v>Name</v>
      </c>
      <c r="L7" s="15" t="str">
        <f t="shared" ref="L7:L70" si="5">IFERROR(LEFT(D7,SEARCH("(",D7,1)-1),IF(D7="","",D7))</f>
        <v>DataType</v>
      </c>
      <c r="M7" s="15" t="str">
        <f t="shared" ref="M7:M70" si="6">IF(L7="DataType","Size",IFERROR(MID(D7,SEARCH("(",D7,1)+1,SEARCH(")",D7,1)-SEARCH("(",D7,1)-1),""))</f>
        <v>Size</v>
      </c>
      <c r="N7" s="15" t="str">
        <f t="shared" ref="N7:N70" si="7">IF(M7="Size","PK",IF(E7="PKUnique","Sim",""))</f>
        <v>PK</v>
      </c>
      <c r="O7" s="15" t="str">
        <f t="shared" ref="O7:O70" si="8">IF(N7="PK","Nulo?",IF(E7="","",IF(E7="Yes","Sim","Não")))</f>
        <v>Nulo?</v>
      </c>
      <c r="P7" s="15" t="str">
        <f t="shared" ref="P7:P70" si="9">IF(O7="Nulo?","Tamanho Efetivo",IF(OR(L7="",L7="DataType"),"",IF(L7="date",7,IF(L7="timestamp",11,VALUE(M7)))))</f>
        <v>Tamanho Efetivo</v>
      </c>
      <c r="Q7" s="113"/>
      <c r="R7" s="115"/>
      <c r="S7" s="28" t="s">
        <v>60</v>
      </c>
      <c r="T7" s="28" t="s">
        <v>61</v>
      </c>
      <c r="U7" s="28" t="s">
        <v>62</v>
      </c>
      <c r="V7" s="28" t="s">
        <v>63</v>
      </c>
      <c r="W7" s="29" t="s">
        <v>434</v>
      </c>
      <c r="X7" s="121"/>
      <c r="Y7" s="123"/>
      <c r="Z7" s="110"/>
      <c r="AA7" s="27"/>
      <c r="AB7" s="15" t="str">
        <f>+J7</f>
        <v>dm_carga_horaria</v>
      </c>
    </row>
    <row r="8" spans="2:28" x14ac:dyDescent="0.2">
      <c r="B8" s="17"/>
      <c r="C8" s="21" t="s">
        <v>47</v>
      </c>
      <c r="D8" s="22" t="s">
        <v>33</v>
      </c>
      <c r="E8" s="22" t="s">
        <v>34</v>
      </c>
      <c r="F8" s="22" t="s">
        <v>35</v>
      </c>
      <c r="G8" s="22"/>
      <c r="H8" s="17"/>
      <c r="I8" s="17"/>
      <c r="J8" s="15" t="str">
        <f t="shared" si="3"/>
        <v>dm_carga_horaria</v>
      </c>
      <c r="K8" s="15" t="str">
        <f t="shared" si="4"/>
        <v>id_carga_horaria</v>
      </c>
      <c r="L8" s="15" t="str">
        <f t="shared" si="5"/>
        <v>integer</v>
      </c>
      <c r="M8" s="15" t="str">
        <f t="shared" si="6"/>
        <v>10</v>
      </c>
      <c r="N8" s="15" t="str">
        <f t="shared" si="7"/>
        <v>Sim</v>
      </c>
      <c r="O8" s="15" t="str">
        <f t="shared" si="8"/>
        <v>Não</v>
      </c>
      <c r="P8" s="15">
        <f t="shared" si="9"/>
        <v>10</v>
      </c>
      <c r="Q8" s="15" t="str">
        <f>+J8</f>
        <v>dm_carga_horaria</v>
      </c>
      <c r="R8" s="15">
        <f>DSUM(J7:P53,P7,AB7:AB8)</f>
        <v>119</v>
      </c>
      <c r="S8" s="15">
        <v>11</v>
      </c>
      <c r="T8" s="25">
        <f>+S8*R8/(1024*1024)</f>
        <v>1.2483596801757812E-3</v>
      </c>
      <c r="U8" s="15">
        <v>1</v>
      </c>
      <c r="V8" s="26">
        <v>0.01</v>
      </c>
      <c r="W8" s="25">
        <f>+T8+T8*V8</f>
        <v>1.260843276977539E-3</v>
      </c>
      <c r="X8" s="30">
        <v>12</v>
      </c>
      <c r="Y8" s="25">
        <f>FV(V8,X8,-W8)</f>
        <v>1.599064865943679E-2</v>
      </c>
      <c r="Z8" s="25">
        <f>+Y8+T8</f>
        <v>1.7239008339612571E-2</v>
      </c>
      <c r="AB8" s="15" t="str">
        <f>+J8</f>
        <v>dm_carga_horaria</v>
      </c>
    </row>
    <row r="9" spans="2:28" outlineLevel="1" x14ac:dyDescent="0.2">
      <c r="B9" s="17"/>
      <c r="C9" s="21" t="s">
        <v>48</v>
      </c>
      <c r="D9" s="22" t="s">
        <v>49</v>
      </c>
      <c r="E9" s="22"/>
      <c r="F9" s="22" t="s">
        <v>37</v>
      </c>
      <c r="G9" s="22"/>
      <c r="H9" s="17"/>
      <c r="I9" s="17"/>
      <c r="J9" s="15" t="str">
        <f t="shared" si="3"/>
        <v>dm_carga_horaria</v>
      </c>
      <c r="K9" s="15" t="str">
        <f t="shared" si="4"/>
        <v>cd_carga_horaria</v>
      </c>
      <c r="L9" s="15" t="str">
        <f t="shared" si="5"/>
        <v>varchar</v>
      </c>
      <c r="M9" s="15" t="str">
        <f t="shared" si="6"/>
        <v>20</v>
      </c>
      <c r="N9" s="15" t="str">
        <f t="shared" si="7"/>
        <v/>
      </c>
      <c r="O9" s="15" t="str">
        <f t="shared" si="8"/>
        <v/>
      </c>
      <c r="P9" s="15">
        <f t="shared" si="9"/>
        <v>20</v>
      </c>
      <c r="T9" s="25"/>
      <c r="V9" s="26"/>
      <c r="W9" s="26"/>
      <c r="X9" s="26"/>
    </row>
    <row r="10" spans="2:28" outlineLevel="1" x14ac:dyDescent="0.2">
      <c r="B10" s="17"/>
      <c r="C10" s="21" t="s">
        <v>50</v>
      </c>
      <c r="D10" s="22" t="s">
        <v>40</v>
      </c>
      <c r="E10" s="22"/>
      <c r="F10" s="22" t="s">
        <v>37</v>
      </c>
      <c r="G10" s="22"/>
      <c r="H10" s="17"/>
      <c r="I10" s="17"/>
      <c r="J10" s="15" t="str">
        <f t="shared" si="3"/>
        <v>dm_carga_horaria</v>
      </c>
      <c r="K10" s="15" t="str">
        <f t="shared" si="4"/>
        <v>ds_carga_horaria</v>
      </c>
      <c r="L10" s="15" t="str">
        <f t="shared" si="5"/>
        <v>varchar</v>
      </c>
      <c r="M10" s="15" t="str">
        <f t="shared" si="6"/>
        <v>60</v>
      </c>
      <c r="N10" s="15" t="str">
        <f t="shared" si="7"/>
        <v/>
      </c>
      <c r="O10" s="15" t="str">
        <f t="shared" si="8"/>
        <v/>
      </c>
      <c r="P10" s="15">
        <f t="shared" si="9"/>
        <v>60</v>
      </c>
      <c r="T10" s="25"/>
      <c r="V10" s="26"/>
      <c r="W10" s="26"/>
      <c r="X10" s="26"/>
    </row>
    <row r="11" spans="2:28" outlineLevel="1" x14ac:dyDescent="0.2">
      <c r="B11" s="17"/>
      <c r="C11" s="21" t="s">
        <v>51</v>
      </c>
      <c r="D11" s="22" t="s">
        <v>52</v>
      </c>
      <c r="E11" s="22"/>
      <c r="F11" s="22" t="s">
        <v>37</v>
      </c>
      <c r="G11" s="22"/>
      <c r="H11" s="17"/>
      <c r="I11" s="17"/>
      <c r="J11" s="15" t="str">
        <f t="shared" si="3"/>
        <v>dm_carga_horaria</v>
      </c>
      <c r="K11" s="15" t="str">
        <f t="shared" si="4"/>
        <v>qt_carga_horaria</v>
      </c>
      <c r="L11" s="15" t="str">
        <f t="shared" si="5"/>
        <v>decimal</v>
      </c>
      <c r="M11" s="15" t="str">
        <f t="shared" si="6"/>
        <v>4</v>
      </c>
      <c r="N11" s="15" t="str">
        <f t="shared" si="7"/>
        <v/>
      </c>
      <c r="O11" s="15" t="str">
        <f t="shared" si="8"/>
        <v/>
      </c>
      <c r="P11" s="15">
        <f t="shared" si="9"/>
        <v>4</v>
      </c>
      <c r="T11" s="25"/>
      <c r="V11" s="26"/>
      <c r="W11" s="26"/>
      <c r="X11" s="26"/>
    </row>
    <row r="12" spans="2:28" outlineLevel="1" x14ac:dyDescent="0.2">
      <c r="B12" s="17"/>
      <c r="C12" s="21" t="s">
        <v>41</v>
      </c>
      <c r="D12" s="22" t="s">
        <v>42</v>
      </c>
      <c r="E12" s="22"/>
      <c r="F12" s="22" t="s">
        <v>37</v>
      </c>
      <c r="G12" s="22"/>
      <c r="H12" s="17"/>
      <c r="I12" s="17"/>
      <c r="J12" s="15" t="str">
        <f t="shared" si="3"/>
        <v>dm_carga_horaria</v>
      </c>
      <c r="K12" s="15" t="str">
        <f t="shared" si="4"/>
        <v>dt_inicio_vigencia</v>
      </c>
      <c r="L12" s="15" t="str">
        <f t="shared" si="5"/>
        <v>date</v>
      </c>
      <c r="M12" s="15" t="str">
        <f t="shared" si="6"/>
        <v/>
      </c>
      <c r="N12" s="15" t="str">
        <f t="shared" si="7"/>
        <v/>
      </c>
      <c r="O12" s="15" t="str">
        <f t="shared" si="8"/>
        <v/>
      </c>
      <c r="P12" s="15">
        <f t="shared" si="9"/>
        <v>7</v>
      </c>
      <c r="T12" s="25"/>
      <c r="V12" s="26" t="s">
        <v>71</v>
      </c>
      <c r="W12" s="26"/>
      <c r="X12" s="26"/>
    </row>
    <row r="13" spans="2:28" outlineLevel="1" x14ac:dyDescent="0.2">
      <c r="B13" s="17"/>
      <c r="C13" s="21" t="s">
        <v>43</v>
      </c>
      <c r="D13" s="22" t="s">
        <v>42</v>
      </c>
      <c r="E13" s="22"/>
      <c r="F13" s="22" t="s">
        <v>37</v>
      </c>
      <c r="G13" s="22"/>
      <c r="H13" s="17"/>
      <c r="I13" s="17"/>
      <c r="J13" s="15" t="str">
        <f t="shared" si="3"/>
        <v>dm_carga_horaria</v>
      </c>
      <c r="K13" s="15" t="str">
        <f t="shared" si="4"/>
        <v>dt_termino_vigencia</v>
      </c>
      <c r="L13" s="15" t="str">
        <f t="shared" si="5"/>
        <v>date</v>
      </c>
      <c r="M13" s="15" t="str">
        <f t="shared" si="6"/>
        <v/>
      </c>
      <c r="N13" s="15" t="str">
        <f t="shared" si="7"/>
        <v/>
      </c>
      <c r="O13" s="15" t="str">
        <f t="shared" si="8"/>
        <v/>
      </c>
      <c r="P13" s="15">
        <f t="shared" si="9"/>
        <v>7</v>
      </c>
      <c r="T13" s="25"/>
      <c r="V13" s="26"/>
      <c r="W13" s="26"/>
      <c r="X13" s="26"/>
    </row>
    <row r="14" spans="2:28" outlineLevel="1" x14ac:dyDescent="0.2">
      <c r="B14" s="17"/>
      <c r="C14" s="21" t="s">
        <v>44</v>
      </c>
      <c r="D14" s="22" t="s">
        <v>45</v>
      </c>
      <c r="E14" s="22"/>
      <c r="F14" s="22" t="s">
        <v>37</v>
      </c>
      <c r="G14" s="22"/>
      <c r="H14" s="17"/>
      <c r="I14" s="17"/>
      <c r="J14" s="15" t="str">
        <f t="shared" si="3"/>
        <v>dm_carga_horaria</v>
      </c>
      <c r="K14" s="15" t="str">
        <f t="shared" si="4"/>
        <v>ts_referencia</v>
      </c>
      <c r="L14" s="15" t="str">
        <f t="shared" si="5"/>
        <v>timestamp</v>
      </c>
      <c r="M14" s="15" t="str">
        <f t="shared" si="6"/>
        <v/>
      </c>
      <c r="N14" s="15" t="str">
        <f t="shared" si="7"/>
        <v/>
      </c>
      <c r="O14" s="15" t="str">
        <f t="shared" si="8"/>
        <v/>
      </c>
      <c r="P14" s="15">
        <f t="shared" si="9"/>
        <v>11</v>
      </c>
      <c r="T14" s="25"/>
      <c r="V14" s="26"/>
      <c r="W14" s="26"/>
      <c r="X14" s="26"/>
    </row>
    <row r="15" spans="2:28" outlineLevel="1" x14ac:dyDescent="0.2">
      <c r="B15" s="17"/>
      <c r="C15" s="21"/>
      <c r="D15" s="22"/>
      <c r="E15" s="22"/>
      <c r="F15" s="22"/>
      <c r="G15" s="22"/>
      <c r="H15" s="17"/>
      <c r="I15" s="17"/>
      <c r="J15" s="15" t="str">
        <f t="shared" si="3"/>
        <v/>
      </c>
      <c r="K15" s="15" t="str">
        <f t="shared" si="4"/>
        <v/>
      </c>
      <c r="L15" s="15" t="str">
        <f t="shared" si="5"/>
        <v/>
      </c>
      <c r="M15" s="15" t="str">
        <f t="shared" si="6"/>
        <v/>
      </c>
      <c r="N15" s="15" t="str">
        <f t="shared" si="7"/>
        <v/>
      </c>
      <c r="O15" s="15" t="str">
        <f t="shared" si="8"/>
        <v/>
      </c>
      <c r="P15" s="15" t="str">
        <f t="shared" si="9"/>
        <v/>
      </c>
      <c r="T15" s="25"/>
      <c r="V15" s="26"/>
      <c r="W15" s="26"/>
      <c r="X15" s="26"/>
    </row>
    <row r="16" spans="2:28" outlineLevel="1" x14ac:dyDescent="0.2">
      <c r="B16" s="17"/>
      <c r="C16" s="21" t="s">
        <v>312</v>
      </c>
      <c r="D16" s="22"/>
      <c r="E16" s="22"/>
      <c r="F16" s="22"/>
      <c r="G16" s="22"/>
      <c r="H16" s="17"/>
      <c r="I16" s="17"/>
      <c r="J16" s="15" t="str">
        <f t="shared" si="3"/>
        <v>dm_cargo</v>
      </c>
      <c r="K16" s="15" t="str">
        <f t="shared" si="4"/>
        <v/>
      </c>
      <c r="L16" s="15" t="str">
        <f t="shared" si="5"/>
        <v/>
      </c>
      <c r="M16" s="15" t="str">
        <f t="shared" si="6"/>
        <v/>
      </c>
      <c r="N16" s="15" t="str">
        <f t="shared" si="7"/>
        <v/>
      </c>
      <c r="O16" s="15" t="str">
        <f t="shared" si="8"/>
        <v/>
      </c>
      <c r="P16" s="15" t="str">
        <f t="shared" si="9"/>
        <v/>
      </c>
      <c r="T16" s="25"/>
      <c r="V16" s="26"/>
      <c r="W16" s="26"/>
      <c r="X16" s="26"/>
    </row>
    <row r="17" spans="2:28" outlineLevel="1" x14ac:dyDescent="0.2">
      <c r="B17" s="17"/>
      <c r="C17" s="21" t="s">
        <v>27</v>
      </c>
      <c r="D17" s="22" t="s">
        <v>28</v>
      </c>
      <c r="E17" s="22" t="s">
        <v>29</v>
      </c>
      <c r="F17" s="22" t="s">
        <v>30</v>
      </c>
      <c r="G17" s="22"/>
      <c r="H17" s="17"/>
      <c r="I17" s="17"/>
      <c r="J17" s="15" t="str">
        <f t="shared" si="3"/>
        <v>dm_cargo</v>
      </c>
      <c r="K17" s="15" t="str">
        <f t="shared" si="4"/>
        <v>Name</v>
      </c>
      <c r="L17" s="15" t="str">
        <f t="shared" si="5"/>
        <v>DataType</v>
      </c>
      <c r="M17" s="15" t="str">
        <f t="shared" si="6"/>
        <v>Size</v>
      </c>
      <c r="N17" s="15" t="str">
        <f t="shared" si="7"/>
        <v>PK</v>
      </c>
      <c r="O17" s="15" t="str">
        <f t="shared" si="8"/>
        <v>Nulo?</v>
      </c>
      <c r="P17" s="15" t="str">
        <f t="shared" si="9"/>
        <v>Tamanho Efetivo</v>
      </c>
      <c r="T17" s="25"/>
      <c r="V17" s="26"/>
      <c r="W17" s="26"/>
      <c r="X17" s="26"/>
      <c r="AB17" s="15" t="str">
        <f>+J17</f>
        <v>dm_cargo</v>
      </c>
    </row>
    <row r="18" spans="2:28" x14ac:dyDescent="0.2">
      <c r="B18" s="17"/>
      <c r="C18" s="21" t="s">
        <v>72</v>
      </c>
      <c r="D18" s="22" t="s">
        <v>33</v>
      </c>
      <c r="E18" s="22" t="s">
        <v>34</v>
      </c>
      <c r="F18" s="22" t="s">
        <v>35</v>
      </c>
      <c r="G18" s="22"/>
      <c r="H18" s="17"/>
      <c r="I18" s="17"/>
      <c r="J18" s="15" t="str">
        <f t="shared" si="3"/>
        <v>dm_cargo</v>
      </c>
      <c r="K18" s="15" t="str">
        <f t="shared" si="4"/>
        <v>id_cargo</v>
      </c>
      <c r="L18" s="15" t="str">
        <f t="shared" si="5"/>
        <v>integer</v>
      </c>
      <c r="M18" s="15" t="str">
        <f t="shared" si="6"/>
        <v>10</v>
      </c>
      <c r="N18" s="15" t="str">
        <f t="shared" si="7"/>
        <v>Sim</v>
      </c>
      <c r="O18" s="15" t="str">
        <f t="shared" si="8"/>
        <v>Não</v>
      </c>
      <c r="P18" s="15">
        <f t="shared" si="9"/>
        <v>10</v>
      </c>
      <c r="Q18" s="15" t="str">
        <f>+J18</f>
        <v>dm_cargo</v>
      </c>
      <c r="R18" s="15">
        <f>DSUM(J17:P63,P17,AB17:AB18)</f>
        <v>382</v>
      </c>
      <c r="S18" s="15">
        <v>948</v>
      </c>
      <c r="T18" s="25">
        <f>+S18*R18/(1024*1024)</f>
        <v>0.34535980224609375</v>
      </c>
      <c r="U18" s="15">
        <v>1</v>
      </c>
      <c r="V18" s="26">
        <v>0.01</v>
      </c>
      <c r="W18" s="25">
        <f>+T18+T18*V18</f>
        <v>0.34881340026855467</v>
      </c>
      <c r="X18" s="30">
        <v>12</v>
      </c>
      <c r="Y18" s="25">
        <f>FV(V18,X18,-W18)</f>
        <v>4.4238269999494273</v>
      </c>
      <c r="Z18" s="25">
        <f>+Y18+T18</f>
        <v>4.769186802195521</v>
      </c>
      <c r="AB18" s="15" t="str">
        <f>+J18</f>
        <v>dm_cargo</v>
      </c>
    </row>
    <row r="19" spans="2:28" outlineLevel="1" x14ac:dyDescent="0.2">
      <c r="B19" s="17"/>
      <c r="C19" s="21" t="s">
        <v>73</v>
      </c>
      <c r="D19" s="22" t="s">
        <v>33</v>
      </c>
      <c r="E19" s="22"/>
      <c r="F19" s="22" t="s">
        <v>37</v>
      </c>
      <c r="G19" s="22"/>
      <c r="H19" s="17"/>
      <c r="I19" s="17"/>
      <c r="J19" s="15" t="str">
        <f t="shared" si="3"/>
        <v>dm_cargo</v>
      </c>
      <c r="K19" s="15" t="str">
        <f t="shared" si="4"/>
        <v>cd_cargo</v>
      </c>
      <c r="L19" s="15" t="str">
        <f t="shared" si="5"/>
        <v>integer</v>
      </c>
      <c r="M19" s="15" t="str">
        <f t="shared" si="6"/>
        <v>10</v>
      </c>
      <c r="N19" s="15" t="str">
        <f t="shared" si="7"/>
        <v/>
      </c>
      <c r="O19" s="15" t="str">
        <f t="shared" si="8"/>
        <v/>
      </c>
      <c r="P19" s="15">
        <f t="shared" si="9"/>
        <v>10</v>
      </c>
      <c r="T19" s="25"/>
      <c r="V19" s="26"/>
      <c r="W19" s="26"/>
      <c r="X19" s="26"/>
    </row>
    <row r="20" spans="2:28" outlineLevel="1" x14ac:dyDescent="0.2">
      <c r="B20" s="17"/>
      <c r="C20" s="21" t="s">
        <v>74</v>
      </c>
      <c r="D20" s="22" t="s">
        <v>40</v>
      </c>
      <c r="E20" s="22"/>
      <c r="F20" s="22" t="s">
        <v>37</v>
      </c>
      <c r="G20" s="22"/>
      <c r="H20" s="17"/>
      <c r="I20" s="17"/>
      <c r="J20" s="15" t="str">
        <f t="shared" si="3"/>
        <v>dm_cargo</v>
      </c>
      <c r="K20" s="15" t="str">
        <f t="shared" si="4"/>
        <v>ds_cargo</v>
      </c>
      <c r="L20" s="15" t="str">
        <f t="shared" si="5"/>
        <v>varchar</v>
      </c>
      <c r="M20" s="15" t="str">
        <f t="shared" si="6"/>
        <v>60</v>
      </c>
      <c r="N20" s="15" t="str">
        <f t="shared" si="7"/>
        <v/>
      </c>
      <c r="O20" s="15" t="str">
        <f t="shared" si="8"/>
        <v/>
      </c>
      <c r="P20" s="15">
        <f t="shared" si="9"/>
        <v>60</v>
      </c>
      <c r="T20" s="25"/>
      <c r="V20" s="26"/>
      <c r="W20" s="26"/>
      <c r="X20" s="26"/>
    </row>
    <row r="21" spans="2:28" outlineLevel="1" x14ac:dyDescent="0.2">
      <c r="B21" s="17"/>
      <c r="C21" s="21" t="s">
        <v>75</v>
      </c>
      <c r="D21" s="22" t="s">
        <v>76</v>
      </c>
      <c r="E21" s="22"/>
      <c r="F21" s="22" t="s">
        <v>35</v>
      </c>
      <c r="G21" s="22"/>
      <c r="H21" s="17"/>
      <c r="I21" s="17"/>
      <c r="J21" s="15" t="str">
        <f t="shared" si="3"/>
        <v>dm_cargo</v>
      </c>
      <c r="K21" s="15" t="str">
        <f t="shared" si="4"/>
        <v>cd_tipo_cargo</v>
      </c>
      <c r="L21" s="15" t="str">
        <f t="shared" si="5"/>
        <v>integer</v>
      </c>
      <c r="M21" s="15" t="str">
        <f t="shared" si="6"/>
        <v>2</v>
      </c>
      <c r="N21" s="15" t="str">
        <f t="shared" si="7"/>
        <v/>
      </c>
      <c r="O21" s="15" t="str">
        <f t="shared" si="8"/>
        <v/>
      </c>
      <c r="P21" s="15">
        <f t="shared" si="9"/>
        <v>2</v>
      </c>
      <c r="T21" s="25"/>
      <c r="V21" s="26"/>
      <c r="W21" s="26"/>
      <c r="X21" s="26"/>
    </row>
    <row r="22" spans="2:28" outlineLevel="1" x14ac:dyDescent="0.2">
      <c r="B22" s="17"/>
      <c r="C22" s="21" t="s">
        <v>77</v>
      </c>
      <c r="D22" s="22" t="s">
        <v>78</v>
      </c>
      <c r="E22" s="22"/>
      <c r="F22" s="22" t="s">
        <v>37</v>
      </c>
      <c r="G22" s="22"/>
      <c r="H22" s="17"/>
      <c r="I22" s="17"/>
      <c r="J22" s="15" t="str">
        <f t="shared" si="3"/>
        <v>dm_cargo</v>
      </c>
      <c r="K22" s="15" t="str">
        <f t="shared" si="4"/>
        <v>ds_tipo_cargo</v>
      </c>
      <c r="L22" s="15" t="str">
        <f t="shared" si="5"/>
        <v>varchar</v>
      </c>
      <c r="M22" s="15" t="str">
        <f t="shared" si="6"/>
        <v>40</v>
      </c>
      <c r="N22" s="15" t="str">
        <f t="shared" si="7"/>
        <v/>
      </c>
      <c r="O22" s="15" t="str">
        <f t="shared" si="8"/>
        <v/>
      </c>
      <c r="P22" s="15">
        <f t="shared" si="9"/>
        <v>40</v>
      </c>
      <c r="T22" s="25"/>
      <c r="V22" s="26"/>
      <c r="W22" s="26"/>
      <c r="X22" s="26"/>
    </row>
    <row r="23" spans="2:28" outlineLevel="1" x14ac:dyDescent="0.2">
      <c r="B23" s="17"/>
      <c r="C23" s="21" t="s">
        <v>79</v>
      </c>
      <c r="D23" s="22" t="s">
        <v>80</v>
      </c>
      <c r="E23" s="22"/>
      <c r="F23" s="22" t="s">
        <v>37</v>
      </c>
      <c r="G23" s="22"/>
      <c r="H23" s="17"/>
      <c r="I23" s="17"/>
      <c r="J23" s="15" t="str">
        <f t="shared" si="3"/>
        <v>dm_cargo</v>
      </c>
      <c r="K23" s="15" t="str">
        <f t="shared" si="4"/>
        <v>cd_cbo</v>
      </c>
      <c r="L23" s="15" t="str">
        <f t="shared" si="5"/>
        <v>varchar</v>
      </c>
      <c r="M23" s="15" t="str">
        <f t="shared" si="6"/>
        <v>10</v>
      </c>
      <c r="N23" s="15" t="str">
        <f t="shared" si="7"/>
        <v/>
      </c>
      <c r="O23" s="15" t="str">
        <f t="shared" si="8"/>
        <v/>
      </c>
      <c r="P23" s="15">
        <f t="shared" si="9"/>
        <v>10</v>
      </c>
      <c r="T23" s="25"/>
      <c r="V23" s="26"/>
      <c r="W23" s="26"/>
      <c r="X23" s="26"/>
    </row>
    <row r="24" spans="2:28" outlineLevel="1" x14ac:dyDescent="0.2">
      <c r="B24" s="17"/>
      <c r="C24" s="21" t="s">
        <v>81</v>
      </c>
      <c r="D24" s="22" t="s">
        <v>82</v>
      </c>
      <c r="E24" s="22"/>
      <c r="F24" s="22" t="s">
        <v>35</v>
      </c>
      <c r="G24" s="22"/>
      <c r="H24" s="17"/>
      <c r="I24" s="17"/>
      <c r="J24" s="15" t="str">
        <f t="shared" si="3"/>
        <v>dm_cargo</v>
      </c>
      <c r="K24" s="15" t="str">
        <f t="shared" si="4"/>
        <v>fl_cargo_funcao</v>
      </c>
      <c r="L24" s="15" t="str">
        <f t="shared" si="5"/>
        <v>char</v>
      </c>
      <c r="M24" s="15" t="str">
        <f t="shared" si="6"/>
        <v>1</v>
      </c>
      <c r="N24" s="15" t="str">
        <f t="shared" si="7"/>
        <v/>
      </c>
      <c r="O24" s="15" t="str">
        <f t="shared" si="8"/>
        <v/>
      </c>
      <c r="P24" s="15">
        <f t="shared" si="9"/>
        <v>1</v>
      </c>
      <c r="T24" s="25"/>
      <c r="V24" s="26"/>
      <c r="W24" s="26"/>
      <c r="X24" s="26"/>
    </row>
    <row r="25" spans="2:28" outlineLevel="1" x14ac:dyDescent="0.2">
      <c r="B25" s="17"/>
      <c r="C25" s="21" t="s">
        <v>83</v>
      </c>
      <c r="D25" s="22" t="s">
        <v>33</v>
      </c>
      <c r="E25" s="22"/>
      <c r="F25" s="22" t="s">
        <v>37</v>
      </c>
      <c r="G25" s="22"/>
      <c r="H25" s="17"/>
      <c r="I25" s="17"/>
      <c r="J25" s="15" t="str">
        <f t="shared" si="3"/>
        <v>dm_cargo</v>
      </c>
      <c r="K25" s="15" t="str">
        <f t="shared" si="4"/>
        <v>cd_escolaridade</v>
      </c>
      <c r="L25" s="15" t="str">
        <f t="shared" si="5"/>
        <v>integer</v>
      </c>
      <c r="M25" s="15" t="str">
        <f t="shared" si="6"/>
        <v>10</v>
      </c>
      <c r="N25" s="15" t="str">
        <f t="shared" si="7"/>
        <v/>
      </c>
      <c r="O25" s="15" t="str">
        <f t="shared" si="8"/>
        <v/>
      </c>
      <c r="P25" s="15">
        <f t="shared" si="9"/>
        <v>10</v>
      </c>
      <c r="T25" s="25"/>
      <c r="V25" s="26"/>
      <c r="W25" s="26"/>
      <c r="X25" s="26"/>
    </row>
    <row r="26" spans="2:28" outlineLevel="1" x14ac:dyDescent="0.2">
      <c r="B26" s="17"/>
      <c r="C26" s="21" t="s">
        <v>84</v>
      </c>
      <c r="D26" s="22" t="s">
        <v>40</v>
      </c>
      <c r="E26" s="22"/>
      <c r="F26" s="22" t="s">
        <v>37</v>
      </c>
      <c r="G26" s="22"/>
      <c r="H26" s="17"/>
      <c r="I26" s="17"/>
      <c r="J26" s="15" t="str">
        <f t="shared" si="3"/>
        <v>dm_cargo</v>
      </c>
      <c r="K26" s="15" t="str">
        <f t="shared" si="4"/>
        <v>ds_escolaridade</v>
      </c>
      <c r="L26" s="15" t="str">
        <f t="shared" si="5"/>
        <v>varchar</v>
      </c>
      <c r="M26" s="15" t="str">
        <f t="shared" si="6"/>
        <v>60</v>
      </c>
      <c r="N26" s="15" t="str">
        <f t="shared" si="7"/>
        <v/>
      </c>
      <c r="O26" s="15" t="str">
        <f t="shared" si="8"/>
        <v/>
      </c>
      <c r="P26" s="15">
        <f t="shared" si="9"/>
        <v>60</v>
      </c>
      <c r="T26" s="25"/>
      <c r="V26" s="26"/>
      <c r="W26" s="26"/>
      <c r="X26" s="26"/>
    </row>
    <row r="27" spans="2:28" outlineLevel="1" x14ac:dyDescent="0.2">
      <c r="B27" s="17"/>
      <c r="C27" s="21" t="s">
        <v>85</v>
      </c>
      <c r="D27" s="22" t="s">
        <v>86</v>
      </c>
      <c r="E27" s="22"/>
      <c r="F27" s="22" t="s">
        <v>37</v>
      </c>
      <c r="G27" s="22"/>
      <c r="H27" s="17"/>
      <c r="I27" s="17"/>
      <c r="J27" s="15" t="str">
        <f t="shared" si="3"/>
        <v>dm_cargo</v>
      </c>
      <c r="K27" s="15" t="str">
        <f t="shared" si="4"/>
        <v>fl_nivel_superior</v>
      </c>
      <c r="L27" s="15" t="str">
        <f t="shared" si="5"/>
        <v>integer</v>
      </c>
      <c r="M27" s="15" t="str">
        <f t="shared" si="6"/>
        <v>1</v>
      </c>
      <c r="N27" s="15" t="str">
        <f t="shared" si="7"/>
        <v/>
      </c>
      <c r="O27" s="15" t="str">
        <f t="shared" si="8"/>
        <v/>
      </c>
      <c r="P27" s="15">
        <f t="shared" si="9"/>
        <v>1</v>
      </c>
      <c r="T27" s="25"/>
      <c r="V27" s="26"/>
      <c r="W27" s="26"/>
      <c r="X27" s="26"/>
    </row>
    <row r="28" spans="2:28" outlineLevel="1" x14ac:dyDescent="0.2">
      <c r="B28" s="17"/>
      <c r="C28" s="21" t="s">
        <v>87</v>
      </c>
      <c r="D28" s="22" t="s">
        <v>88</v>
      </c>
      <c r="E28" s="22"/>
      <c r="F28" s="22" t="s">
        <v>35</v>
      </c>
      <c r="G28" s="22"/>
      <c r="H28" s="17"/>
      <c r="I28" s="17"/>
      <c r="J28" s="15" t="str">
        <f t="shared" si="3"/>
        <v>dm_cargo</v>
      </c>
      <c r="K28" s="15" t="str">
        <f t="shared" si="4"/>
        <v>cd_categoria</v>
      </c>
      <c r="L28" s="15" t="str">
        <f t="shared" si="5"/>
        <v>integer</v>
      </c>
      <c r="M28" s="15" t="str">
        <f t="shared" si="6"/>
        <v>3</v>
      </c>
      <c r="N28" s="15" t="str">
        <f t="shared" si="7"/>
        <v/>
      </c>
      <c r="O28" s="15" t="str">
        <f t="shared" si="8"/>
        <v/>
      </c>
      <c r="P28" s="15">
        <f t="shared" si="9"/>
        <v>3</v>
      </c>
      <c r="T28" s="25"/>
      <c r="V28" s="26"/>
      <c r="W28" s="26"/>
      <c r="X28" s="26"/>
    </row>
    <row r="29" spans="2:28" outlineLevel="1" x14ac:dyDescent="0.2">
      <c r="B29" s="17"/>
      <c r="C29" s="21" t="s">
        <v>89</v>
      </c>
      <c r="D29" s="22" t="s">
        <v>49</v>
      </c>
      <c r="E29" s="22"/>
      <c r="F29" s="22" t="s">
        <v>37</v>
      </c>
      <c r="G29" s="22"/>
      <c r="H29" s="17"/>
      <c r="I29" s="17"/>
      <c r="J29" s="15" t="str">
        <f t="shared" si="3"/>
        <v>dm_cargo</v>
      </c>
      <c r="K29" s="15" t="str">
        <f t="shared" si="4"/>
        <v>ds_categoria</v>
      </c>
      <c r="L29" s="15" t="str">
        <f t="shared" si="5"/>
        <v>varchar</v>
      </c>
      <c r="M29" s="15" t="str">
        <f t="shared" si="6"/>
        <v>20</v>
      </c>
      <c r="N29" s="15" t="str">
        <f t="shared" si="7"/>
        <v/>
      </c>
      <c r="O29" s="15" t="str">
        <f t="shared" si="8"/>
        <v/>
      </c>
      <c r="P29" s="15">
        <f t="shared" si="9"/>
        <v>20</v>
      </c>
      <c r="T29" s="25"/>
      <c r="V29" s="26"/>
      <c r="W29" s="26"/>
      <c r="X29" s="26"/>
    </row>
    <row r="30" spans="2:28" outlineLevel="1" x14ac:dyDescent="0.2">
      <c r="B30" s="17"/>
      <c r="C30" s="21" t="s">
        <v>90</v>
      </c>
      <c r="D30" s="22" t="s">
        <v>49</v>
      </c>
      <c r="E30" s="22"/>
      <c r="F30" s="22" t="s">
        <v>37</v>
      </c>
      <c r="G30" s="22"/>
      <c r="H30" s="17"/>
      <c r="I30" s="17"/>
      <c r="J30" s="15" t="str">
        <f t="shared" si="3"/>
        <v>dm_cargo</v>
      </c>
      <c r="K30" s="15" t="str">
        <f t="shared" si="4"/>
        <v>ds_subcategoria</v>
      </c>
      <c r="L30" s="15" t="str">
        <f t="shared" si="5"/>
        <v>varchar</v>
      </c>
      <c r="M30" s="15" t="str">
        <f t="shared" si="6"/>
        <v>20</v>
      </c>
      <c r="N30" s="15" t="str">
        <f t="shared" si="7"/>
        <v/>
      </c>
      <c r="O30" s="15" t="str">
        <f t="shared" si="8"/>
        <v/>
      </c>
      <c r="P30" s="15">
        <f t="shared" si="9"/>
        <v>20</v>
      </c>
      <c r="T30" s="25"/>
      <c r="V30" s="26"/>
      <c r="W30" s="26"/>
      <c r="X30" s="26"/>
    </row>
    <row r="31" spans="2:28" outlineLevel="1" x14ac:dyDescent="0.2">
      <c r="B31" s="17"/>
      <c r="C31" s="21" t="s">
        <v>91</v>
      </c>
      <c r="D31" s="22" t="s">
        <v>33</v>
      </c>
      <c r="E31" s="22"/>
      <c r="F31" s="22" t="s">
        <v>35</v>
      </c>
      <c r="G31" s="22"/>
      <c r="H31" s="17"/>
      <c r="I31" s="17"/>
      <c r="J31" s="15" t="str">
        <f t="shared" si="3"/>
        <v>dm_cargo</v>
      </c>
      <c r="K31" s="15" t="str">
        <f t="shared" si="4"/>
        <v>cd_referencia</v>
      </c>
      <c r="L31" s="15" t="str">
        <f t="shared" si="5"/>
        <v>integer</v>
      </c>
      <c r="M31" s="15" t="str">
        <f t="shared" si="6"/>
        <v>10</v>
      </c>
      <c r="N31" s="15" t="str">
        <f t="shared" si="7"/>
        <v/>
      </c>
      <c r="O31" s="15" t="str">
        <f t="shared" si="8"/>
        <v/>
      </c>
      <c r="P31" s="15">
        <f t="shared" si="9"/>
        <v>10</v>
      </c>
      <c r="T31" s="25"/>
      <c r="V31" s="26"/>
      <c r="W31" s="26"/>
      <c r="X31" s="26"/>
    </row>
    <row r="32" spans="2:28" outlineLevel="1" x14ac:dyDescent="0.2">
      <c r="B32" s="17"/>
      <c r="C32" s="21" t="s">
        <v>92</v>
      </c>
      <c r="D32" s="22" t="s">
        <v>40</v>
      </c>
      <c r="E32" s="22"/>
      <c r="F32" s="22" t="s">
        <v>37</v>
      </c>
      <c r="G32" s="22"/>
      <c r="H32" s="17"/>
      <c r="I32" s="17"/>
      <c r="J32" s="15" t="str">
        <f t="shared" si="3"/>
        <v>dm_cargo</v>
      </c>
      <c r="K32" s="15" t="str">
        <f t="shared" si="4"/>
        <v>ds_referencia</v>
      </c>
      <c r="L32" s="15" t="str">
        <f t="shared" si="5"/>
        <v>varchar</v>
      </c>
      <c r="M32" s="15" t="str">
        <f t="shared" si="6"/>
        <v>60</v>
      </c>
      <c r="N32" s="15" t="str">
        <f t="shared" si="7"/>
        <v/>
      </c>
      <c r="O32" s="15" t="str">
        <f t="shared" si="8"/>
        <v/>
      </c>
      <c r="P32" s="15">
        <f t="shared" si="9"/>
        <v>60</v>
      </c>
      <c r="T32" s="25"/>
      <c r="V32" s="26"/>
      <c r="W32" s="26"/>
      <c r="X32" s="26"/>
    </row>
    <row r="33" spans="2:28" outlineLevel="1" x14ac:dyDescent="0.2">
      <c r="B33" s="17"/>
      <c r="C33" s="21" t="s">
        <v>93</v>
      </c>
      <c r="D33" s="22" t="s">
        <v>76</v>
      </c>
      <c r="E33" s="22"/>
      <c r="F33" s="22" t="s">
        <v>35</v>
      </c>
      <c r="G33" s="22"/>
      <c r="H33" s="17"/>
      <c r="I33" s="17"/>
      <c r="J33" s="15" t="str">
        <f t="shared" si="3"/>
        <v>dm_cargo</v>
      </c>
      <c r="K33" s="15" t="str">
        <f t="shared" si="4"/>
        <v>vl_ordem_referencia</v>
      </c>
      <c r="L33" s="15" t="str">
        <f t="shared" si="5"/>
        <v>integer</v>
      </c>
      <c r="M33" s="15" t="str">
        <f t="shared" si="6"/>
        <v>2</v>
      </c>
      <c r="N33" s="15" t="str">
        <f t="shared" si="7"/>
        <v/>
      </c>
      <c r="O33" s="15" t="str">
        <f t="shared" si="8"/>
        <v/>
      </c>
      <c r="P33" s="15">
        <f t="shared" si="9"/>
        <v>2</v>
      </c>
      <c r="T33" s="25"/>
      <c r="V33" s="26"/>
      <c r="W33" s="26"/>
      <c r="X33" s="26"/>
    </row>
    <row r="34" spans="2:28" outlineLevel="1" x14ac:dyDescent="0.2">
      <c r="B34" s="17"/>
      <c r="C34" s="21" t="s">
        <v>94</v>
      </c>
      <c r="D34" s="22" t="s">
        <v>86</v>
      </c>
      <c r="E34" s="22"/>
      <c r="F34" s="22" t="s">
        <v>35</v>
      </c>
      <c r="G34" s="22"/>
      <c r="H34" s="17"/>
      <c r="I34" s="17"/>
      <c r="J34" s="15" t="str">
        <f t="shared" si="3"/>
        <v>dm_cargo</v>
      </c>
      <c r="K34" s="15" t="str">
        <f t="shared" si="4"/>
        <v>fl_nivel_referencia</v>
      </c>
      <c r="L34" s="15" t="str">
        <f t="shared" si="5"/>
        <v>integer</v>
      </c>
      <c r="M34" s="15" t="str">
        <f t="shared" si="6"/>
        <v>1</v>
      </c>
      <c r="N34" s="15" t="str">
        <f t="shared" si="7"/>
        <v/>
      </c>
      <c r="O34" s="15" t="str">
        <f t="shared" si="8"/>
        <v/>
      </c>
      <c r="P34" s="15">
        <f t="shared" si="9"/>
        <v>1</v>
      </c>
      <c r="T34" s="25"/>
      <c r="V34" s="26"/>
      <c r="W34" s="26"/>
      <c r="X34" s="26"/>
    </row>
    <row r="35" spans="2:28" outlineLevel="1" x14ac:dyDescent="0.2">
      <c r="B35" s="17"/>
      <c r="C35" s="21" t="s">
        <v>95</v>
      </c>
      <c r="D35" s="22" t="s">
        <v>76</v>
      </c>
      <c r="E35" s="22"/>
      <c r="F35" s="22" t="s">
        <v>37</v>
      </c>
      <c r="G35" s="22"/>
      <c r="H35" s="17"/>
      <c r="I35" s="17"/>
      <c r="J35" s="15" t="str">
        <f t="shared" si="3"/>
        <v>dm_cargo</v>
      </c>
      <c r="K35" s="15" t="str">
        <f t="shared" si="4"/>
        <v>cd_rotulo_vencimento</v>
      </c>
      <c r="L35" s="15" t="str">
        <f t="shared" si="5"/>
        <v>integer</v>
      </c>
      <c r="M35" s="15" t="str">
        <f t="shared" si="6"/>
        <v>2</v>
      </c>
      <c r="N35" s="15" t="str">
        <f t="shared" si="7"/>
        <v/>
      </c>
      <c r="O35" s="15" t="str">
        <f t="shared" si="8"/>
        <v/>
      </c>
      <c r="P35" s="15">
        <f t="shared" si="9"/>
        <v>2</v>
      </c>
      <c r="T35" s="25"/>
      <c r="V35" s="26"/>
      <c r="W35" s="26"/>
      <c r="X35" s="26"/>
    </row>
    <row r="36" spans="2:28" outlineLevel="1" x14ac:dyDescent="0.2">
      <c r="B36" s="17"/>
      <c r="C36" s="21" t="s">
        <v>96</v>
      </c>
      <c r="D36" s="22" t="s">
        <v>49</v>
      </c>
      <c r="E36" s="22"/>
      <c r="F36" s="22" t="s">
        <v>37</v>
      </c>
      <c r="G36" s="22"/>
      <c r="H36" s="17"/>
      <c r="I36" s="17"/>
      <c r="J36" s="15" t="str">
        <f t="shared" si="3"/>
        <v>dm_cargo</v>
      </c>
      <c r="K36" s="15" t="str">
        <f t="shared" si="4"/>
        <v>ds_rotulo_vencimento</v>
      </c>
      <c r="L36" s="15" t="str">
        <f t="shared" si="5"/>
        <v>varchar</v>
      </c>
      <c r="M36" s="15" t="str">
        <f t="shared" si="6"/>
        <v>20</v>
      </c>
      <c r="N36" s="15" t="str">
        <f t="shared" si="7"/>
        <v/>
      </c>
      <c r="O36" s="15" t="str">
        <f t="shared" si="8"/>
        <v/>
      </c>
      <c r="P36" s="15">
        <f t="shared" si="9"/>
        <v>20</v>
      </c>
      <c r="T36" s="25"/>
      <c r="V36" s="26"/>
      <c r="W36" s="26"/>
      <c r="X36" s="26"/>
    </row>
    <row r="37" spans="2:28" outlineLevel="1" x14ac:dyDescent="0.2">
      <c r="B37" s="17"/>
      <c r="C37" s="21" t="s">
        <v>97</v>
      </c>
      <c r="D37" s="22" t="s">
        <v>86</v>
      </c>
      <c r="E37" s="22"/>
      <c r="F37" s="22" t="s">
        <v>37</v>
      </c>
      <c r="G37" s="22"/>
      <c r="H37" s="17"/>
      <c r="I37" s="17"/>
      <c r="J37" s="15" t="str">
        <f t="shared" si="3"/>
        <v>dm_cargo</v>
      </c>
      <c r="K37" s="15" t="str">
        <f t="shared" si="4"/>
        <v>fl_possui_especialidade</v>
      </c>
      <c r="L37" s="15" t="str">
        <f t="shared" si="5"/>
        <v>integer</v>
      </c>
      <c r="M37" s="15" t="str">
        <f t="shared" si="6"/>
        <v>1</v>
      </c>
      <c r="N37" s="15" t="str">
        <f t="shared" si="7"/>
        <v/>
      </c>
      <c r="O37" s="15" t="str">
        <f t="shared" si="8"/>
        <v/>
      </c>
      <c r="P37" s="15">
        <f t="shared" si="9"/>
        <v>1</v>
      </c>
      <c r="T37" s="25"/>
      <c r="V37" s="26"/>
      <c r="W37" s="26"/>
      <c r="X37" s="26"/>
    </row>
    <row r="38" spans="2:28" outlineLevel="1" x14ac:dyDescent="0.2">
      <c r="B38" s="17"/>
      <c r="C38" s="21" t="s">
        <v>98</v>
      </c>
      <c r="D38" s="22" t="s">
        <v>42</v>
      </c>
      <c r="E38" s="22"/>
      <c r="F38" s="22" t="s">
        <v>37</v>
      </c>
      <c r="G38" s="22"/>
      <c r="H38" s="17"/>
      <c r="I38" s="17"/>
      <c r="J38" s="15" t="str">
        <f t="shared" si="3"/>
        <v>dm_cargo</v>
      </c>
      <c r="K38" s="15" t="str">
        <f t="shared" si="4"/>
        <v>dt_inicio_cargo</v>
      </c>
      <c r="L38" s="15" t="str">
        <f t="shared" si="5"/>
        <v>date</v>
      </c>
      <c r="M38" s="15" t="str">
        <f t="shared" si="6"/>
        <v/>
      </c>
      <c r="N38" s="15" t="str">
        <f t="shared" si="7"/>
        <v/>
      </c>
      <c r="O38" s="15" t="str">
        <f t="shared" si="8"/>
        <v/>
      </c>
      <c r="P38" s="15">
        <f t="shared" si="9"/>
        <v>7</v>
      </c>
      <c r="T38" s="25"/>
      <c r="V38" s="26"/>
      <c r="W38" s="26"/>
      <c r="X38" s="26"/>
    </row>
    <row r="39" spans="2:28" outlineLevel="1" x14ac:dyDescent="0.2">
      <c r="B39" s="17"/>
      <c r="C39" s="21" t="s">
        <v>99</v>
      </c>
      <c r="D39" s="22" t="s">
        <v>42</v>
      </c>
      <c r="E39" s="22"/>
      <c r="F39" s="22" t="s">
        <v>37</v>
      </c>
      <c r="G39" s="22"/>
      <c r="H39" s="17"/>
      <c r="I39" s="17"/>
      <c r="J39" s="15" t="str">
        <f t="shared" si="3"/>
        <v>dm_cargo</v>
      </c>
      <c r="K39" s="15" t="str">
        <f t="shared" si="4"/>
        <v>dt_fim_cargo</v>
      </c>
      <c r="L39" s="15" t="str">
        <f t="shared" si="5"/>
        <v>date</v>
      </c>
      <c r="M39" s="15" t="str">
        <f t="shared" si="6"/>
        <v/>
      </c>
      <c r="N39" s="15" t="str">
        <f t="shared" si="7"/>
        <v/>
      </c>
      <c r="O39" s="15" t="str">
        <f t="shared" si="8"/>
        <v/>
      </c>
      <c r="P39" s="15">
        <f t="shared" si="9"/>
        <v>7</v>
      </c>
      <c r="T39" s="25"/>
      <c r="V39" s="26"/>
      <c r="W39" s="26"/>
      <c r="X39" s="26"/>
    </row>
    <row r="40" spans="2:28" outlineLevel="1" x14ac:dyDescent="0.2">
      <c r="B40" s="17"/>
      <c r="C40" s="21" t="s">
        <v>100</v>
      </c>
      <c r="D40" s="22" t="s">
        <v>42</v>
      </c>
      <c r="E40" s="22"/>
      <c r="F40" s="22" t="s">
        <v>35</v>
      </c>
      <c r="G40" s="22"/>
      <c r="H40" s="17"/>
      <c r="I40" s="17"/>
      <c r="J40" s="15" t="str">
        <f t="shared" si="3"/>
        <v>dm_cargo</v>
      </c>
      <c r="K40" s="15" t="str">
        <f t="shared" si="4"/>
        <v>dt_inicio_referencia</v>
      </c>
      <c r="L40" s="15" t="str">
        <f t="shared" si="5"/>
        <v>date</v>
      </c>
      <c r="M40" s="15" t="str">
        <f t="shared" si="6"/>
        <v/>
      </c>
      <c r="N40" s="15" t="str">
        <f t="shared" si="7"/>
        <v/>
      </c>
      <c r="O40" s="15" t="str">
        <f t="shared" si="8"/>
        <v/>
      </c>
      <c r="P40" s="15">
        <f t="shared" si="9"/>
        <v>7</v>
      </c>
      <c r="T40" s="25"/>
      <c r="V40" s="26"/>
      <c r="W40" s="26"/>
      <c r="X40" s="26"/>
    </row>
    <row r="41" spans="2:28" outlineLevel="1" x14ac:dyDescent="0.2">
      <c r="B41" s="17"/>
      <c r="C41" s="21" t="s">
        <v>101</v>
      </c>
      <c r="D41" s="22" t="s">
        <v>42</v>
      </c>
      <c r="E41" s="22"/>
      <c r="F41" s="22" t="s">
        <v>37</v>
      </c>
      <c r="G41" s="22"/>
      <c r="H41" s="17"/>
      <c r="I41" s="17"/>
      <c r="J41" s="15" t="str">
        <f t="shared" si="3"/>
        <v>dm_cargo</v>
      </c>
      <c r="K41" s="15" t="str">
        <f t="shared" si="4"/>
        <v>dt_termino_referencia</v>
      </c>
      <c r="L41" s="15" t="str">
        <f t="shared" si="5"/>
        <v>date</v>
      </c>
      <c r="M41" s="15" t="str">
        <f t="shared" si="6"/>
        <v/>
      </c>
      <c r="N41" s="15" t="str">
        <f t="shared" si="7"/>
        <v/>
      </c>
      <c r="O41" s="15" t="str">
        <f t="shared" si="8"/>
        <v/>
      </c>
      <c r="P41" s="15">
        <f t="shared" si="9"/>
        <v>7</v>
      </c>
      <c r="T41" s="25"/>
      <c r="V41" s="26"/>
      <c r="W41" s="26"/>
      <c r="X41" s="26"/>
    </row>
    <row r="42" spans="2:28" outlineLevel="1" x14ac:dyDescent="0.2">
      <c r="B42" s="17"/>
      <c r="C42" s="21" t="s">
        <v>44</v>
      </c>
      <c r="D42" s="22" t="s">
        <v>45</v>
      </c>
      <c r="E42" s="22"/>
      <c r="F42" s="22" t="s">
        <v>35</v>
      </c>
      <c r="G42" s="22"/>
      <c r="H42" s="17"/>
      <c r="I42" s="17"/>
      <c r="J42" s="15" t="str">
        <f t="shared" si="3"/>
        <v>dm_cargo</v>
      </c>
      <c r="K42" s="15" t="str">
        <f t="shared" si="4"/>
        <v>ts_referencia</v>
      </c>
      <c r="L42" s="15" t="str">
        <f t="shared" si="5"/>
        <v>timestamp</v>
      </c>
      <c r="M42" s="15" t="str">
        <f t="shared" si="6"/>
        <v/>
      </c>
      <c r="N42" s="15" t="str">
        <f t="shared" si="7"/>
        <v/>
      </c>
      <c r="O42" s="15" t="str">
        <f t="shared" si="8"/>
        <v/>
      </c>
      <c r="P42" s="15">
        <f t="shared" si="9"/>
        <v>11</v>
      </c>
      <c r="T42" s="25"/>
      <c r="V42" s="26"/>
      <c r="W42" s="26"/>
      <c r="X42" s="26"/>
    </row>
    <row r="43" spans="2:28" outlineLevel="1" x14ac:dyDescent="0.2">
      <c r="B43" s="17"/>
      <c r="C43" s="21"/>
      <c r="D43" s="22"/>
      <c r="E43" s="22"/>
      <c r="F43" s="22"/>
      <c r="G43" s="22"/>
      <c r="H43" s="17"/>
      <c r="I43" s="17"/>
      <c r="J43" s="15" t="str">
        <f t="shared" si="3"/>
        <v/>
      </c>
      <c r="K43" s="15" t="str">
        <f t="shared" si="4"/>
        <v/>
      </c>
      <c r="L43" s="15" t="str">
        <f t="shared" si="5"/>
        <v/>
      </c>
      <c r="M43" s="15" t="str">
        <f t="shared" si="6"/>
        <v/>
      </c>
      <c r="N43" s="15" t="str">
        <f t="shared" si="7"/>
        <v/>
      </c>
      <c r="O43" s="15" t="str">
        <f t="shared" si="8"/>
        <v/>
      </c>
      <c r="P43" s="15" t="str">
        <f t="shared" si="9"/>
        <v/>
      </c>
      <c r="T43" s="25"/>
      <c r="V43" s="26"/>
      <c r="W43" s="26"/>
      <c r="X43" s="26"/>
    </row>
    <row r="44" spans="2:28" outlineLevel="1" x14ac:dyDescent="0.2">
      <c r="B44" s="17"/>
      <c r="C44" s="21" t="s">
        <v>313</v>
      </c>
      <c r="D44" s="22"/>
      <c r="E44" s="22"/>
      <c r="F44" s="22"/>
      <c r="G44" s="22"/>
      <c r="H44" s="17"/>
      <c r="I44" s="17"/>
      <c r="J44" s="15" t="str">
        <f t="shared" si="3"/>
        <v>dm_lotacao</v>
      </c>
      <c r="K44" s="15" t="str">
        <f t="shared" si="4"/>
        <v/>
      </c>
      <c r="L44" s="15" t="str">
        <f t="shared" si="5"/>
        <v/>
      </c>
      <c r="M44" s="15" t="str">
        <f t="shared" si="6"/>
        <v/>
      </c>
      <c r="N44" s="15" t="str">
        <f t="shared" si="7"/>
        <v/>
      </c>
      <c r="O44" s="15" t="str">
        <f t="shared" si="8"/>
        <v/>
      </c>
      <c r="P44" s="15" t="str">
        <f t="shared" si="9"/>
        <v/>
      </c>
      <c r="T44" s="25"/>
      <c r="V44" s="26"/>
      <c r="W44" s="26"/>
      <c r="X44" s="26"/>
    </row>
    <row r="45" spans="2:28" outlineLevel="1" x14ac:dyDescent="0.2">
      <c r="B45" s="17"/>
      <c r="C45" s="21" t="s">
        <v>27</v>
      </c>
      <c r="D45" s="22" t="s">
        <v>28</v>
      </c>
      <c r="E45" s="22" t="s">
        <v>29</v>
      </c>
      <c r="F45" s="22" t="s">
        <v>30</v>
      </c>
      <c r="G45" s="22"/>
      <c r="H45" s="17"/>
      <c r="I45" s="17"/>
      <c r="J45" s="15" t="str">
        <f t="shared" si="3"/>
        <v>dm_lotacao</v>
      </c>
      <c r="K45" s="15" t="str">
        <f t="shared" si="4"/>
        <v>Name</v>
      </c>
      <c r="L45" s="15" t="str">
        <f t="shared" si="5"/>
        <v>DataType</v>
      </c>
      <c r="M45" s="15" t="str">
        <f t="shared" si="6"/>
        <v>Size</v>
      </c>
      <c r="N45" s="15" t="str">
        <f t="shared" si="7"/>
        <v>PK</v>
      </c>
      <c r="O45" s="15" t="str">
        <f t="shared" si="8"/>
        <v>Nulo?</v>
      </c>
      <c r="P45" s="15" t="str">
        <f t="shared" si="9"/>
        <v>Tamanho Efetivo</v>
      </c>
      <c r="T45" s="25"/>
      <c r="V45" s="26"/>
      <c r="W45" s="26"/>
      <c r="X45" s="26"/>
      <c r="AB45" s="15" t="str">
        <f>+J45</f>
        <v>dm_lotacao</v>
      </c>
    </row>
    <row r="46" spans="2:28" x14ac:dyDescent="0.2">
      <c r="B46" s="17"/>
      <c r="C46" s="20" t="s">
        <v>102</v>
      </c>
      <c r="D46" s="20" t="s">
        <v>33</v>
      </c>
      <c r="E46" s="20" t="s">
        <v>34</v>
      </c>
      <c r="F46" s="20" t="s">
        <v>35</v>
      </c>
      <c r="G46" s="20"/>
      <c r="H46" s="19"/>
      <c r="I46" s="19"/>
      <c r="J46" s="15" t="str">
        <f t="shared" si="3"/>
        <v>dm_lotacao</v>
      </c>
      <c r="K46" s="15" t="str">
        <f t="shared" si="4"/>
        <v>id_lotacao</v>
      </c>
      <c r="L46" s="15" t="str">
        <f t="shared" si="5"/>
        <v>integer</v>
      </c>
      <c r="M46" s="15" t="str">
        <f t="shared" si="6"/>
        <v>10</v>
      </c>
      <c r="N46" s="15" t="str">
        <f t="shared" si="7"/>
        <v>Sim</v>
      </c>
      <c r="O46" s="15" t="str">
        <f t="shared" si="8"/>
        <v>Não</v>
      </c>
      <c r="P46" s="15">
        <f t="shared" si="9"/>
        <v>10</v>
      </c>
      <c r="Q46" s="15" t="str">
        <f>+J46</f>
        <v>dm_lotacao</v>
      </c>
      <c r="R46" s="15">
        <f>DSUM(J45:P91,P45,AB45:AB46)</f>
        <v>598</v>
      </c>
      <c r="S46" s="15">
        <v>2700</v>
      </c>
      <c r="T46" s="25">
        <f>+S46*R46/(1024*1024)</f>
        <v>1.5398025512695312</v>
      </c>
      <c r="U46" s="15">
        <v>1</v>
      </c>
      <c r="V46" s="26">
        <v>0.1</v>
      </c>
      <c r="W46" s="25">
        <f>+T46+T46*V46</f>
        <v>1.6937828063964844</v>
      </c>
      <c r="X46" s="30">
        <v>12</v>
      </c>
      <c r="Y46" s="25">
        <f>FV(V46,X46,-W46)</f>
        <v>36.220332172003779</v>
      </c>
      <c r="Z46" s="25">
        <f>+Y46+T46</f>
        <v>37.76013472327331</v>
      </c>
      <c r="AB46" s="15" t="str">
        <f>+J46</f>
        <v>dm_lotacao</v>
      </c>
    </row>
    <row r="47" spans="2:28" outlineLevel="1" x14ac:dyDescent="0.2">
      <c r="B47" s="17"/>
      <c r="C47" s="20" t="s">
        <v>103</v>
      </c>
      <c r="D47" s="20" t="s">
        <v>104</v>
      </c>
      <c r="E47" s="20"/>
      <c r="F47" s="20" t="s">
        <v>37</v>
      </c>
      <c r="G47" s="20"/>
      <c r="H47" s="19"/>
      <c r="I47" s="19"/>
      <c r="J47" s="15" t="str">
        <f t="shared" si="3"/>
        <v>dm_lotacao</v>
      </c>
      <c r="K47" s="15" t="str">
        <f t="shared" si="4"/>
        <v>cd_lotacao</v>
      </c>
      <c r="L47" s="15" t="str">
        <f t="shared" si="5"/>
        <v>varchar</v>
      </c>
      <c r="M47" s="15" t="str">
        <f t="shared" si="6"/>
        <v>15</v>
      </c>
      <c r="N47" s="15" t="str">
        <f t="shared" si="7"/>
        <v/>
      </c>
      <c r="O47" s="15" t="str">
        <f t="shared" si="8"/>
        <v/>
      </c>
      <c r="P47" s="15">
        <f t="shared" si="9"/>
        <v>15</v>
      </c>
      <c r="T47" s="25"/>
      <c r="V47" s="26"/>
      <c r="W47" s="26"/>
      <c r="X47" s="26"/>
    </row>
    <row r="48" spans="2:28" outlineLevel="1" x14ac:dyDescent="0.2">
      <c r="B48" s="17"/>
      <c r="C48" s="20" t="s">
        <v>105</v>
      </c>
      <c r="D48" s="20" t="s">
        <v>106</v>
      </c>
      <c r="E48" s="20"/>
      <c r="F48" s="20" t="s">
        <v>37</v>
      </c>
      <c r="G48" s="20"/>
      <c r="H48" s="19"/>
      <c r="I48" s="19"/>
      <c r="J48" s="15" t="str">
        <f t="shared" si="3"/>
        <v>dm_lotacao</v>
      </c>
      <c r="K48" s="15" t="str">
        <f t="shared" si="4"/>
        <v>ds_lotacao</v>
      </c>
      <c r="L48" s="15" t="str">
        <f t="shared" si="5"/>
        <v>varchar</v>
      </c>
      <c r="M48" s="15" t="str">
        <f t="shared" si="6"/>
        <v>200</v>
      </c>
      <c r="N48" s="15" t="str">
        <f t="shared" si="7"/>
        <v/>
      </c>
      <c r="O48" s="15" t="str">
        <f t="shared" si="8"/>
        <v/>
      </c>
      <c r="P48" s="15">
        <f t="shared" si="9"/>
        <v>200</v>
      </c>
      <c r="T48" s="25"/>
      <c r="V48" s="26"/>
      <c r="W48" s="26"/>
      <c r="X48" s="26"/>
    </row>
    <row r="49" spans="2:24" outlineLevel="1" x14ac:dyDescent="0.2">
      <c r="B49" s="17"/>
      <c r="C49" s="20" t="s">
        <v>107</v>
      </c>
      <c r="D49" s="20" t="s">
        <v>108</v>
      </c>
      <c r="E49" s="20"/>
      <c r="F49" s="20" t="s">
        <v>37</v>
      </c>
      <c r="G49" s="20"/>
      <c r="H49" s="19"/>
      <c r="I49" s="19"/>
      <c r="J49" s="15" t="str">
        <f t="shared" si="3"/>
        <v>dm_lotacao</v>
      </c>
      <c r="K49" s="15" t="str">
        <f t="shared" si="4"/>
        <v>cd_tipo_lotacao</v>
      </c>
      <c r="L49" s="15" t="str">
        <f t="shared" si="5"/>
        <v>integer</v>
      </c>
      <c r="M49" s="15" t="str">
        <f t="shared" si="6"/>
        <v>4</v>
      </c>
      <c r="N49" s="15" t="str">
        <f t="shared" si="7"/>
        <v/>
      </c>
      <c r="O49" s="15" t="str">
        <f t="shared" si="8"/>
        <v/>
      </c>
      <c r="P49" s="15">
        <f t="shared" si="9"/>
        <v>4</v>
      </c>
      <c r="T49" s="25"/>
      <c r="V49" s="26"/>
      <c r="W49" s="26"/>
      <c r="X49" s="26"/>
    </row>
    <row r="50" spans="2:24" outlineLevel="1" x14ac:dyDescent="0.2">
      <c r="B50" s="17"/>
      <c r="C50" s="20" t="s">
        <v>109</v>
      </c>
      <c r="D50" s="20" t="s">
        <v>49</v>
      </c>
      <c r="E50" s="20"/>
      <c r="F50" s="20" t="s">
        <v>37</v>
      </c>
      <c r="G50" s="20"/>
      <c r="H50" s="19"/>
      <c r="I50" s="19"/>
      <c r="J50" s="15" t="str">
        <f t="shared" si="3"/>
        <v>dm_lotacao</v>
      </c>
      <c r="K50" s="15" t="str">
        <f t="shared" si="4"/>
        <v>ds_tipo_lotacao</v>
      </c>
      <c r="L50" s="15" t="str">
        <f t="shared" si="5"/>
        <v>varchar</v>
      </c>
      <c r="M50" s="15" t="str">
        <f t="shared" si="6"/>
        <v>20</v>
      </c>
      <c r="N50" s="15" t="str">
        <f t="shared" si="7"/>
        <v/>
      </c>
      <c r="O50" s="15" t="str">
        <f t="shared" si="8"/>
        <v/>
      </c>
      <c r="P50" s="15">
        <f t="shared" si="9"/>
        <v>20</v>
      </c>
      <c r="T50" s="25"/>
      <c r="V50" s="26"/>
      <c r="W50" s="26"/>
      <c r="X50" s="26"/>
    </row>
    <row r="51" spans="2:24" outlineLevel="1" x14ac:dyDescent="0.2">
      <c r="B51" s="17"/>
      <c r="C51" s="20" t="s">
        <v>110</v>
      </c>
      <c r="D51" s="20" t="s">
        <v>111</v>
      </c>
      <c r="E51" s="20"/>
      <c r="F51" s="20" t="s">
        <v>37</v>
      </c>
      <c r="G51" s="20"/>
      <c r="H51" s="19"/>
      <c r="I51" s="19"/>
      <c r="J51" s="15" t="str">
        <f t="shared" si="3"/>
        <v>dm_lotacao</v>
      </c>
      <c r="K51" s="15" t="str">
        <f t="shared" si="4"/>
        <v>ds_bairro</v>
      </c>
      <c r="L51" s="15" t="str">
        <f t="shared" si="5"/>
        <v>varchar</v>
      </c>
      <c r="M51" s="15" t="str">
        <f t="shared" si="6"/>
        <v>30</v>
      </c>
      <c r="N51" s="15" t="str">
        <f t="shared" si="7"/>
        <v/>
      </c>
      <c r="O51" s="15" t="str">
        <f t="shared" si="8"/>
        <v/>
      </c>
      <c r="P51" s="15">
        <f t="shared" si="9"/>
        <v>30</v>
      </c>
      <c r="T51" s="25"/>
      <c r="V51" s="26"/>
      <c r="W51" s="26"/>
      <c r="X51" s="26"/>
    </row>
    <row r="52" spans="2:24" outlineLevel="1" x14ac:dyDescent="0.2">
      <c r="B52" s="17"/>
      <c r="C52" s="20" t="s">
        <v>112</v>
      </c>
      <c r="D52" s="20" t="s">
        <v>113</v>
      </c>
      <c r="E52" s="20"/>
      <c r="F52" s="20" t="s">
        <v>37</v>
      </c>
      <c r="G52" s="20"/>
      <c r="H52" s="19"/>
      <c r="I52" s="19"/>
      <c r="J52" s="15" t="str">
        <f t="shared" si="3"/>
        <v>dm_lotacao</v>
      </c>
      <c r="K52" s="15" t="str">
        <f t="shared" si="4"/>
        <v>cd_cep</v>
      </c>
      <c r="L52" s="15" t="str">
        <f t="shared" si="5"/>
        <v>varchar</v>
      </c>
      <c r="M52" s="15" t="str">
        <f t="shared" si="6"/>
        <v>9</v>
      </c>
      <c r="N52" s="15" t="str">
        <f t="shared" si="7"/>
        <v/>
      </c>
      <c r="O52" s="15" t="str">
        <f t="shared" si="8"/>
        <v/>
      </c>
      <c r="P52" s="15">
        <f t="shared" si="9"/>
        <v>9</v>
      </c>
      <c r="T52" s="25"/>
      <c r="V52" s="26"/>
      <c r="W52" s="26"/>
      <c r="X52" s="26"/>
    </row>
    <row r="53" spans="2:24" outlineLevel="1" x14ac:dyDescent="0.2">
      <c r="B53" s="17"/>
      <c r="C53" s="20" t="s">
        <v>114</v>
      </c>
      <c r="D53" s="20" t="s">
        <v>111</v>
      </c>
      <c r="E53" s="20"/>
      <c r="F53" s="20" t="s">
        <v>37</v>
      </c>
      <c r="G53" s="20"/>
      <c r="H53" s="19"/>
      <c r="I53" s="19"/>
      <c r="J53" s="15" t="str">
        <f t="shared" si="3"/>
        <v>dm_lotacao</v>
      </c>
      <c r="K53" s="15" t="str">
        <f t="shared" si="4"/>
        <v>ds_municipio</v>
      </c>
      <c r="L53" s="15" t="str">
        <f t="shared" si="5"/>
        <v>varchar</v>
      </c>
      <c r="M53" s="15" t="str">
        <f t="shared" si="6"/>
        <v>30</v>
      </c>
      <c r="N53" s="15" t="str">
        <f t="shared" si="7"/>
        <v/>
      </c>
      <c r="O53" s="15" t="str">
        <f t="shared" si="8"/>
        <v/>
      </c>
      <c r="P53" s="15">
        <f t="shared" si="9"/>
        <v>30</v>
      </c>
      <c r="T53" s="25"/>
      <c r="V53" s="26"/>
      <c r="W53" s="26"/>
      <c r="X53" s="26"/>
    </row>
    <row r="54" spans="2:24" outlineLevel="1" x14ac:dyDescent="0.2">
      <c r="B54" s="17"/>
      <c r="C54" s="20" t="s">
        <v>115</v>
      </c>
      <c r="D54" s="20" t="s">
        <v>116</v>
      </c>
      <c r="E54" s="20"/>
      <c r="F54" s="20" t="s">
        <v>37</v>
      </c>
      <c r="G54" s="20"/>
      <c r="H54" s="19"/>
      <c r="I54" s="19"/>
      <c r="J54" s="15" t="str">
        <f t="shared" si="3"/>
        <v>dm_lotacao</v>
      </c>
      <c r="K54" s="15" t="str">
        <f t="shared" si="4"/>
        <v>cd_uf</v>
      </c>
      <c r="L54" s="15" t="str">
        <f t="shared" si="5"/>
        <v>varchar</v>
      </c>
      <c r="M54" s="15" t="str">
        <f t="shared" si="6"/>
        <v>2</v>
      </c>
      <c r="N54" s="15" t="str">
        <f t="shared" si="7"/>
        <v/>
      </c>
      <c r="O54" s="15" t="str">
        <f t="shared" si="8"/>
        <v/>
      </c>
      <c r="P54" s="15">
        <f t="shared" si="9"/>
        <v>2</v>
      </c>
      <c r="T54" s="25"/>
      <c r="V54" s="26"/>
      <c r="W54" s="26"/>
      <c r="X54" s="26"/>
    </row>
    <row r="55" spans="2:24" outlineLevel="1" x14ac:dyDescent="0.2">
      <c r="B55" s="17"/>
      <c r="C55" s="20" t="s">
        <v>117</v>
      </c>
      <c r="D55" s="20" t="s">
        <v>86</v>
      </c>
      <c r="E55" s="20"/>
      <c r="F55" s="20" t="s">
        <v>37</v>
      </c>
      <c r="G55" s="20"/>
      <c r="H55" s="19"/>
      <c r="I55" s="19"/>
      <c r="J55" s="15" t="str">
        <f t="shared" si="3"/>
        <v>dm_lotacao</v>
      </c>
      <c r="K55" s="15" t="str">
        <f t="shared" si="4"/>
        <v>fl_tipo_unidade_associada</v>
      </c>
      <c r="L55" s="15" t="str">
        <f t="shared" si="5"/>
        <v>integer</v>
      </c>
      <c r="M55" s="15" t="str">
        <f t="shared" si="6"/>
        <v>1</v>
      </c>
      <c r="N55" s="15" t="str">
        <f t="shared" si="7"/>
        <v/>
      </c>
      <c r="O55" s="15" t="str">
        <f t="shared" si="8"/>
        <v/>
      </c>
      <c r="P55" s="15">
        <f t="shared" si="9"/>
        <v>1</v>
      </c>
      <c r="T55" s="25"/>
      <c r="V55" s="26"/>
      <c r="W55" s="26"/>
      <c r="X55" s="26"/>
    </row>
    <row r="56" spans="2:24" outlineLevel="1" x14ac:dyDescent="0.2">
      <c r="B56" s="17"/>
      <c r="C56" s="20" t="s">
        <v>118</v>
      </c>
      <c r="D56" s="20" t="s">
        <v>86</v>
      </c>
      <c r="E56" s="20"/>
      <c r="F56" s="20" t="s">
        <v>37</v>
      </c>
      <c r="G56" s="20"/>
      <c r="H56" s="19"/>
      <c r="I56" s="19"/>
      <c r="J56" s="15" t="str">
        <f t="shared" si="3"/>
        <v>dm_lotacao</v>
      </c>
      <c r="K56" s="15" t="str">
        <f t="shared" si="4"/>
        <v>fl_insalubridade</v>
      </c>
      <c r="L56" s="15" t="str">
        <f t="shared" si="5"/>
        <v>integer</v>
      </c>
      <c r="M56" s="15" t="str">
        <f t="shared" si="6"/>
        <v>1</v>
      </c>
      <c r="N56" s="15" t="str">
        <f t="shared" si="7"/>
        <v/>
      </c>
      <c r="O56" s="15" t="str">
        <f t="shared" si="8"/>
        <v/>
      </c>
      <c r="P56" s="15">
        <f t="shared" si="9"/>
        <v>1</v>
      </c>
      <c r="T56" s="25"/>
      <c r="V56" s="26"/>
      <c r="W56" s="26"/>
      <c r="X56" s="26"/>
    </row>
    <row r="57" spans="2:24" outlineLevel="1" x14ac:dyDescent="0.2">
      <c r="B57" s="17"/>
      <c r="C57" s="20" t="s">
        <v>119</v>
      </c>
      <c r="D57" s="20" t="s">
        <v>120</v>
      </c>
      <c r="E57" s="20"/>
      <c r="F57" s="20" t="s">
        <v>37</v>
      </c>
      <c r="G57" s="20"/>
      <c r="H57" s="19"/>
      <c r="I57" s="19"/>
      <c r="J57" s="15" t="str">
        <f t="shared" si="3"/>
        <v>dm_lotacao</v>
      </c>
      <c r="K57" s="15" t="str">
        <f t="shared" si="4"/>
        <v>vl_percentual_insalubridade</v>
      </c>
      <c r="L57" s="15" t="str">
        <f t="shared" si="5"/>
        <v>numeric</v>
      </c>
      <c r="M57" s="15" t="str">
        <f t="shared" si="6"/>
        <v>5</v>
      </c>
      <c r="N57" s="15" t="str">
        <f t="shared" si="7"/>
        <v/>
      </c>
      <c r="O57" s="15" t="str">
        <f t="shared" si="8"/>
        <v/>
      </c>
      <c r="P57" s="15">
        <f t="shared" si="9"/>
        <v>5</v>
      </c>
      <c r="T57" s="25"/>
      <c r="V57" s="26"/>
      <c r="W57" s="26"/>
      <c r="X57" s="26"/>
    </row>
    <row r="58" spans="2:24" outlineLevel="1" x14ac:dyDescent="0.2">
      <c r="B58" s="17"/>
      <c r="C58" s="20" t="s">
        <v>121</v>
      </c>
      <c r="D58" s="20" t="s">
        <v>86</v>
      </c>
      <c r="E58" s="20"/>
      <c r="F58" s="20" t="s">
        <v>37</v>
      </c>
      <c r="G58" s="20"/>
      <c r="H58" s="19"/>
      <c r="I58" s="19"/>
      <c r="J58" s="15" t="str">
        <f t="shared" si="3"/>
        <v>dm_lotacao</v>
      </c>
      <c r="K58" s="15" t="str">
        <f t="shared" si="4"/>
        <v>fl_periculosidade</v>
      </c>
      <c r="L58" s="15" t="str">
        <f t="shared" si="5"/>
        <v>integer</v>
      </c>
      <c r="M58" s="15" t="str">
        <f t="shared" si="6"/>
        <v>1</v>
      </c>
      <c r="N58" s="15" t="str">
        <f t="shared" si="7"/>
        <v/>
      </c>
      <c r="O58" s="15" t="str">
        <f t="shared" si="8"/>
        <v/>
      </c>
      <c r="P58" s="15">
        <f t="shared" si="9"/>
        <v>1</v>
      </c>
      <c r="T58" s="25"/>
      <c r="V58" s="26"/>
      <c r="W58" s="26"/>
      <c r="X58" s="26"/>
    </row>
    <row r="59" spans="2:24" outlineLevel="1" x14ac:dyDescent="0.2">
      <c r="B59" s="17"/>
      <c r="C59" s="20" t="s">
        <v>122</v>
      </c>
      <c r="D59" s="20" t="s">
        <v>120</v>
      </c>
      <c r="E59" s="20"/>
      <c r="F59" s="20" t="s">
        <v>37</v>
      </c>
      <c r="G59" s="20"/>
      <c r="H59" s="19"/>
      <c r="I59" s="19"/>
      <c r="J59" s="15" t="str">
        <f t="shared" si="3"/>
        <v>dm_lotacao</v>
      </c>
      <c r="K59" s="15" t="str">
        <f t="shared" si="4"/>
        <v>vl_percentual_periculosidade</v>
      </c>
      <c r="L59" s="15" t="str">
        <f t="shared" si="5"/>
        <v>numeric</v>
      </c>
      <c r="M59" s="15" t="str">
        <f t="shared" si="6"/>
        <v>5</v>
      </c>
      <c r="N59" s="15" t="str">
        <f t="shared" si="7"/>
        <v/>
      </c>
      <c r="O59" s="15" t="str">
        <f t="shared" si="8"/>
        <v/>
      </c>
      <c r="P59" s="15">
        <f t="shared" si="9"/>
        <v>5</v>
      </c>
      <c r="T59" s="25"/>
      <c r="V59" s="26"/>
      <c r="W59" s="26"/>
      <c r="X59" s="26"/>
    </row>
    <row r="60" spans="2:24" outlineLevel="1" x14ac:dyDescent="0.2">
      <c r="B60" s="17"/>
      <c r="C60" s="20" t="s">
        <v>123</v>
      </c>
      <c r="D60" s="20" t="s">
        <v>42</v>
      </c>
      <c r="E60" s="20"/>
      <c r="F60" s="20" t="s">
        <v>37</v>
      </c>
      <c r="G60" s="20"/>
      <c r="H60" s="19"/>
      <c r="I60" s="19"/>
      <c r="J60" s="15" t="str">
        <f t="shared" si="3"/>
        <v>dm_lotacao</v>
      </c>
      <c r="K60" s="15" t="str">
        <f t="shared" si="4"/>
        <v>dt_inicio_lotacao</v>
      </c>
      <c r="L60" s="15" t="str">
        <f t="shared" si="5"/>
        <v>date</v>
      </c>
      <c r="M60" s="15" t="str">
        <f t="shared" si="6"/>
        <v/>
      </c>
      <c r="N60" s="15" t="str">
        <f t="shared" si="7"/>
        <v/>
      </c>
      <c r="O60" s="15" t="str">
        <f t="shared" si="8"/>
        <v/>
      </c>
      <c r="P60" s="15">
        <f t="shared" si="9"/>
        <v>7</v>
      </c>
      <c r="T60" s="25"/>
      <c r="V60" s="26"/>
      <c r="W60" s="26"/>
      <c r="X60" s="26"/>
    </row>
    <row r="61" spans="2:24" outlineLevel="1" x14ac:dyDescent="0.2">
      <c r="B61" s="17"/>
      <c r="C61" s="20" t="s">
        <v>124</v>
      </c>
      <c r="D61" s="20" t="s">
        <v>42</v>
      </c>
      <c r="E61" s="20"/>
      <c r="F61" s="20" t="s">
        <v>37</v>
      </c>
      <c r="G61" s="20"/>
      <c r="H61" s="19"/>
      <c r="I61" s="19"/>
      <c r="J61" s="15" t="str">
        <f t="shared" si="3"/>
        <v>dm_lotacao</v>
      </c>
      <c r="K61" s="15" t="str">
        <f t="shared" si="4"/>
        <v>dt_fim_lotacao</v>
      </c>
      <c r="L61" s="15" t="str">
        <f t="shared" si="5"/>
        <v>date</v>
      </c>
      <c r="M61" s="15" t="str">
        <f t="shared" si="6"/>
        <v/>
      </c>
      <c r="N61" s="15" t="str">
        <f t="shared" si="7"/>
        <v/>
      </c>
      <c r="O61" s="15" t="str">
        <f t="shared" si="8"/>
        <v/>
      </c>
      <c r="P61" s="15">
        <f t="shared" si="9"/>
        <v>7</v>
      </c>
      <c r="T61" s="25"/>
      <c r="V61" s="26"/>
      <c r="W61" s="26"/>
      <c r="X61" s="26"/>
    </row>
    <row r="62" spans="2:24" outlineLevel="1" x14ac:dyDescent="0.2">
      <c r="B62" s="17"/>
      <c r="C62" s="20" t="s">
        <v>125</v>
      </c>
      <c r="D62" s="20" t="s">
        <v>76</v>
      </c>
      <c r="E62" s="20"/>
      <c r="F62" s="20" t="s">
        <v>37</v>
      </c>
      <c r="G62" s="20"/>
      <c r="H62" s="19"/>
      <c r="I62" s="19"/>
      <c r="J62" s="15" t="str">
        <f t="shared" si="3"/>
        <v>dm_lotacao</v>
      </c>
      <c r="K62" s="15" t="str">
        <f t="shared" si="4"/>
        <v>cd_empresa</v>
      </c>
      <c r="L62" s="15" t="str">
        <f t="shared" si="5"/>
        <v>integer</v>
      </c>
      <c r="M62" s="15" t="str">
        <f t="shared" si="6"/>
        <v>2</v>
      </c>
      <c r="N62" s="15" t="str">
        <f t="shared" si="7"/>
        <v/>
      </c>
      <c r="O62" s="15" t="str">
        <f t="shared" si="8"/>
        <v/>
      </c>
      <c r="P62" s="15">
        <f t="shared" si="9"/>
        <v>2</v>
      </c>
      <c r="T62" s="25"/>
      <c r="V62" s="26"/>
      <c r="W62" s="26"/>
      <c r="X62" s="26"/>
    </row>
    <row r="63" spans="2:24" outlineLevel="1" x14ac:dyDescent="0.2">
      <c r="B63" s="17"/>
      <c r="C63" s="20" t="s">
        <v>126</v>
      </c>
      <c r="D63" s="20" t="s">
        <v>127</v>
      </c>
      <c r="E63" s="20"/>
      <c r="F63" s="20" t="s">
        <v>37</v>
      </c>
      <c r="G63" s="20"/>
      <c r="H63" s="19"/>
      <c r="I63" s="19"/>
      <c r="J63" s="15" t="str">
        <f t="shared" si="3"/>
        <v>dm_lotacao</v>
      </c>
      <c r="K63" s="15" t="str">
        <f t="shared" si="4"/>
        <v>ds_empresa</v>
      </c>
      <c r="L63" s="15" t="str">
        <f t="shared" si="5"/>
        <v>varchar</v>
      </c>
      <c r="M63" s="15" t="str">
        <f t="shared" si="6"/>
        <v>50</v>
      </c>
      <c r="N63" s="15" t="str">
        <f t="shared" si="7"/>
        <v/>
      </c>
      <c r="O63" s="15" t="str">
        <f t="shared" si="8"/>
        <v/>
      </c>
      <c r="P63" s="15">
        <f t="shared" si="9"/>
        <v>50</v>
      </c>
      <c r="T63" s="25"/>
      <c r="V63" s="26"/>
      <c r="W63" s="26"/>
      <c r="X63" s="26"/>
    </row>
    <row r="64" spans="2:24" outlineLevel="1" x14ac:dyDescent="0.2">
      <c r="B64" s="17"/>
      <c r="C64" s="20" t="s">
        <v>128</v>
      </c>
      <c r="D64" s="20" t="s">
        <v>111</v>
      </c>
      <c r="E64" s="20"/>
      <c r="F64" s="20" t="s">
        <v>37</v>
      </c>
      <c r="G64" s="20"/>
      <c r="H64" s="19"/>
      <c r="I64" s="19"/>
      <c r="J64" s="15" t="str">
        <f t="shared" si="3"/>
        <v>dm_lotacao</v>
      </c>
      <c r="K64" s="15" t="str">
        <f t="shared" si="4"/>
        <v>ds_emp_fantasia</v>
      </c>
      <c r="L64" s="15" t="str">
        <f t="shared" si="5"/>
        <v>varchar</v>
      </c>
      <c r="M64" s="15" t="str">
        <f t="shared" si="6"/>
        <v>30</v>
      </c>
      <c r="N64" s="15" t="str">
        <f t="shared" si="7"/>
        <v/>
      </c>
      <c r="O64" s="15" t="str">
        <f t="shared" si="8"/>
        <v/>
      </c>
      <c r="P64" s="15">
        <f t="shared" si="9"/>
        <v>30</v>
      </c>
      <c r="T64" s="25"/>
      <c r="V64" s="26"/>
      <c r="W64" s="26"/>
      <c r="X64" s="26"/>
    </row>
    <row r="65" spans="2:24" outlineLevel="1" x14ac:dyDescent="0.2">
      <c r="B65" s="17"/>
      <c r="C65" s="20" t="s">
        <v>129</v>
      </c>
      <c r="D65" s="20" t="s">
        <v>130</v>
      </c>
      <c r="E65" s="20"/>
      <c r="F65" s="20" t="s">
        <v>37</v>
      </c>
      <c r="G65" s="20"/>
      <c r="H65" s="19"/>
      <c r="I65" s="19"/>
      <c r="J65" s="15" t="str">
        <f t="shared" si="3"/>
        <v>dm_lotacao</v>
      </c>
      <c r="K65" s="15" t="str">
        <f t="shared" si="4"/>
        <v>cd_emp_cgc</v>
      </c>
      <c r="L65" s="15" t="str">
        <f t="shared" si="5"/>
        <v>integer</v>
      </c>
      <c r="M65" s="15" t="str">
        <f t="shared" si="6"/>
        <v>14</v>
      </c>
      <c r="N65" s="15" t="str">
        <f t="shared" si="7"/>
        <v/>
      </c>
      <c r="O65" s="15" t="str">
        <f t="shared" si="8"/>
        <v/>
      </c>
      <c r="P65" s="15">
        <f t="shared" si="9"/>
        <v>14</v>
      </c>
      <c r="T65" s="25"/>
      <c r="V65" s="26"/>
      <c r="W65" s="26"/>
      <c r="X65" s="26"/>
    </row>
    <row r="66" spans="2:24" outlineLevel="1" x14ac:dyDescent="0.2">
      <c r="B66" s="17"/>
      <c r="C66" s="20" t="s">
        <v>131</v>
      </c>
      <c r="D66" s="20" t="s">
        <v>132</v>
      </c>
      <c r="E66" s="20"/>
      <c r="F66" s="20" t="s">
        <v>37</v>
      </c>
      <c r="G66" s="20"/>
      <c r="H66" s="19"/>
      <c r="I66" s="19"/>
      <c r="J66" s="15" t="str">
        <f t="shared" si="3"/>
        <v>dm_lotacao</v>
      </c>
      <c r="K66" s="15" t="str">
        <f t="shared" si="4"/>
        <v>cd_emp_atividade_economica</v>
      </c>
      <c r="L66" s="15" t="str">
        <f t="shared" si="5"/>
        <v>integer</v>
      </c>
      <c r="M66" s="15" t="str">
        <f t="shared" si="6"/>
        <v>5</v>
      </c>
      <c r="N66" s="15" t="str">
        <f t="shared" si="7"/>
        <v/>
      </c>
      <c r="O66" s="15" t="str">
        <f t="shared" si="8"/>
        <v/>
      </c>
      <c r="P66" s="15">
        <f t="shared" si="9"/>
        <v>5</v>
      </c>
      <c r="T66" s="25"/>
      <c r="V66" s="26"/>
      <c r="W66" s="26"/>
      <c r="X66" s="26"/>
    </row>
    <row r="67" spans="2:24" outlineLevel="1" x14ac:dyDescent="0.2">
      <c r="B67" s="17"/>
      <c r="C67" s="20" t="s">
        <v>133</v>
      </c>
      <c r="D67" s="20" t="s">
        <v>134</v>
      </c>
      <c r="E67" s="20"/>
      <c r="F67" s="20" t="s">
        <v>37</v>
      </c>
      <c r="G67" s="20"/>
      <c r="H67" s="19"/>
      <c r="I67" s="19"/>
      <c r="J67" s="15" t="str">
        <f t="shared" si="3"/>
        <v>dm_lotacao</v>
      </c>
      <c r="K67" s="15" t="str">
        <f t="shared" si="4"/>
        <v>cd_emp_cnae</v>
      </c>
      <c r="L67" s="15" t="str">
        <f t="shared" si="5"/>
        <v>integer</v>
      </c>
      <c r="M67" s="15" t="str">
        <f t="shared" si="6"/>
        <v>7</v>
      </c>
      <c r="N67" s="15" t="str">
        <f t="shared" si="7"/>
        <v/>
      </c>
      <c r="O67" s="15" t="str">
        <f t="shared" si="8"/>
        <v/>
      </c>
      <c r="P67" s="15">
        <f t="shared" si="9"/>
        <v>7</v>
      </c>
      <c r="T67" s="25"/>
      <c r="V67" s="26"/>
      <c r="W67" s="26"/>
      <c r="X67" s="26"/>
    </row>
    <row r="68" spans="2:24" outlineLevel="1" x14ac:dyDescent="0.2">
      <c r="B68" s="17"/>
      <c r="C68" s="20" t="s">
        <v>135</v>
      </c>
      <c r="D68" s="20" t="s">
        <v>108</v>
      </c>
      <c r="E68" s="20"/>
      <c r="F68" s="20" t="s">
        <v>37</v>
      </c>
      <c r="G68" s="20"/>
      <c r="H68" s="19"/>
      <c r="I68" s="19"/>
      <c r="J68" s="15" t="str">
        <f t="shared" si="3"/>
        <v>dm_lotacao</v>
      </c>
      <c r="K68" s="15" t="str">
        <f t="shared" si="4"/>
        <v>cd_emp_natureza_juridica</v>
      </c>
      <c r="L68" s="15" t="str">
        <f t="shared" si="5"/>
        <v>integer</v>
      </c>
      <c r="M68" s="15" t="str">
        <f t="shared" si="6"/>
        <v>4</v>
      </c>
      <c r="N68" s="15" t="str">
        <f t="shared" si="7"/>
        <v/>
      </c>
      <c r="O68" s="15" t="str">
        <f t="shared" si="8"/>
        <v/>
      </c>
      <c r="P68" s="15">
        <f t="shared" si="9"/>
        <v>4</v>
      </c>
      <c r="T68" s="25"/>
      <c r="V68" s="26"/>
      <c r="W68" s="26"/>
      <c r="X68" s="26"/>
    </row>
    <row r="69" spans="2:24" outlineLevel="1" x14ac:dyDescent="0.2">
      <c r="B69" s="17"/>
      <c r="C69" s="20" t="s">
        <v>136</v>
      </c>
      <c r="D69" s="20" t="s">
        <v>108</v>
      </c>
      <c r="E69" s="20"/>
      <c r="F69" s="20" t="s">
        <v>37</v>
      </c>
      <c r="G69" s="20"/>
      <c r="H69" s="19"/>
      <c r="I69" s="19"/>
      <c r="J69" s="15" t="str">
        <f t="shared" si="3"/>
        <v>dm_lotacao</v>
      </c>
      <c r="K69" s="15" t="str">
        <f t="shared" si="4"/>
        <v>cd_subempresa</v>
      </c>
      <c r="L69" s="15" t="str">
        <f t="shared" si="5"/>
        <v>integer</v>
      </c>
      <c r="M69" s="15" t="str">
        <f t="shared" si="6"/>
        <v>4</v>
      </c>
      <c r="N69" s="15" t="str">
        <f t="shared" si="7"/>
        <v/>
      </c>
      <c r="O69" s="15" t="str">
        <f t="shared" si="8"/>
        <v/>
      </c>
      <c r="P69" s="15">
        <f t="shared" si="9"/>
        <v>4</v>
      </c>
      <c r="T69" s="25"/>
      <c r="V69" s="26"/>
      <c r="W69" s="26"/>
      <c r="X69" s="26"/>
    </row>
    <row r="70" spans="2:24" outlineLevel="1" x14ac:dyDescent="0.2">
      <c r="B70" s="17"/>
      <c r="C70" s="20" t="s">
        <v>137</v>
      </c>
      <c r="D70" s="20" t="s">
        <v>127</v>
      </c>
      <c r="E70" s="20"/>
      <c r="F70" s="20" t="s">
        <v>37</v>
      </c>
      <c r="G70" s="20"/>
      <c r="H70" s="19"/>
      <c r="I70" s="19"/>
      <c r="J70" s="15" t="str">
        <f t="shared" si="3"/>
        <v>dm_lotacao</v>
      </c>
      <c r="K70" s="15" t="str">
        <f t="shared" si="4"/>
        <v>ds_subempresa</v>
      </c>
      <c r="L70" s="15" t="str">
        <f t="shared" si="5"/>
        <v>varchar</v>
      </c>
      <c r="M70" s="15" t="str">
        <f t="shared" si="6"/>
        <v>50</v>
      </c>
      <c r="N70" s="15" t="str">
        <f t="shared" si="7"/>
        <v/>
      </c>
      <c r="O70" s="15" t="str">
        <f t="shared" si="8"/>
        <v/>
      </c>
      <c r="P70" s="15">
        <f t="shared" si="9"/>
        <v>50</v>
      </c>
      <c r="T70" s="25"/>
      <c r="V70" s="26"/>
      <c r="W70" s="26"/>
      <c r="X70" s="26"/>
    </row>
    <row r="71" spans="2:24" outlineLevel="1" x14ac:dyDescent="0.2">
      <c r="B71" s="17"/>
      <c r="C71" s="20" t="s">
        <v>138</v>
      </c>
      <c r="D71" s="20" t="s">
        <v>111</v>
      </c>
      <c r="E71" s="20"/>
      <c r="F71" s="20" t="s">
        <v>37</v>
      </c>
      <c r="G71" s="20"/>
      <c r="H71" s="19"/>
      <c r="I71" s="19"/>
      <c r="J71" s="15" t="str">
        <f t="shared" ref="J71:J134" si="10">IF(LEFT(C71,3)="","",IF(LEFT(C71,3)="dm_",C71,J70))</f>
        <v>dm_lotacao</v>
      </c>
      <c r="K71" s="15" t="str">
        <f t="shared" ref="K71:K134" si="11">IF(LEFT(C71,3)="dm_","",IF(C71="","",C71))</f>
        <v>ds_sub_fantasia</v>
      </c>
      <c r="L71" s="15" t="str">
        <f t="shared" ref="L71:L134" si="12">IFERROR(LEFT(D71,SEARCH("(",D71,1)-1),IF(D71="","",D71))</f>
        <v>varchar</v>
      </c>
      <c r="M71" s="15" t="str">
        <f t="shared" ref="M71:M134" si="13">IF(L71="DataType","Size",IFERROR(MID(D71,SEARCH("(",D71,1)+1,SEARCH(")",D71,1)-SEARCH("(",D71,1)-1),""))</f>
        <v>30</v>
      </c>
      <c r="N71" s="15" t="str">
        <f t="shared" ref="N71:N134" si="14">IF(M71="Size","PK",IF(E71="PKUnique","Sim",""))</f>
        <v/>
      </c>
      <c r="O71" s="15" t="str">
        <f t="shared" ref="O71:O134" si="15">IF(N71="PK","Nulo?",IF(E71="","",IF(E71="Yes","Sim","Não")))</f>
        <v/>
      </c>
      <c r="P71" s="15">
        <f t="shared" ref="P71:P134" si="16">IF(O71="Nulo?","Tamanho Efetivo",IF(OR(L71="",L71="DataType"),"",IF(L71="date",7,IF(L71="timestamp",11,VALUE(M71)))))</f>
        <v>30</v>
      </c>
      <c r="T71" s="25"/>
      <c r="V71" s="26"/>
      <c r="W71" s="26"/>
      <c r="X71" s="26"/>
    </row>
    <row r="72" spans="2:24" outlineLevel="1" x14ac:dyDescent="0.2">
      <c r="B72" s="17"/>
      <c r="C72" s="20" t="s">
        <v>139</v>
      </c>
      <c r="D72" s="20" t="s">
        <v>130</v>
      </c>
      <c r="E72" s="20"/>
      <c r="F72" s="20" t="s">
        <v>37</v>
      </c>
      <c r="G72" s="20"/>
      <c r="H72" s="19"/>
      <c r="I72" s="19"/>
      <c r="J72" s="15" t="str">
        <f t="shared" si="10"/>
        <v>dm_lotacao</v>
      </c>
      <c r="K72" s="15" t="str">
        <f t="shared" si="11"/>
        <v>cd_sub_cgc</v>
      </c>
      <c r="L72" s="15" t="str">
        <f t="shared" si="12"/>
        <v>integer</v>
      </c>
      <c r="M72" s="15" t="str">
        <f t="shared" si="13"/>
        <v>14</v>
      </c>
      <c r="N72" s="15" t="str">
        <f t="shared" si="14"/>
        <v/>
      </c>
      <c r="O72" s="15" t="str">
        <f t="shared" si="15"/>
        <v/>
      </c>
      <c r="P72" s="15">
        <f t="shared" si="16"/>
        <v>14</v>
      </c>
      <c r="T72" s="25"/>
      <c r="V72" s="26"/>
      <c r="W72" s="26"/>
      <c r="X72" s="26"/>
    </row>
    <row r="73" spans="2:24" outlineLevel="1" x14ac:dyDescent="0.2">
      <c r="B73" s="17"/>
      <c r="C73" s="20" t="s">
        <v>140</v>
      </c>
      <c r="D73" s="20" t="s">
        <v>132</v>
      </c>
      <c r="E73" s="20"/>
      <c r="F73" s="20" t="s">
        <v>37</v>
      </c>
      <c r="G73" s="20"/>
      <c r="H73" s="19"/>
      <c r="I73" s="19"/>
      <c r="J73" s="15" t="str">
        <f t="shared" si="10"/>
        <v>dm_lotacao</v>
      </c>
      <c r="K73" s="15" t="str">
        <f t="shared" si="11"/>
        <v>cd_sub_atividade_economica</v>
      </c>
      <c r="L73" s="15" t="str">
        <f t="shared" si="12"/>
        <v>integer</v>
      </c>
      <c r="M73" s="15" t="str">
        <f t="shared" si="13"/>
        <v>5</v>
      </c>
      <c r="N73" s="15" t="str">
        <f t="shared" si="14"/>
        <v/>
      </c>
      <c r="O73" s="15" t="str">
        <f t="shared" si="15"/>
        <v/>
      </c>
      <c r="P73" s="15">
        <f t="shared" si="16"/>
        <v>5</v>
      </c>
      <c r="T73" s="25"/>
      <c r="V73" s="26"/>
      <c r="W73" s="26"/>
      <c r="X73" s="26"/>
    </row>
    <row r="74" spans="2:24" outlineLevel="1" x14ac:dyDescent="0.2">
      <c r="B74" s="17"/>
      <c r="C74" s="20" t="s">
        <v>141</v>
      </c>
      <c r="D74" s="20" t="s">
        <v>134</v>
      </c>
      <c r="E74" s="20"/>
      <c r="F74" s="20" t="s">
        <v>37</v>
      </c>
      <c r="G74" s="20"/>
      <c r="H74" s="19"/>
      <c r="I74" s="19"/>
      <c r="J74" s="15" t="str">
        <f t="shared" si="10"/>
        <v>dm_lotacao</v>
      </c>
      <c r="K74" s="15" t="str">
        <f t="shared" si="11"/>
        <v>cd_sub_cnae</v>
      </c>
      <c r="L74" s="15" t="str">
        <f t="shared" si="12"/>
        <v>integer</v>
      </c>
      <c r="M74" s="15" t="str">
        <f t="shared" si="13"/>
        <v>7</v>
      </c>
      <c r="N74" s="15" t="str">
        <f t="shared" si="14"/>
        <v/>
      </c>
      <c r="O74" s="15" t="str">
        <f t="shared" si="15"/>
        <v/>
      </c>
      <c r="P74" s="15">
        <f t="shared" si="16"/>
        <v>7</v>
      </c>
      <c r="T74" s="25"/>
      <c r="V74" s="26"/>
      <c r="W74" s="26"/>
      <c r="X74" s="26"/>
    </row>
    <row r="75" spans="2:24" outlineLevel="1" x14ac:dyDescent="0.2">
      <c r="B75" s="17"/>
      <c r="C75" s="21" t="s">
        <v>142</v>
      </c>
      <c r="D75" s="22" t="s">
        <v>108</v>
      </c>
      <c r="E75" s="22"/>
      <c r="F75" s="22" t="s">
        <v>37</v>
      </c>
      <c r="G75" s="22"/>
      <c r="H75" s="17"/>
      <c r="I75" s="17"/>
      <c r="J75" s="15" t="str">
        <f t="shared" si="10"/>
        <v>dm_lotacao</v>
      </c>
      <c r="K75" s="15" t="str">
        <f t="shared" si="11"/>
        <v>cd_sub_natureza_juridica</v>
      </c>
      <c r="L75" s="15" t="str">
        <f t="shared" si="12"/>
        <v>integer</v>
      </c>
      <c r="M75" s="15" t="str">
        <f t="shared" si="13"/>
        <v>4</v>
      </c>
      <c r="N75" s="15" t="str">
        <f t="shared" si="14"/>
        <v/>
      </c>
      <c r="O75" s="15" t="str">
        <f t="shared" si="15"/>
        <v/>
      </c>
      <c r="P75" s="15">
        <f t="shared" si="16"/>
        <v>4</v>
      </c>
      <c r="T75" s="25"/>
      <c r="V75" s="26"/>
      <c r="W75" s="26"/>
      <c r="X75" s="26"/>
    </row>
    <row r="76" spans="2:24" outlineLevel="1" x14ac:dyDescent="0.2">
      <c r="B76" s="17"/>
      <c r="C76" s="21" t="s">
        <v>41</v>
      </c>
      <c r="D76" s="22" t="s">
        <v>42</v>
      </c>
      <c r="E76" s="22"/>
      <c r="F76" s="22" t="s">
        <v>35</v>
      </c>
      <c r="G76" s="22"/>
      <c r="H76" s="17"/>
      <c r="I76" s="17"/>
      <c r="J76" s="15" t="str">
        <f t="shared" si="10"/>
        <v>dm_lotacao</v>
      </c>
      <c r="K76" s="15" t="str">
        <f t="shared" si="11"/>
        <v>dt_inicio_vigencia</v>
      </c>
      <c r="L76" s="15" t="str">
        <f t="shared" si="12"/>
        <v>date</v>
      </c>
      <c r="M76" s="15" t="str">
        <f t="shared" si="13"/>
        <v/>
      </c>
      <c r="N76" s="15" t="str">
        <f t="shared" si="14"/>
        <v/>
      </c>
      <c r="O76" s="15" t="str">
        <f t="shared" si="15"/>
        <v/>
      </c>
      <c r="P76" s="15">
        <f t="shared" si="16"/>
        <v>7</v>
      </c>
      <c r="T76" s="25"/>
      <c r="V76" s="26"/>
      <c r="W76" s="26"/>
      <c r="X76" s="26"/>
    </row>
    <row r="77" spans="2:24" outlineLevel="1" x14ac:dyDescent="0.2">
      <c r="B77" s="17"/>
      <c r="C77" s="21" t="s">
        <v>43</v>
      </c>
      <c r="D77" s="22" t="s">
        <v>42</v>
      </c>
      <c r="E77" s="22"/>
      <c r="F77" s="22" t="s">
        <v>37</v>
      </c>
      <c r="G77" s="22"/>
      <c r="H77" s="17"/>
      <c r="I77" s="17"/>
      <c r="J77" s="15" t="str">
        <f t="shared" si="10"/>
        <v>dm_lotacao</v>
      </c>
      <c r="K77" s="15" t="str">
        <f t="shared" si="11"/>
        <v>dt_termino_vigencia</v>
      </c>
      <c r="L77" s="15" t="str">
        <f t="shared" si="12"/>
        <v>date</v>
      </c>
      <c r="M77" s="15" t="str">
        <f t="shared" si="13"/>
        <v/>
      </c>
      <c r="N77" s="15" t="str">
        <f t="shared" si="14"/>
        <v/>
      </c>
      <c r="O77" s="15" t="str">
        <f t="shared" si="15"/>
        <v/>
      </c>
      <c r="P77" s="15">
        <f t="shared" si="16"/>
        <v>7</v>
      </c>
      <c r="T77" s="25"/>
      <c r="V77" s="26"/>
      <c r="W77" s="26"/>
      <c r="X77" s="26"/>
    </row>
    <row r="78" spans="2:24" outlineLevel="1" x14ac:dyDescent="0.2">
      <c r="B78" s="17"/>
      <c r="C78" s="21" t="s">
        <v>44</v>
      </c>
      <c r="D78" s="22" t="s">
        <v>45</v>
      </c>
      <c r="E78" s="22"/>
      <c r="F78" s="22" t="s">
        <v>35</v>
      </c>
      <c r="G78" s="22"/>
      <c r="H78" s="17"/>
      <c r="I78" s="17"/>
      <c r="J78" s="15" t="str">
        <f t="shared" si="10"/>
        <v>dm_lotacao</v>
      </c>
      <c r="K78" s="15" t="str">
        <f t="shared" si="11"/>
        <v>ts_referencia</v>
      </c>
      <c r="L78" s="15" t="str">
        <f t="shared" si="12"/>
        <v>timestamp</v>
      </c>
      <c r="M78" s="15" t="str">
        <f t="shared" si="13"/>
        <v/>
      </c>
      <c r="N78" s="15" t="str">
        <f t="shared" si="14"/>
        <v/>
      </c>
      <c r="O78" s="15" t="str">
        <f t="shared" si="15"/>
        <v/>
      </c>
      <c r="P78" s="15">
        <f t="shared" si="16"/>
        <v>11</v>
      </c>
      <c r="T78" s="25"/>
      <c r="V78" s="26"/>
      <c r="W78" s="26"/>
      <c r="X78" s="26"/>
    </row>
    <row r="79" spans="2:24" outlineLevel="1" x14ac:dyDescent="0.2">
      <c r="B79" s="17"/>
      <c r="C79" s="21"/>
      <c r="D79" s="22"/>
      <c r="E79" s="22"/>
      <c r="F79" s="22"/>
      <c r="G79" s="22"/>
      <c r="H79" s="17"/>
      <c r="I79" s="17"/>
      <c r="J79" s="15" t="str">
        <f t="shared" si="10"/>
        <v/>
      </c>
      <c r="K79" s="15" t="str">
        <f t="shared" si="11"/>
        <v/>
      </c>
      <c r="L79" s="15" t="str">
        <f t="shared" si="12"/>
        <v/>
      </c>
      <c r="M79" s="15" t="str">
        <f t="shared" si="13"/>
        <v/>
      </c>
      <c r="N79" s="15" t="str">
        <f t="shared" si="14"/>
        <v/>
      </c>
      <c r="O79" s="15" t="str">
        <f t="shared" si="15"/>
        <v/>
      </c>
      <c r="P79" s="15" t="str">
        <f t="shared" si="16"/>
        <v/>
      </c>
      <c r="T79" s="25"/>
      <c r="V79" s="26"/>
      <c r="W79" s="26"/>
      <c r="X79" s="26"/>
    </row>
    <row r="80" spans="2:24" outlineLevel="1" x14ac:dyDescent="0.2">
      <c r="B80" s="17"/>
      <c r="C80" s="21" t="s">
        <v>314</v>
      </c>
      <c r="D80" s="22"/>
      <c r="E80" s="22"/>
      <c r="F80" s="22"/>
      <c r="G80" s="22"/>
      <c r="H80" s="17"/>
      <c r="I80" s="17"/>
      <c r="J80" s="15" t="str">
        <f t="shared" si="10"/>
        <v>dm_estado_civil</v>
      </c>
      <c r="K80" s="15" t="str">
        <f t="shared" si="11"/>
        <v/>
      </c>
      <c r="L80" s="15" t="str">
        <f t="shared" si="12"/>
        <v/>
      </c>
      <c r="M80" s="15" t="str">
        <f t="shared" si="13"/>
        <v/>
      </c>
      <c r="N80" s="15" t="str">
        <f t="shared" si="14"/>
        <v/>
      </c>
      <c r="O80" s="15" t="str">
        <f t="shared" si="15"/>
        <v/>
      </c>
      <c r="P80" s="15" t="str">
        <f t="shared" si="16"/>
        <v/>
      </c>
      <c r="T80" s="25"/>
      <c r="V80" s="26"/>
      <c r="W80" s="26"/>
      <c r="X80" s="26"/>
    </row>
    <row r="81" spans="2:28" outlineLevel="1" x14ac:dyDescent="0.2">
      <c r="B81" s="17"/>
      <c r="C81" s="21" t="s">
        <v>27</v>
      </c>
      <c r="D81" s="22" t="s">
        <v>28</v>
      </c>
      <c r="E81" s="22" t="s">
        <v>29</v>
      </c>
      <c r="F81" s="22" t="s">
        <v>30</v>
      </c>
      <c r="G81" s="22"/>
      <c r="H81" s="17"/>
      <c r="I81" s="17"/>
      <c r="J81" s="15" t="str">
        <f t="shared" si="10"/>
        <v>dm_estado_civil</v>
      </c>
      <c r="K81" s="15" t="str">
        <f t="shared" si="11"/>
        <v>Name</v>
      </c>
      <c r="L81" s="15" t="str">
        <f t="shared" si="12"/>
        <v>DataType</v>
      </c>
      <c r="M81" s="15" t="str">
        <f t="shared" si="13"/>
        <v>Size</v>
      </c>
      <c r="N81" s="15" t="str">
        <f t="shared" si="14"/>
        <v>PK</v>
      </c>
      <c r="O81" s="15" t="str">
        <f t="shared" si="15"/>
        <v>Nulo?</v>
      </c>
      <c r="P81" s="15" t="str">
        <f t="shared" si="16"/>
        <v>Tamanho Efetivo</v>
      </c>
      <c r="T81" s="25"/>
      <c r="V81" s="26"/>
      <c r="W81" s="26"/>
      <c r="X81" s="26"/>
      <c r="AB81" s="15" t="str">
        <f>+J81</f>
        <v>dm_estado_civil</v>
      </c>
    </row>
    <row r="82" spans="2:28" x14ac:dyDescent="0.2">
      <c r="B82" s="17"/>
      <c r="C82" s="21" t="s">
        <v>143</v>
      </c>
      <c r="D82" s="22" t="s">
        <v>33</v>
      </c>
      <c r="E82" s="22" t="s">
        <v>34</v>
      </c>
      <c r="F82" s="22" t="s">
        <v>35</v>
      </c>
      <c r="G82" s="22"/>
      <c r="H82" s="17"/>
      <c r="I82" s="17"/>
      <c r="J82" s="15" t="str">
        <f t="shared" si="10"/>
        <v>dm_estado_civil</v>
      </c>
      <c r="K82" s="15" t="str">
        <f t="shared" si="11"/>
        <v>id_estado_civil</v>
      </c>
      <c r="L82" s="15" t="str">
        <f t="shared" si="12"/>
        <v>integer</v>
      </c>
      <c r="M82" s="15" t="str">
        <f t="shared" si="13"/>
        <v>10</v>
      </c>
      <c r="N82" s="15" t="str">
        <f t="shared" si="14"/>
        <v>Sim</v>
      </c>
      <c r="O82" s="15" t="str">
        <f t="shared" si="15"/>
        <v>Não</v>
      </c>
      <c r="P82" s="15">
        <f t="shared" si="16"/>
        <v>10</v>
      </c>
      <c r="Q82" s="15" t="str">
        <f>+J82</f>
        <v>dm_estado_civil</v>
      </c>
      <c r="R82" s="15">
        <f>DSUM(J81:P127,P81,AB81:AB82)</f>
        <v>91</v>
      </c>
      <c r="S82" s="15">
        <v>6</v>
      </c>
      <c r="T82" s="25">
        <f>+S82*R82/(1024*1024)</f>
        <v>5.207061767578125E-4</v>
      </c>
      <c r="U82" s="15">
        <v>1</v>
      </c>
      <c r="V82" s="26">
        <v>0.1</v>
      </c>
      <c r="W82" s="25">
        <f>+T82+T82*V82</f>
        <v>5.7277679443359377E-4</v>
      </c>
      <c r="X82" s="30">
        <v>12</v>
      </c>
      <c r="Y82" s="25">
        <f>FV(V82,X82,-W82)</f>
        <v>1.2248421507440892E-2</v>
      </c>
      <c r="Z82" s="25">
        <f>+Y82+T82</f>
        <v>1.2769127684198705E-2</v>
      </c>
      <c r="AB82" s="15" t="str">
        <f>+J82</f>
        <v>dm_estado_civil</v>
      </c>
    </row>
    <row r="83" spans="2:28" outlineLevel="1" x14ac:dyDescent="0.2">
      <c r="B83" s="17"/>
      <c r="C83" s="21" t="s">
        <v>144</v>
      </c>
      <c r="D83" s="22" t="s">
        <v>33</v>
      </c>
      <c r="E83" s="22"/>
      <c r="F83" s="22" t="s">
        <v>37</v>
      </c>
      <c r="G83" s="22"/>
      <c r="H83" s="17"/>
      <c r="I83" s="17"/>
      <c r="J83" s="15" t="str">
        <f t="shared" si="10"/>
        <v>dm_estado_civil</v>
      </c>
      <c r="K83" s="15" t="str">
        <f t="shared" si="11"/>
        <v>cd_estado_civil</v>
      </c>
      <c r="L83" s="15" t="str">
        <f t="shared" si="12"/>
        <v>integer</v>
      </c>
      <c r="M83" s="15" t="str">
        <f t="shared" si="13"/>
        <v>10</v>
      </c>
      <c r="N83" s="15" t="str">
        <f t="shared" si="14"/>
        <v/>
      </c>
      <c r="O83" s="15" t="str">
        <f t="shared" si="15"/>
        <v/>
      </c>
      <c r="P83" s="15">
        <f t="shared" si="16"/>
        <v>10</v>
      </c>
      <c r="T83" s="25"/>
      <c r="V83" s="26"/>
      <c r="W83" s="26"/>
      <c r="X83" s="26"/>
    </row>
    <row r="84" spans="2:28" outlineLevel="1" x14ac:dyDescent="0.2">
      <c r="B84" s="17"/>
      <c r="C84" s="21" t="s">
        <v>145</v>
      </c>
      <c r="D84" s="22" t="s">
        <v>40</v>
      </c>
      <c r="E84" s="22"/>
      <c r="F84" s="22" t="s">
        <v>37</v>
      </c>
      <c r="G84" s="22"/>
      <c r="H84" s="17"/>
      <c r="I84" s="17"/>
      <c r="J84" s="15" t="str">
        <f t="shared" si="10"/>
        <v>dm_estado_civil</v>
      </c>
      <c r="K84" s="15" t="str">
        <f t="shared" si="11"/>
        <v>ds_estado_civil</v>
      </c>
      <c r="L84" s="15" t="str">
        <f t="shared" si="12"/>
        <v>varchar</v>
      </c>
      <c r="M84" s="15" t="str">
        <f t="shared" si="13"/>
        <v>60</v>
      </c>
      <c r="N84" s="15" t="str">
        <f t="shared" si="14"/>
        <v/>
      </c>
      <c r="O84" s="15" t="str">
        <f t="shared" si="15"/>
        <v/>
      </c>
      <c r="P84" s="15">
        <f t="shared" si="16"/>
        <v>60</v>
      </c>
      <c r="T84" s="25"/>
      <c r="V84" s="26"/>
      <c r="W84" s="26"/>
      <c r="X84" s="26"/>
    </row>
    <row r="85" spans="2:28" outlineLevel="1" x14ac:dyDescent="0.2">
      <c r="B85" s="17"/>
      <c r="C85" s="21" t="s">
        <v>44</v>
      </c>
      <c r="D85" s="22" t="s">
        <v>45</v>
      </c>
      <c r="E85" s="22"/>
      <c r="F85" s="22" t="s">
        <v>37</v>
      </c>
      <c r="G85" s="22"/>
      <c r="H85" s="17"/>
      <c r="I85" s="17"/>
      <c r="J85" s="15" t="str">
        <f t="shared" si="10"/>
        <v>dm_estado_civil</v>
      </c>
      <c r="K85" s="15" t="str">
        <f t="shared" si="11"/>
        <v>ts_referencia</v>
      </c>
      <c r="L85" s="15" t="str">
        <f t="shared" si="12"/>
        <v>timestamp</v>
      </c>
      <c r="M85" s="15" t="str">
        <f t="shared" si="13"/>
        <v/>
      </c>
      <c r="N85" s="15" t="str">
        <f t="shared" si="14"/>
        <v/>
      </c>
      <c r="O85" s="15" t="str">
        <f t="shared" si="15"/>
        <v/>
      </c>
      <c r="P85" s="15">
        <f t="shared" si="16"/>
        <v>11</v>
      </c>
      <c r="T85" s="25"/>
      <c r="V85" s="26"/>
      <c r="W85" s="26"/>
      <c r="X85" s="26"/>
    </row>
    <row r="86" spans="2:28" outlineLevel="1" x14ac:dyDescent="0.2">
      <c r="B86" s="17"/>
      <c r="C86" s="21"/>
      <c r="D86" s="22"/>
      <c r="E86" s="22"/>
      <c r="F86" s="22"/>
      <c r="G86" s="22"/>
      <c r="H86" s="17"/>
      <c r="I86" s="17"/>
      <c r="J86" s="15" t="str">
        <f t="shared" si="10"/>
        <v/>
      </c>
      <c r="K86" s="15" t="str">
        <f t="shared" si="11"/>
        <v/>
      </c>
      <c r="L86" s="15" t="str">
        <f t="shared" si="12"/>
        <v/>
      </c>
      <c r="M86" s="15" t="str">
        <f t="shared" si="13"/>
        <v/>
      </c>
      <c r="N86" s="15" t="str">
        <f t="shared" si="14"/>
        <v/>
      </c>
      <c r="O86" s="15" t="str">
        <f t="shared" si="15"/>
        <v/>
      </c>
      <c r="P86" s="15" t="str">
        <f t="shared" si="16"/>
        <v/>
      </c>
      <c r="T86" s="25"/>
      <c r="V86" s="26"/>
      <c r="W86" s="26"/>
      <c r="X86" s="26"/>
    </row>
    <row r="87" spans="2:28" outlineLevel="1" x14ac:dyDescent="0.2">
      <c r="B87" s="17"/>
      <c r="C87" s="21" t="s">
        <v>315</v>
      </c>
      <c r="D87" s="22"/>
      <c r="E87" s="22"/>
      <c r="F87" s="22"/>
      <c r="G87" s="22"/>
      <c r="H87" s="17"/>
      <c r="I87" s="17"/>
      <c r="J87" s="15" t="str">
        <f t="shared" si="10"/>
        <v>dm_faixa_etaria</v>
      </c>
      <c r="K87" s="15" t="str">
        <f t="shared" si="11"/>
        <v/>
      </c>
      <c r="L87" s="15" t="str">
        <f t="shared" si="12"/>
        <v/>
      </c>
      <c r="M87" s="15" t="str">
        <f t="shared" si="13"/>
        <v/>
      </c>
      <c r="N87" s="15" t="str">
        <f t="shared" si="14"/>
        <v/>
      </c>
      <c r="O87" s="15" t="str">
        <f t="shared" si="15"/>
        <v/>
      </c>
      <c r="P87" s="15" t="str">
        <f t="shared" si="16"/>
        <v/>
      </c>
      <c r="T87" s="25"/>
      <c r="V87" s="26"/>
      <c r="W87" s="26"/>
      <c r="X87" s="26"/>
    </row>
    <row r="88" spans="2:28" outlineLevel="1" x14ac:dyDescent="0.2">
      <c r="B88" s="17"/>
      <c r="C88" s="21" t="s">
        <v>27</v>
      </c>
      <c r="D88" s="22" t="s">
        <v>28</v>
      </c>
      <c r="E88" s="22" t="s">
        <v>29</v>
      </c>
      <c r="F88" s="22" t="s">
        <v>30</v>
      </c>
      <c r="G88" s="22"/>
      <c r="H88" s="17"/>
      <c r="I88" s="17"/>
      <c r="J88" s="15" t="str">
        <f t="shared" si="10"/>
        <v>dm_faixa_etaria</v>
      </c>
      <c r="K88" s="15" t="str">
        <f t="shared" si="11"/>
        <v>Name</v>
      </c>
      <c r="L88" s="15" t="str">
        <f t="shared" si="12"/>
        <v>DataType</v>
      </c>
      <c r="M88" s="15" t="str">
        <f t="shared" si="13"/>
        <v>Size</v>
      </c>
      <c r="N88" s="15" t="str">
        <f t="shared" si="14"/>
        <v>PK</v>
      </c>
      <c r="O88" s="15" t="str">
        <f t="shared" si="15"/>
        <v>Nulo?</v>
      </c>
      <c r="P88" s="15" t="str">
        <f t="shared" si="16"/>
        <v>Tamanho Efetivo</v>
      </c>
      <c r="T88" s="25"/>
      <c r="V88" s="26"/>
      <c r="W88" s="26"/>
      <c r="X88" s="26"/>
      <c r="AB88" s="15" t="str">
        <f>+J88</f>
        <v>dm_faixa_etaria</v>
      </c>
    </row>
    <row r="89" spans="2:28" x14ac:dyDescent="0.2">
      <c r="B89" s="17"/>
      <c r="C89" s="21" t="s">
        <v>146</v>
      </c>
      <c r="D89" s="22" t="s">
        <v>33</v>
      </c>
      <c r="E89" s="22" t="s">
        <v>34</v>
      </c>
      <c r="F89" s="22" t="s">
        <v>35</v>
      </c>
      <c r="G89" s="22"/>
      <c r="H89" s="17"/>
      <c r="I89" s="17"/>
      <c r="J89" s="15" t="str">
        <f t="shared" si="10"/>
        <v>dm_faixa_etaria</v>
      </c>
      <c r="K89" s="15" t="str">
        <f t="shared" si="11"/>
        <v>id_faixa_etaria</v>
      </c>
      <c r="L89" s="15" t="str">
        <f t="shared" si="12"/>
        <v>integer</v>
      </c>
      <c r="M89" s="15" t="str">
        <f t="shared" si="13"/>
        <v>10</v>
      </c>
      <c r="N89" s="15" t="str">
        <f t="shared" si="14"/>
        <v>Sim</v>
      </c>
      <c r="O89" s="15" t="str">
        <f t="shared" si="15"/>
        <v>Não</v>
      </c>
      <c r="P89" s="15">
        <f t="shared" si="16"/>
        <v>10</v>
      </c>
      <c r="Q89" s="15" t="str">
        <f>+J89</f>
        <v>dm_faixa_etaria</v>
      </c>
      <c r="R89" s="15">
        <f>DSUM(J88:P134,P88,AB88:AB89)</f>
        <v>164</v>
      </c>
      <c r="S89" s="15">
        <v>50</v>
      </c>
      <c r="T89" s="25">
        <f>+S89*R89/(1024*1024)</f>
        <v>7.82012939453125E-3</v>
      </c>
      <c r="U89" s="15">
        <v>1</v>
      </c>
      <c r="V89" s="26">
        <v>0.1</v>
      </c>
      <c r="W89" s="25">
        <f>+T89+T89*V89</f>
        <v>8.602142333984375E-3</v>
      </c>
      <c r="X89" s="30">
        <v>12</v>
      </c>
      <c r="Y89" s="25">
        <f>FV(V89,X89,-W89)</f>
        <v>0.18395065267585223</v>
      </c>
      <c r="Z89" s="25">
        <f>+Y89+T89</f>
        <v>0.19177078207038348</v>
      </c>
      <c r="AB89" s="15" t="str">
        <f>+J89</f>
        <v>dm_faixa_etaria</v>
      </c>
    </row>
    <row r="90" spans="2:28" outlineLevel="1" x14ac:dyDescent="0.2">
      <c r="B90" s="17"/>
      <c r="C90" s="21" t="s">
        <v>147</v>
      </c>
      <c r="D90" s="22" t="s">
        <v>40</v>
      </c>
      <c r="E90" s="22"/>
      <c r="F90" s="22" t="s">
        <v>37</v>
      </c>
      <c r="G90" s="22"/>
      <c r="H90" s="17"/>
      <c r="I90" s="17"/>
      <c r="J90" s="15" t="str">
        <f t="shared" si="10"/>
        <v>dm_faixa_etaria</v>
      </c>
      <c r="K90" s="15" t="str">
        <f t="shared" si="11"/>
        <v>ds_faixa_etaria</v>
      </c>
      <c r="L90" s="15" t="str">
        <f t="shared" si="12"/>
        <v>varchar</v>
      </c>
      <c r="M90" s="15" t="str">
        <f t="shared" si="13"/>
        <v>60</v>
      </c>
      <c r="N90" s="15" t="str">
        <f t="shared" si="14"/>
        <v/>
      </c>
      <c r="O90" s="15" t="str">
        <f t="shared" si="15"/>
        <v/>
      </c>
      <c r="P90" s="15">
        <f t="shared" si="16"/>
        <v>60</v>
      </c>
      <c r="T90" s="25"/>
      <c r="V90" s="26"/>
      <c r="W90" s="26"/>
      <c r="X90" s="26"/>
    </row>
    <row r="91" spans="2:28" outlineLevel="1" x14ac:dyDescent="0.2">
      <c r="B91" s="17"/>
      <c r="C91" s="21" t="s">
        <v>148</v>
      </c>
      <c r="D91" s="22" t="s">
        <v>88</v>
      </c>
      <c r="E91" s="22"/>
      <c r="F91" s="22" t="s">
        <v>37</v>
      </c>
      <c r="G91" s="22"/>
      <c r="H91" s="17"/>
      <c r="I91" s="17"/>
      <c r="J91" s="15" t="str">
        <f t="shared" si="10"/>
        <v>dm_faixa_etaria</v>
      </c>
      <c r="K91" s="15" t="str">
        <f t="shared" si="11"/>
        <v>cd_categoria_faixa</v>
      </c>
      <c r="L91" s="15" t="str">
        <f t="shared" si="12"/>
        <v>integer</v>
      </c>
      <c r="M91" s="15" t="str">
        <f t="shared" si="13"/>
        <v>3</v>
      </c>
      <c r="N91" s="15" t="str">
        <f t="shared" si="14"/>
        <v/>
      </c>
      <c r="O91" s="15" t="str">
        <f t="shared" si="15"/>
        <v/>
      </c>
      <c r="P91" s="15">
        <f t="shared" si="16"/>
        <v>3</v>
      </c>
      <c r="T91" s="25"/>
      <c r="V91" s="26"/>
      <c r="W91" s="26"/>
      <c r="X91" s="26"/>
    </row>
    <row r="92" spans="2:28" outlineLevel="1" x14ac:dyDescent="0.2">
      <c r="B92" s="17"/>
      <c r="C92" s="21" t="s">
        <v>149</v>
      </c>
      <c r="D92" s="22" t="s">
        <v>40</v>
      </c>
      <c r="E92" s="22"/>
      <c r="F92" s="22" t="s">
        <v>37</v>
      </c>
      <c r="G92" s="22"/>
      <c r="H92" s="17"/>
      <c r="I92" s="17"/>
      <c r="J92" s="15" t="str">
        <f t="shared" si="10"/>
        <v>dm_faixa_etaria</v>
      </c>
      <c r="K92" s="15" t="str">
        <f t="shared" si="11"/>
        <v>ds_categoria_faixa</v>
      </c>
      <c r="L92" s="15" t="str">
        <f t="shared" si="12"/>
        <v>varchar</v>
      </c>
      <c r="M92" s="15" t="str">
        <f t="shared" si="13"/>
        <v>60</v>
      </c>
      <c r="N92" s="15" t="str">
        <f t="shared" si="14"/>
        <v/>
      </c>
      <c r="O92" s="15" t="str">
        <f t="shared" si="15"/>
        <v/>
      </c>
      <c r="P92" s="15">
        <f t="shared" si="16"/>
        <v>60</v>
      </c>
      <c r="T92" s="25"/>
      <c r="V92" s="26"/>
      <c r="W92" s="26"/>
      <c r="X92" s="26"/>
    </row>
    <row r="93" spans="2:28" outlineLevel="1" x14ac:dyDescent="0.2">
      <c r="B93" s="17"/>
      <c r="C93" s="21" t="s">
        <v>150</v>
      </c>
      <c r="D93" s="22" t="s">
        <v>88</v>
      </c>
      <c r="E93" s="22"/>
      <c r="F93" s="22" t="s">
        <v>37</v>
      </c>
      <c r="G93" s="22"/>
      <c r="H93" s="17"/>
      <c r="I93" s="17"/>
      <c r="J93" s="15" t="str">
        <f t="shared" si="10"/>
        <v>dm_faixa_etaria</v>
      </c>
      <c r="K93" s="15" t="str">
        <f t="shared" si="11"/>
        <v>qt_inicio_faixa_etaria</v>
      </c>
      <c r="L93" s="15" t="str">
        <f t="shared" si="12"/>
        <v>integer</v>
      </c>
      <c r="M93" s="15" t="str">
        <f t="shared" si="13"/>
        <v>3</v>
      </c>
      <c r="N93" s="15" t="str">
        <f t="shared" si="14"/>
        <v/>
      </c>
      <c r="O93" s="15" t="str">
        <f t="shared" si="15"/>
        <v/>
      </c>
      <c r="P93" s="15">
        <f t="shared" si="16"/>
        <v>3</v>
      </c>
      <c r="T93" s="25"/>
      <c r="V93" s="26"/>
      <c r="W93" s="26"/>
      <c r="X93" s="26"/>
    </row>
    <row r="94" spans="2:28" outlineLevel="1" x14ac:dyDescent="0.2">
      <c r="B94" s="17"/>
      <c r="C94" s="21" t="s">
        <v>151</v>
      </c>
      <c r="D94" s="22" t="s">
        <v>88</v>
      </c>
      <c r="E94" s="22"/>
      <c r="F94" s="22" t="s">
        <v>37</v>
      </c>
      <c r="G94" s="22"/>
      <c r="H94" s="17"/>
      <c r="I94" s="17"/>
      <c r="J94" s="15" t="str">
        <f t="shared" si="10"/>
        <v>dm_faixa_etaria</v>
      </c>
      <c r="K94" s="15" t="str">
        <f t="shared" si="11"/>
        <v>qt_fim_faixa_etaria</v>
      </c>
      <c r="L94" s="15" t="str">
        <f t="shared" si="12"/>
        <v>integer</v>
      </c>
      <c r="M94" s="15" t="str">
        <f t="shared" si="13"/>
        <v>3</v>
      </c>
      <c r="N94" s="15" t="str">
        <f t="shared" si="14"/>
        <v/>
      </c>
      <c r="O94" s="15" t="str">
        <f t="shared" si="15"/>
        <v/>
      </c>
      <c r="P94" s="15">
        <f t="shared" si="16"/>
        <v>3</v>
      </c>
      <c r="T94" s="25"/>
      <c r="V94" s="26"/>
      <c r="W94" s="26"/>
      <c r="X94" s="26"/>
    </row>
    <row r="95" spans="2:28" outlineLevel="1" x14ac:dyDescent="0.2">
      <c r="B95" s="17"/>
      <c r="C95" s="21" t="s">
        <v>41</v>
      </c>
      <c r="D95" s="22" t="s">
        <v>42</v>
      </c>
      <c r="E95" s="22"/>
      <c r="F95" s="22" t="s">
        <v>37</v>
      </c>
      <c r="G95" s="22"/>
      <c r="H95" s="17"/>
      <c r="I95" s="17"/>
      <c r="J95" s="15" t="str">
        <f t="shared" si="10"/>
        <v>dm_faixa_etaria</v>
      </c>
      <c r="K95" s="15" t="str">
        <f t="shared" si="11"/>
        <v>dt_inicio_vigencia</v>
      </c>
      <c r="L95" s="15" t="str">
        <f t="shared" si="12"/>
        <v>date</v>
      </c>
      <c r="M95" s="15" t="str">
        <f t="shared" si="13"/>
        <v/>
      </c>
      <c r="N95" s="15" t="str">
        <f t="shared" si="14"/>
        <v/>
      </c>
      <c r="O95" s="15" t="str">
        <f t="shared" si="15"/>
        <v/>
      </c>
      <c r="P95" s="15">
        <f t="shared" si="16"/>
        <v>7</v>
      </c>
      <c r="T95" s="25"/>
      <c r="V95" s="26"/>
      <c r="W95" s="26"/>
      <c r="X95" s="26"/>
    </row>
    <row r="96" spans="2:28" outlineLevel="1" x14ac:dyDescent="0.2">
      <c r="B96" s="17"/>
      <c r="C96" s="21" t="s">
        <v>43</v>
      </c>
      <c r="D96" s="22" t="s">
        <v>42</v>
      </c>
      <c r="E96" s="22"/>
      <c r="F96" s="22" t="s">
        <v>37</v>
      </c>
      <c r="G96" s="22"/>
      <c r="H96" s="17"/>
      <c r="I96" s="17"/>
      <c r="J96" s="15" t="str">
        <f t="shared" si="10"/>
        <v>dm_faixa_etaria</v>
      </c>
      <c r="K96" s="15" t="str">
        <f t="shared" si="11"/>
        <v>dt_termino_vigencia</v>
      </c>
      <c r="L96" s="15" t="str">
        <f t="shared" si="12"/>
        <v>date</v>
      </c>
      <c r="M96" s="15" t="str">
        <f t="shared" si="13"/>
        <v/>
      </c>
      <c r="N96" s="15" t="str">
        <f t="shared" si="14"/>
        <v/>
      </c>
      <c r="O96" s="15" t="str">
        <f t="shared" si="15"/>
        <v/>
      </c>
      <c r="P96" s="15">
        <f t="shared" si="16"/>
        <v>7</v>
      </c>
      <c r="T96" s="25"/>
      <c r="V96" s="26"/>
      <c r="W96" s="26"/>
      <c r="X96" s="26"/>
    </row>
    <row r="97" spans="2:28" outlineLevel="1" x14ac:dyDescent="0.2">
      <c r="B97" s="17"/>
      <c r="C97" s="21" t="s">
        <v>44</v>
      </c>
      <c r="D97" s="22" t="s">
        <v>45</v>
      </c>
      <c r="E97" s="22"/>
      <c r="F97" s="22" t="s">
        <v>37</v>
      </c>
      <c r="G97" s="22"/>
      <c r="H97" s="17"/>
      <c r="I97" s="17"/>
      <c r="J97" s="15" t="str">
        <f t="shared" si="10"/>
        <v>dm_faixa_etaria</v>
      </c>
      <c r="K97" s="15" t="str">
        <f t="shared" si="11"/>
        <v>ts_referencia</v>
      </c>
      <c r="L97" s="15" t="str">
        <f t="shared" si="12"/>
        <v>timestamp</v>
      </c>
      <c r="M97" s="15" t="str">
        <f t="shared" si="13"/>
        <v/>
      </c>
      <c r="N97" s="15" t="str">
        <f t="shared" si="14"/>
        <v/>
      </c>
      <c r="O97" s="15" t="str">
        <f t="shared" si="15"/>
        <v/>
      </c>
      <c r="P97" s="15">
        <f t="shared" si="16"/>
        <v>11</v>
      </c>
      <c r="T97" s="25"/>
      <c r="V97" s="26"/>
      <c r="W97" s="26"/>
      <c r="X97" s="26"/>
    </row>
    <row r="98" spans="2:28" outlineLevel="1" x14ac:dyDescent="0.2">
      <c r="B98" s="17"/>
      <c r="C98" s="21"/>
      <c r="D98" s="22"/>
      <c r="E98" s="22"/>
      <c r="F98" s="22"/>
      <c r="G98" s="22"/>
      <c r="H98" s="17"/>
      <c r="I98" s="17"/>
      <c r="J98" s="15" t="str">
        <f t="shared" si="10"/>
        <v/>
      </c>
      <c r="K98" s="15" t="str">
        <f t="shared" si="11"/>
        <v/>
      </c>
      <c r="L98" s="15" t="str">
        <f t="shared" si="12"/>
        <v/>
      </c>
      <c r="M98" s="15" t="str">
        <f t="shared" si="13"/>
        <v/>
      </c>
      <c r="N98" s="15" t="str">
        <f t="shared" si="14"/>
        <v/>
      </c>
      <c r="O98" s="15" t="str">
        <f t="shared" si="15"/>
        <v/>
      </c>
      <c r="P98" s="15" t="str">
        <f t="shared" si="16"/>
        <v/>
      </c>
      <c r="T98" s="25"/>
      <c r="V98" s="26"/>
      <c r="W98" s="26"/>
      <c r="X98" s="26"/>
    </row>
    <row r="99" spans="2:28" outlineLevel="1" x14ac:dyDescent="0.2">
      <c r="B99" s="17"/>
      <c r="C99" s="21" t="s">
        <v>316</v>
      </c>
      <c r="D99" s="22"/>
      <c r="E99" s="22"/>
      <c r="F99" s="22"/>
      <c r="G99" s="22"/>
      <c r="H99" s="17"/>
      <c r="I99" s="17"/>
      <c r="J99" s="15" t="str">
        <f t="shared" si="10"/>
        <v>dm_orgao</v>
      </c>
      <c r="K99" s="15" t="str">
        <f t="shared" si="11"/>
        <v/>
      </c>
      <c r="L99" s="15" t="str">
        <f t="shared" si="12"/>
        <v/>
      </c>
      <c r="M99" s="15" t="str">
        <f t="shared" si="13"/>
        <v/>
      </c>
      <c r="N99" s="15" t="str">
        <f t="shared" si="14"/>
        <v/>
      </c>
      <c r="O99" s="15" t="str">
        <f t="shared" si="15"/>
        <v/>
      </c>
      <c r="P99" s="15" t="str">
        <f t="shared" si="16"/>
        <v/>
      </c>
      <c r="T99" s="25"/>
      <c r="V99" s="26"/>
      <c r="W99" s="26"/>
      <c r="X99" s="26"/>
    </row>
    <row r="100" spans="2:28" outlineLevel="1" x14ac:dyDescent="0.2">
      <c r="B100" s="17"/>
      <c r="C100" s="20" t="s">
        <v>27</v>
      </c>
      <c r="D100" s="20" t="s">
        <v>28</v>
      </c>
      <c r="E100" s="20" t="s">
        <v>29</v>
      </c>
      <c r="F100" s="20" t="s">
        <v>30</v>
      </c>
      <c r="G100" s="20"/>
      <c r="H100" s="19"/>
      <c r="I100" s="19"/>
      <c r="J100" s="15" t="str">
        <f t="shared" si="10"/>
        <v>dm_orgao</v>
      </c>
      <c r="K100" s="15" t="str">
        <f t="shared" si="11"/>
        <v>Name</v>
      </c>
      <c r="L100" s="15" t="str">
        <f t="shared" si="12"/>
        <v>DataType</v>
      </c>
      <c r="M100" s="15" t="str">
        <f t="shared" si="13"/>
        <v>Size</v>
      </c>
      <c r="N100" s="15" t="str">
        <f t="shared" si="14"/>
        <v>PK</v>
      </c>
      <c r="O100" s="15" t="str">
        <f t="shared" si="15"/>
        <v>Nulo?</v>
      </c>
      <c r="P100" s="15" t="str">
        <f t="shared" si="16"/>
        <v>Tamanho Efetivo</v>
      </c>
      <c r="T100" s="25"/>
      <c r="V100" s="26"/>
      <c r="W100" s="26"/>
      <c r="X100" s="26"/>
      <c r="AB100" s="15" t="str">
        <f>+J100</f>
        <v>dm_orgao</v>
      </c>
    </row>
    <row r="101" spans="2:28" x14ac:dyDescent="0.2">
      <c r="B101" s="17"/>
      <c r="C101" s="20" t="s">
        <v>152</v>
      </c>
      <c r="D101" s="20" t="s">
        <v>33</v>
      </c>
      <c r="E101" s="20" t="s">
        <v>34</v>
      </c>
      <c r="F101" s="20" t="s">
        <v>35</v>
      </c>
      <c r="G101" s="20"/>
      <c r="H101" s="19"/>
      <c r="I101" s="19"/>
      <c r="J101" s="15" t="str">
        <f t="shared" si="10"/>
        <v>dm_orgao</v>
      </c>
      <c r="K101" s="15" t="str">
        <f t="shared" si="11"/>
        <v>id_orgao</v>
      </c>
      <c r="L101" s="15" t="str">
        <f t="shared" si="12"/>
        <v>integer</v>
      </c>
      <c r="M101" s="15" t="str">
        <f t="shared" si="13"/>
        <v>10</v>
      </c>
      <c r="N101" s="15" t="str">
        <f t="shared" si="14"/>
        <v>Sim</v>
      </c>
      <c r="O101" s="15" t="str">
        <f t="shared" si="15"/>
        <v>Não</v>
      </c>
      <c r="P101" s="15">
        <f t="shared" si="16"/>
        <v>10</v>
      </c>
      <c r="Q101" s="15" t="str">
        <f>+J101</f>
        <v>dm_orgao</v>
      </c>
      <c r="R101" s="15">
        <f>DSUM(J100:P146,P100,AB100:AB101)</f>
        <v>10</v>
      </c>
      <c r="S101" s="15">
        <v>50</v>
      </c>
      <c r="T101" s="25">
        <f>+S101*R101/(1024*1024)</f>
        <v>4.76837158203125E-4</v>
      </c>
      <c r="U101" s="15">
        <v>1</v>
      </c>
      <c r="V101" s="26">
        <v>0.1</v>
      </c>
      <c r="W101" s="25">
        <f>+T101+T101*V101</f>
        <v>5.245208740234375E-4</v>
      </c>
      <c r="X101" s="30">
        <v>12</v>
      </c>
      <c r="Y101" s="25">
        <f>FV(V101,X101,-W101)</f>
        <v>1.121650321194221E-2</v>
      </c>
      <c r="Z101" s="25">
        <f>+Y101+T101</f>
        <v>1.1693340370145335E-2</v>
      </c>
      <c r="AB101" s="15" t="str">
        <f>+J101</f>
        <v>dm_orgao</v>
      </c>
    </row>
    <row r="102" spans="2:28" outlineLevel="1" x14ac:dyDescent="0.2">
      <c r="B102" s="17"/>
      <c r="C102" s="20"/>
      <c r="D102" s="20"/>
      <c r="E102" s="20"/>
      <c r="F102" s="20"/>
      <c r="G102" s="20"/>
      <c r="H102" s="19"/>
      <c r="I102" s="19"/>
      <c r="J102" s="15" t="str">
        <f t="shared" si="10"/>
        <v/>
      </c>
      <c r="K102" s="15" t="str">
        <f t="shared" si="11"/>
        <v/>
      </c>
      <c r="L102" s="15" t="str">
        <f t="shared" si="12"/>
        <v/>
      </c>
      <c r="M102" s="15" t="str">
        <f t="shared" si="13"/>
        <v/>
      </c>
      <c r="N102" s="15" t="str">
        <f t="shared" si="14"/>
        <v/>
      </c>
      <c r="O102" s="15" t="str">
        <f t="shared" si="15"/>
        <v/>
      </c>
      <c r="P102" s="15" t="str">
        <f t="shared" si="16"/>
        <v/>
      </c>
      <c r="T102" s="25"/>
      <c r="V102" s="26"/>
      <c r="W102" s="26"/>
      <c r="X102" s="26"/>
    </row>
    <row r="103" spans="2:28" outlineLevel="1" x14ac:dyDescent="0.2">
      <c r="B103" s="17"/>
      <c r="C103" s="20" t="s">
        <v>317</v>
      </c>
      <c r="D103" s="20"/>
      <c r="E103" s="20"/>
      <c r="F103" s="20"/>
      <c r="G103" s="20"/>
      <c r="H103" s="19"/>
      <c r="I103" s="19"/>
      <c r="J103" s="15" t="str">
        <f t="shared" si="10"/>
        <v>dm_carreira</v>
      </c>
      <c r="K103" s="15" t="str">
        <f t="shared" si="11"/>
        <v/>
      </c>
      <c r="L103" s="15" t="str">
        <f t="shared" si="12"/>
        <v/>
      </c>
      <c r="M103" s="15" t="str">
        <f t="shared" si="13"/>
        <v/>
      </c>
      <c r="N103" s="15" t="str">
        <f t="shared" si="14"/>
        <v/>
      </c>
      <c r="O103" s="15" t="str">
        <f t="shared" si="15"/>
        <v/>
      </c>
      <c r="P103" s="15" t="str">
        <f t="shared" si="16"/>
        <v/>
      </c>
      <c r="T103" s="25"/>
      <c r="V103" s="26"/>
      <c r="W103" s="26"/>
      <c r="X103" s="26"/>
    </row>
    <row r="104" spans="2:28" outlineLevel="1" x14ac:dyDescent="0.2">
      <c r="B104" s="17"/>
      <c r="C104" s="20" t="s">
        <v>27</v>
      </c>
      <c r="D104" s="20" t="s">
        <v>28</v>
      </c>
      <c r="E104" s="20" t="s">
        <v>29</v>
      </c>
      <c r="F104" s="20" t="s">
        <v>30</v>
      </c>
      <c r="G104" s="20"/>
      <c r="H104" s="19"/>
      <c r="I104" s="19"/>
      <c r="J104" s="15" t="str">
        <f t="shared" si="10"/>
        <v>dm_carreira</v>
      </c>
      <c r="K104" s="15" t="str">
        <f t="shared" si="11"/>
        <v>Name</v>
      </c>
      <c r="L104" s="15" t="str">
        <f t="shared" si="12"/>
        <v>DataType</v>
      </c>
      <c r="M104" s="15" t="str">
        <f t="shared" si="13"/>
        <v>Size</v>
      </c>
      <c r="N104" s="15" t="str">
        <f t="shared" si="14"/>
        <v>PK</v>
      </c>
      <c r="O104" s="15" t="str">
        <f t="shared" si="15"/>
        <v>Nulo?</v>
      </c>
      <c r="P104" s="15" t="str">
        <f t="shared" si="16"/>
        <v>Tamanho Efetivo</v>
      </c>
      <c r="T104" s="25"/>
      <c r="V104" s="26"/>
      <c r="W104" s="26"/>
      <c r="X104" s="26"/>
      <c r="AB104" s="15" t="str">
        <f>+J104</f>
        <v>dm_carreira</v>
      </c>
    </row>
    <row r="105" spans="2:28" x14ac:dyDescent="0.2">
      <c r="B105" s="17"/>
      <c r="C105" s="20" t="s">
        <v>153</v>
      </c>
      <c r="D105" s="20" t="s">
        <v>33</v>
      </c>
      <c r="E105" s="20" t="s">
        <v>34</v>
      </c>
      <c r="F105" s="20" t="s">
        <v>35</v>
      </c>
      <c r="G105" s="20"/>
      <c r="H105" s="19"/>
      <c r="I105" s="19"/>
      <c r="J105" s="15" t="str">
        <f t="shared" si="10"/>
        <v>dm_carreira</v>
      </c>
      <c r="K105" s="15" t="str">
        <f t="shared" si="11"/>
        <v>id_carreira</v>
      </c>
      <c r="L105" s="15" t="str">
        <f t="shared" si="12"/>
        <v>integer</v>
      </c>
      <c r="M105" s="15" t="str">
        <f t="shared" si="13"/>
        <v>10</v>
      </c>
      <c r="N105" s="15" t="str">
        <f t="shared" si="14"/>
        <v>Sim</v>
      </c>
      <c r="O105" s="15" t="str">
        <f t="shared" si="15"/>
        <v>Não</v>
      </c>
      <c r="P105" s="15">
        <f t="shared" si="16"/>
        <v>10</v>
      </c>
      <c r="Q105" s="15" t="str">
        <f>+J105</f>
        <v>dm_carreira</v>
      </c>
      <c r="R105" s="15">
        <f>DSUM(J104:P150,P104,AB104:AB105)</f>
        <v>10</v>
      </c>
      <c r="S105" s="15">
        <v>0</v>
      </c>
      <c r="T105" s="25">
        <f>+S105*R105/(1024*1024)</f>
        <v>0</v>
      </c>
      <c r="U105" s="15">
        <v>1</v>
      </c>
      <c r="V105" s="26">
        <v>0.1</v>
      </c>
      <c r="W105" s="25">
        <f>+T105+T105*V105</f>
        <v>0</v>
      </c>
      <c r="X105" s="30">
        <v>12</v>
      </c>
      <c r="Y105" s="25">
        <f>FV(V105,X105,-W105)</f>
        <v>0</v>
      </c>
      <c r="Z105" s="25">
        <f>+Y105+T105</f>
        <v>0</v>
      </c>
      <c r="AB105" s="15" t="str">
        <f>+J105</f>
        <v>dm_carreira</v>
      </c>
    </row>
    <row r="106" spans="2:28" outlineLevel="1" x14ac:dyDescent="0.2">
      <c r="B106" s="17"/>
      <c r="C106" s="20"/>
      <c r="D106" s="20"/>
      <c r="E106" s="20"/>
      <c r="F106" s="20"/>
      <c r="G106" s="20"/>
      <c r="H106" s="19"/>
      <c r="I106" s="19"/>
      <c r="J106" s="15" t="str">
        <f t="shared" si="10"/>
        <v/>
      </c>
      <c r="K106" s="15" t="str">
        <f t="shared" si="11"/>
        <v/>
      </c>
      <c r="L106" s="15" t="str">
        <f t="shared" si="12"/>
        <v/>
      </c>
      <c r="M106" s="15" t="str">
        <f t="shared" si="13"/>
        <v/>
      </c>
      <c r="N106" s="15" t="str">
        <f t="shared" si="14"/>
        <v/>
      </c>
      <c r="O106" s="15" t="str">
        <f t="shared" si="15"/>
        <v/>
      </c>
      <c r="P106" s="15" t="str">
        <f t="shared" si="16"/>
        <v/>
      </c>
      <c r="T106" s="25"/>
      <c r="V106" s="26"/>
      <c r="W106" s="26"/>
      <c r="X106" s="26"/>
    </row>
    <row r="107" spans="2:28" outlineLevel="1" x14ac:dyDescent="0.2">
      <c r="B107" s="17"/>
      <c r="C107" s="20" t="s">
        <v>26</v>
      </c>
      <c r="D107" s="20"/>
      <c r="E107" s="20"/>
      <c r="F107" s="20"/>
      <c r="G107" s="20"/>
      <c r="H107" s="19"/>
      <c r="I107" s="19"/>
      <c r="J107" s="15" t="str">
        <f t="shared" si="10"/>
        <v>dm_area_atividade</v>
      </c>
      <c r="K107" s="15" t="str">
        <f t="shared" si="11"/>
        <v/>
      </c>
      <c r="L107" s="15" t="str">
        <f t="shared" si="12"/>
        <v/>
      </c>
      <c r="M107" s="15" t="str">
        <f t="shared" si="13"/>
        <v/>
      </c>
      <c r="N107" s="15" t="str">
        <f t="shared" si="14"/>
        <v/>
      </c>
      <c r="O107" s="15" t="str">
        <f t="shared" si="15"/>
        <v/>
      </c>
      <c r="P107" s="15" t="str">
        <f t="shared" si="16"/>
        <v/>
      </c>
      <c r="T107" s="25"/>
      <c r="V107" s="26"/>
      <c r="W107" s="26"/>
      <c r="X107" s="26"/>
    </row>
    <row r="108" spans="2:28" outlineLevel="1" x14ac:dyDescent="0.2">
      <c r="B108" s="17"/>
      <c r="C108" s="20" t="s">
        <v>27</v>
      </c>
      <c r="D108" s="20" t="s">
        <v>28</v>
      </c>
      <c r="E108" s="20" t="s">
        <v>29</v>
      </c>
      <c r="F108" s="20" t="s">
        <v>30</v>
      </c>
      <c r="G108" s="20"/>
      <c r="H108" s="19"/>
      <c r="I108" s="19"/>
      <c r="J108" s="15" t="str">
        <f t="shared" si="10"/>
        <v>dm_area_atividade</v>
      </c>
      <c r="K108" s="15" t="str">
        <f t="shared" si="11"/>
        <v>Name</v>
      </c>
      <c r="L108" s="15" t="str">
        <f t="shared" si="12"/>
        <v>DataType</v>
      </c>
      <c r="M108" s="15" t="str">
        <f t="shared" si="13"/>
        <v>Size</v>
      </c>
      <c r="N108" s="15" t="str">
        <f t="shared" si="14"/>
        <v>PK</v>
      </c>
      <c r="O108" s="15" t="str">
        <f t="shared" si="15"/>
        <v>Nulo?</v>
      </c>
      <c r="P108" s="15" t="str">
        <f t="shared" si="16"/>
        <v>Tamanho Efetivo</v>
      </c>
      <c r="T108" s="25"/>
      <c r="V108" s="26"/>
      <c r="W108" s="26"/>
      <c r="X108" s="26"/>
      <c r="AB108" s="15" t="str">
        <f>+J108</f>
        <v>dm_area_atividade</v>
      </c>
    </row>
    <row r="109" spans="2:28" x14ac:dyDescent="0.2">
      <c r="B109" s="17"/>
      <c r="C109" s="20" t="s">
        <v>32</v>
      </c>
      <c r="D109" s="20" t="s">
        <v>33</v>
      </c>
      <c r="E109" s="20" t="s">
        <v>34</v>
      </c>
      <c r="F109" s="20" t="s">
        <v>35</v>
      </c>
      <c r="G109" s="20"/>
      <c r="H109" s="19"/>
      <c r="I109" s="19"/>
      <c r="J109" s="15" t="str">
        <f t="shared" si="10"/>
        <v>dm_area_atividade</v>
      </c>
      <c r="K109" s="15" t="str">
        <f t="shared" si="11"/>
        <v>id_atividade</v>
      </c>
      <c r="L109" s="15" t="str">
        <f t="shared" si="12"/>
        <v>integer</v>
      </c>
      <c r="M109" s="15" t="str">
        <f t="shared" si="13"/>
        <v>10</v>
      </c>
      <c r="N109" s="15" t="str">
        <f t="shared" si="14"/>
        <v>Sim</v>
      </c>
      <c r="O109" s="15" t="str">
        <f t="shared" si="15"/>
        <v>Não</v>
      </c>
      <c r="P109" s="15">
        <f t="shared" si="16"/>
        <v>10</v>
      </c>
      <c r="Q109" s="15" t="str">
        <f>+J109</f>
        <v>dm_area_atividade</v>
      </c>
      <c r="R109" s="15">
        <f>DSUM(J108:P154,P108,AB108:AB109)</f>
        <v>115</v>
      </c>
      <c r="S109" s="15">
        <v>10</v>
      </c>
      <c r="T109" s="25">
        <f>+S109*R109/(1024*1024)</f>
        <v>1.0967254638671875E-3</v>
      </c>
      <c r="U109" s="15">
        <v>1</v>
      </c>
      <c r="V109" s="26">
        <v>0.1</v>
      </c>
      <c r="W109" s="25">
        <f>+T109+T109*V109</f>
        <v>1.2063980102539062E-3</v>
      </c>
      <c r="X109" s="30">
        <v>12</v>
      </c>
      <c r="Y109" s="25">
        <f>FV(V109,X109,-W109)</f>
        <v>2.5797957387467083E-2</v>
      </c>
      <c r="Z109" s="25">
        <f>+Y109+T109</f>
        <v>2.689468285133427E-2</v>
      </c>
      <c r="AB109" s="15" t="str">
        <f>+J109</f>
        <v>dm_area_atividade</v>
      </c>
    </row>
    <row r="110" spans="2:28" outlineLevel="1" x14ac:dyDescent="0.2">
      <c r="B110" s="17"/>
      <c r="C110" s="20" t="s">
        <v>36</v>
      </c>
      <c r="D110" s="20" t="s">
        <v>33</v>
      </c>
      <c r="E110" s="20"/>
      <c r="F110" s="20" t="s">
        <v>37</v>
      </c>
      <c r="G110" s="20"/>
      <c r="H110" s="19"/>
      <c r="I110" s="19"/>
      <c r="J110" s="15" t="str">
        <f t="shared" si="10"/>
        <v>dm_area_atividade</v>
      </c>
      <c r="K110" s="15" t="str">
        <f t="shared" si="11"/>
        <v>cd_atividade</v>
      </c>
      <c r="L110" s="15" t="str">
        <f t="shared" si="12"/>
        <v>integer</v>
      </c>
      <c r="M110" s="15" t="str">
        <f t="shared" si="13"/>
        <v>10</v>
      </c>
      <c r="N110" s="15" t="str">
        <f t="shared" si="14"/>
        <v/>
      </c>
      <c r="O110" s="15" t="str">
        <f t="shared" si="15"/>
        <v/>
      </c>
      <c r="P110" s="15">
        <f t="shared" si="16"/>
        <v>10</v>
      </c>
      <c r="T110" s="25"/>
      <c r="V110" s="26"/>
      <c r="W110" s="26"/>
      <c r="X110" s="26"/>
    </row>
    <row r="111" spans="2:28" outlineLevel="1" x14ac:dyDescent="0.2">
      <c r="B111" s="17"/>
      <c r="C111" s="20" t="s">
        <v>38</v>
      </c>
      <c r="D111" s="20" t="s">
        <v>33</v>
      </c>
      <c r="E111" s="20"/>
      <c r="F111" s="20" t="s">
        <v>37</v>
      </c>
      <c r="G111" s="20"/>
      <c r="H111" s="19"/>
      <c r="I111" s="19"/>
      <c r="J111" s="15" t="str">
        <f t="shared" si="10"/>
        <v>dm_area_atividade</v>
      </c>
      <c r="K111" s="15" t="str">
        <f t="shared" si="11"/>
        <v>cd_area_atividade</v>
      </c>
      <c r="L111" s="15" t="str">
        <f t="shared" si="12"/>
        <v>integer</v>
      </c>
      <c r="M111" s="15" t="str">
        <f t="shared" si="13"/>
        <v>10</v>
      </c>
      <c r="N111" s="15" t="str">
        <f t="shared" si="14"/>
        <v/>
      </c>
      <c r="O111" s="15" t="str">
        <f t="shared" si="15"/>
        <v/>
      </c>
      <c r="P111" s="15">
        <f t="shared" si="16"/>
        <v>10</v>
      </c>
      <c r="T111" s="25"/>
      <c r="V111" s="26"/>
      <c r="W111" s="26"/>
      <c r="X111" s="26"/>
    </row>
    <row r="112" spans="2:28" outlineLevel="1" x14ac:dyDescent="0.2">
      <c r="B112" s="17"/>
      <c r="C112" s="20" t="s">
        <v>39</v>
      </c>
      <c r="D112" s="20" t="s">
        <v>40</v>
      </c>
      <c r="E112" s="20"/>
      <c r="F112" s="20" t="s">
        <v>37</v>
      </c>
      <c r="G112" s="20"/>
      <c r="H112" s="19"/>
      <c r="I112" s="19"/>
      <c r="J112" s="15" t="str">
        <f t="shared" si="10"/>
        <v>dm_area_atividade</v>
      </c>
      <c r="K112" s="15" t="str">
        <f t="shared" si="11"/>
        <v>ds_area_atividade</v>
      </c>
      <c r="L112" s="15" t="str">
        <f t="shared" si="12"/>
        <v>varchar</v>
      </c>
      <c r="M112" s="15" t="str">
        <f t="shared" si="13"/>
        <v>60</v>
      </c>
      <c r="N112" s="15" t="str">
        <f t="shared" si="14"/>
        <v/>
      </c>
      <c r="O112" s="15" t="str">
        <f t="shared" si="15"/>
        <v/>
      </c>
      <c r="P112" s="15">
        <f t="shared" si="16"/>
        <v>60</v>
      </c>
      <c r="T112" s="25"/>
      <c r="V112" s="26"/>
      <c r="W112" s="26"/>
      <c r="X112" s="26"/>
    </row>
    <row r="113" spans="2:28" outlineLevel="1" x14ac:dyDescent="0.2">
      <c r="B113" s="17"/>
      <c r="C113" s="20" t="s">
        <v>41</v>
      </c>
      <c r="D113" s="20" t="s">
        <v>42</v>
      </c>
      <c r="E113" s="20"/>
      <c r="F113" s="20" t="s">
        <v>37</v>
      </c>
      <c r="G113" s="20"/>
      <c r="H113" s="19"/>
      <c r="I113" s="19"/>
      <c r="J113" s="15" t="str">
        <f t="shared" si="10"/>
        <v>dm_area_atividade</v>
      </c>
      <c r="K113" s="15" t="str">
        <f t="shared" si="11"/>
        <v>dt_inicio_vigencia</v>
      </c>
      <c r="L113" s="15" t="str">
        <f t="shared" si="12"/>
        <v>date</v>
      </c>
      <c r="M113" s="15" t="str">
        <f t="shared" si="13"/>
        <v/>
      </c>
      <c r="N113" s="15" t="str">
        <f t="shared" si="14"/>
        <v/>
      </c>
      <c r="O113" s="15" t="str">
        <f t="shared" si="15"/>
        <v/>
      </c>
      <c r="P113" s="15">
        <f t="shared" si="16"/>
        <v>7</v>
      </c>
      <c r="T113" s="25"/>
      <c r="V113" s="26"/>
      <c r="W113" s="26"/>
      <c r="X113" s="26"/>
    </row>
    <row r="114" spans="2:28" outlineLevel="1" x14ac:dyDescent="0.2">
      <c r="B114" s="17"/>
      <c r="C114" s="20" t="s">
        <v>43</v>
      </c>
      <c r="D114" s="20" t="s">
        <v>42</v>
      </c>
      <c r="E114" s="20"/>
      <c r="F114" s="20" t="s">
        <v>37</v>
      </c>
      <c r="G114" s="20"/>
      <c r="H114" s="19"/>
      <c r="I114" s="19"/>
      <c r="J114" s="15" t="str">
        <f t="shared" si="10"/>
        <v>dm_area_atividade</v>
      </c>
      <c r="K114" s="15" t="str">
        <f t="shared" si="11"/>
        <v>dt_termino_vigencia</v>
      </c>
      <c r="L114" s="15" t="str">
        <f t="shared" si="12"/>
        <v>date</v>
      </c>
      <c r="M114" s="15" t="str">
        <f t="shared" si="13"/>
        <v/>
      </c>
      <c r="N114" s="15" t="str">
        <f t="shared" si="14"/>
        <v/>
      </c>
      <c r="O114" s="15" t="str">
        <f t="shared" si="15"/>
        <v/>
      </c>
      <c r="P114" s="15">
        <f t="shared" si="16"/>
        <v>7</v>
      </c>
      <c r="T114" s="25"/>
      <c r="V114" s="26"/>
      <c r="W114" s="26"/>
      <c r="X114" s="26"/>
    </row>
    <row r="115" spans="2:28" outlineLevel="1" x14ac:dyDescent="0.2">
      <c r="B115" s="17"/>
      <c r="C115" s="21" t="s">
        <v>44</v>
      </c>
      <c r="D115" s="22" t="s">
        <v>45</v>
      </c>
      <c r="E115" s="22"/>
      <c r="F115" s="22" t="s">
        <v>37</v>
      </c>
      <c r="G115" s="22"/>
      <c r="H115" s="17"/>
      <c r="I115" s="17"/>
      <c r="J115" s="15" t="str">
        <f t="shared" si="10"/>
        <v>dm_area_atividade</v>
      </c>
      <c r="K115" s="15" t="str">
        <f t="shared" si="11"/>
        <v>ts_referencia</v>
      </c>
      <c r="L115" s="15" t="str">
        <f t="shared" si="12"/>
        <v>timestamp</v>
      </c>
      <c r="M115" s="15" t="str">
        <f t="shared" si="13"/>
        <v/>
      </c>
      <c r="N115" s="15" t="str">
        <f t="shared" si="14"/>
        <v/>
      </c>
      <c r="O115" s="15" t="str">
        <f t="shared" si="15"/>
        <v/>
      </c>
      <c r="P115" s="15">
        <f t="shared" si="16"/>
        <v>11</v>
      </c>
      <c r="T115" s="25"/>
      <c r="V115" s="26"/>
      <c r="W115" s="26"/>
      <c r="X115" s="26"/>
    </row>
    <row r="116" spans="2:28" outlineLevel="1" x14ac:dyDescent="0.2">
      <c r="B116" s="17"/>
      <c r="C116" s="21"/>
      <c r="D116" s="22"/>
      <c r="E116" s="22"/>
      <c r="F116" s="22"/>
      <c r="G116" s="22"/>
      <c r="H116" s="17"/>
      <c r="I116" s="17"/>
      <c r="J116" s="15" t="str">
        <f t="shared" si="10"/>
        <v/>
      </c>
      <c r="K116" s="15" t="str">
        <f t="shared" si="11"/>
        <v/>
      </c>
      <c r="L116" s="15" t="str">
        <f t="shared" si="12"/>
        <v/>
      </c>
      <c r="M116" s="15" t="str">
        <f t="shared" si="13"/>
        <v/>
      </c>
      <c r="N116" s="15" t="str">
        <f t="shared" si="14"/>
        <v/>
      </c>
      <c r="O116" s="15" t="str">
        <f t="shared" si="15"/>
        <v/>
      </c>
      <c r="P116" s="15" t="str">
        <f t="shared" si="16"/>
        <v/>
      </c>
      <c r="T116" s="25"/>
      <c r="V116" s="26"/>
      <c r="W116" s="26"/>
      <c r="X116" s="26"/>
    </row>
    <row r="117" spans="2:28" outlineLevel="1" x14ac:dyDescent="0.2">
      <c r="B117" s="17"/>
      <c r="C117" s="21" t="s">
        <v>318</v>
      </c>
      <c r="D117" s="22"/>
      <c r="E117" s="22"/>
      <c r="F117" s="22"/>
      <c r="G117" s="22"/>
      <c r="H117" s="17"/>
      <c r="I117" s="17"/>
      <c r="J117" s="15" t="str">
        <f t="shared" si="10"/>
        <v>dm_faixa_vencimento</v>
      </c>
      <c r="K117" s="15" t="str">
        <f t="shared" si="11"/>
        <v/>
      </c>
      <c r="L117" s="15" t="str">
        <f t="shared" si="12"/>
        <v/>
      </c>
      <c r="M117" s="15" t="str">
        <f t="shared" si="13"/>
        <v/>
      </c>
      <c r="N117" s="15" t="str">
        <f t="shared" si="14"/>
        <v/>
      </c>
      <c r="O117" s="15" t="str">
        <f t="shared" si="15"/>
        <v/>
      </c>
      <c r="P117" s="15" t="str">
        <f t="shared" si="16"/>
        <v/>
      </c>
      <c r="T117" s="25"/>
      <c r="V117" s="26"/>
      <c r="W117" s="26"/>
      <c r="X117" s="26"/>
    </row>
    <row r="118" spans="2:28" outlineLevel="1" x14ac:dyDescent="0.2">
      <c r="B118" s="17"/>
      <c r="C118" s="21" t="s">
        <v>318</v>
      </c>
      <c r="D118" s="22"/>
      <c r="E118" s="22"/>
      <c r="F118" s="22"/>
      <c r="G118" s="22"/>
      <c r="H118" s="17"/>
      <c r="I118" s="17"/>
      <c r="J118" s="15" t="str">
        <f t="shared" si="10"/>
        <v>dm_faixa_vencimento</v>
      </c>
      <c r="K118" s="15" t="str">
        <f t="shared" si="11"/>
        <v/>
      </c>
      <c r="L118" s="15" t="str">
        <f t="shared" si="12"/>
        <v/>
      </c>
      <c r="M118" s="15" t="str">
        <f t="shared" si="13"/>
        <v/>
      </c>
      <c r="N118" s="15" t="str">
        <f t="shared" si="14"/>
        <v/>
      </c>
      <c r="O118" s="15" t="str">
        <f t="shared" si="15"/>
        <v/>
      </c>
      <c r="P118" s="15" t="str">
        <f t="shared" si="16"/>
        <v/>
      </c>
      <c r="T118" s="25"/>
      <c r="V118" s="26"/>
      <c r="W118" s="26"/>
      <c r="X118" s="26"/>
    </row>
    <row r="119" spans="2:28" outlineLevel="1" x14ac:dyDescent="0.2">
      <c r="B119" s="17"/>
      <c r="C119" s="21" t="s">
        <v>27</v>
      </c>
      <c r="D119" s="22" t="s">
        <v>28</v>
      </c>
      <c r="E119" s="22" t="s">
        <v>29</v>
      </c>
      <c r="F119" s="22" t="s">
        <v>30</v>
      </c>
      <c r="G119" s="22"/>
      <c r="H119" s="17"/>
      <c r="I119" s="17"/>
      <c r="J119" s="15" t="str">
        <f t="shared" si="10"/>
        <v>dm_faixa_vencimento</v>
      </c>
      <c r="K119" s="15" t="str">
        <f t="shared" si="11"/>
        <v>Name</v>
      </c>
      <c r="L119" s="15" t="str">
        <f t="shared" si="12"/>
        <v>DataType</v>
      </c>
      <c r="M119" s="15" t="str">
        <f t="shared" si="13"/>
        <v>Size</v>
      </c>
      <c r="N119" s="15" t="str">
        <f t="shared" si="14"/>
        <v>PK</v>
      </c>
      <c r="O119" s="15" t="str">
        <f t="shared" si="15"/>
        <v>Nulo?</v>
      </c>
      <c r="P119" s="15" t="str">
        <f t="shared" si="16"/>
        <v>Tamanho Efetivo</v>
      </c>
      <c r="T119" s="25"/>
      <c r="V119" s="26"/>
      <c r="W119" s="26"/>
      <c r="X119" s="26"/>
      <c r="AB119" s="15" t="str">
        <f>+J119</f>
        <v>dm_faixa_vencimento</v>
      </c>
    </row>
    <row r="120" spans="2:28" x14ac:dyDescent="0.2">
      <c r="B120" s="17"/>
      <c r="C120" s="21" t="s">
        <v>154</v>
      </c>
      <c r="D120" s="22" t="s">
        <v>33</v>
      </c>
      <c r="E120" s="22" t="s">
        <v>34</v>
      </c>
      <c r="F120" s="22" t="s">
        <v>35</v>
      </c>
      <c r="G120" s="22"/>
      <c r="H120" s="17"/>
      <c r="I120" s="17"/>
      <c r="J120" s="15" t="str">
        <f t="shared" si="10"/>
        <v>dm_faixa_vencimento</v>
      </c>
      <c r="K120" s="15" t="str">
        <f t="shared" si="11"/>
        <v>id_faixa_vencimento</v>
      </c>
      <c r="L120" s="15" t="str">
        <f t="shared" si="12"/>
        <v>integer</v>
      </c>
      <c r="M120" s="15" t="str">
        <f t="shared" si="13"/>
        <v>10</v>
      </c>
      <c r="N120" s="15" t="str">
        <f t="shared" si="14"/>
        <v>Sim</v>
      </c>
      <c r="O120" s="15" t="str">
        <f t="shared" si="15"/>
        <v>Não</v>
      </c>
      <c r="P120" s="15">
        <f t="shared" si="16"/>
        <v>10</v>
      </c>
      <c r="Q120" s="15" t="str">
        <f>+J120</f>
        <v>dm_faixa_vencimento</v>
      </c>
      <c r="R120" s="15">
        <f>DSUM(J119:P165,P119,AB119:AB120)</f>
        <v>235</v>
      </c>
      <c r="S120" s="15">
        <v>50</v>
      </c>
      <c r="T120" s="25">
        <f>+S120*R120/(1024*1024)</f>
        <v>1.1205673217773438E-2</v>
      </c>
      <c r="U120" s="15">
        <v>1</v>
      </c>
      <c r="V120" s="26">
        <v>0.1</v>
      </c>
      <c r="W120" s="25">
        <f>+T120+T120*V120</f>
        <v>1.2326240539550781E-2</v>
      </c>
      <c r="X120" s="30">
        <v>12</v>
      </c>
      <c r="Y120" s="25">
        <f>FV(V120,X120,-W120)</f>
        <v>0.26358782548064191</v>
      </c>
      <c r="Z120" s="25">
        <f>+Y120+T120</f>
        <v>0.27479349869841535</v>
      </c>
      <c r="AB120" s="15" t="str">
        <f>+J120</f>
        <v>dm_faixa_vencimento</v>
      </c>
    </row>
    <row r="121" spans="2:28" outlineLevel="1" x14ac:dyDescent="0.2">
      <c r="B121" s="17"/>
      <c r="C121" s="21" t="s">
        <v>155</v>
      </c>
      <c r="D121" s="22" t="s">
        <v>40</v>
      </c>
      <c r="E121" s="22"/>
      <c r="F121" s="22" t="s">
        <v>37</v>
      </c>
      <c r="G121" s="22"/>
      <c r="H121" s="17"/>
      <c r="I121" s="17"/>
      <c r="J121" s="15" t="str">
        <f t="shared" si="10"/>
        <v>dm_faixa_vencimento</v>
      </c>
      <c r="K121" s="15" t="str">
        <f t="shared" si="11"/>
        <v>ds_faixa_vencimento</v>
      </c>
      <c r="L121" s="15" t="str">
        <f t="shared" si="12"/>
        <v>varchar</v>
      </c>
      <c r="M121" s="15" t="str">
        <f t="shared" si="13"/>
        <v>60</v>
      </c>
      <c r="N121" s="15" t="str">
        <f t="shared" si="14"/>
        <v/>
      </c>
      <c r="O121" s="15" t="str">
        <f t="shared" si="15"/>
        <v/>
      </c>
      <c r="P121" s="15">
        <f t="shared" si="16"/>
        <v>60</v>
      </c>
      <c r="T121" s="25"/>
      <c r="V121" s="26"/>
      <c r="W121" s="26"/>
      <c r="X121" s="26"/>
    </row>
    <row r="122" spans="2:28" outlineLevel="1" x14ac:dyDescent="0.2">
      <c r="B122" s="17"/>
      <c r="C122" s="21" t="s">
        <v>148</v>
      </c>
      <c r="D122" s="22" t="s">
        <v>108</v>
      </c>
      <c r="E122" s="22"/>
      <c r="F122" s="22" t="s">
        <v>35</v>
      </c>
      <c r="G122" s="22"/>
      <c r="H122" s="17"/>
      <c r="I122" s="17"/>
      <c r="J122" s="15" t="str">
        <f t="shared" si="10"/>
        <v>dm_faixa_vencimento</v>
      </c>
      <c r="K122" s="15" t="str">
        <f t="shared" si="11"/>
        <v>cd_categoria_faixa</v>
      </c>
      <c r="L122" s="15" t="str">
        <f t="shared" si="12"/>
        <v>integer</v>
      </c>
      <c r="M122" s="15" t="str">
        <f t="shared" si="13"/>
        <v>4</v>
      </c>
      <c r="N122" s="15" t="str">
        <f t="shared" si="14"/>
        <v/>
      </c>
      <c r="O122" s="15" t="str">
        <f t="shared" si="15"/>
        <v/>
      </c>
      <c r="P122" s="15">
        <f t="shared" si="16"/>
        <v>4</v>
      </c>
      <c r="T122" s="25"/>
      <c r="V122" s="26"/>
      <c r="W122" s="26"/>
      <c r="X122" s="26"/>
    </row>
    <row r="123" spans="2:28" outlineLevel="1" x14ac:dyDescent="0.2">
      <c r="B123" s="17"/>
      <c r="C123" s="21" t="s">
        <v>149</v>
      </c>
      <c r="D123" s="22" t="s">
        <v>40</v>
      </c>
      <c r="E123" s="22"/>
      <c r="F123" s="22" t="s">
        <v>37</v>
      </c>
      <c r="G123" s="22"/>
      <c r="H123" s="17"/>
      <c r="I123" s="17"/>
      <c r="J123" s="15" t="str">
        <f t="shared" si="10"/>
        <v>dm_faixa_vencimento</v>
      </c>
      <c r="K123" s="15" t="str">
        <f t="shared" si="11"/>
        <v>ds_categoria_faixa</v>
      </c>
      <c r="L123" s="15" t="str">
        <f t="shared" si="12"/>
        <v>varchar</v>
      </c>
      <c r="M123" s="15" t="str">
        <f t="shared" si="13"/>
        <v>60</v>
      </c>
      <c r="N123" s="15" t="str">
        <f t="shared" si="14"/>
        <v/>
      </c>
      <c r="O123" s="15" t="str">
        <f t="shared" si="15"/>
        <v/>
      </c>
      <c r="P123" s="15">
        <f t="shared" si="16"/>
        <v>60</v>
      </c>
      <c r="T123" s="25"/>
      <c r="V123" s="26"/>
      <c r="W123" s="26"/>
      <c r="X123" s="26"/>
    </row>
    <row r="124" spans="2:28" outlineLevel="1" x14ac:dyDescent="0.2">
      <c r="B124" s="17"/>
      <c r="C124" s="21" t="s">
        <v>156</v>
      </c>
      <c r="D124" s="22" t="s">
        <v>76</v>
      </c>
      <c r="E124" s="22"/>
      <c r="F124" s="22" t="s">
        <v>35</v>
      </c>
      <c r="G124" s="22"/>
      <c r="H124" s="17"/>
      <c r="I124" s="17"/>
      <c r="J124" s="15" t="str">
        <f t="shared" si="10"/>
        <v>dm_faixa_vencimento</v>
      </c>
      <c r="K124" s="15" t="str">
        <f t="shared" si="11"/>
        <v>fl_natureza_vencimento</v>
      </c>
      <c r="L124" s="15" t="str">
        <f t="shared" si="12"/>
        <v>integer</v>
      </c>
      <c r="M124" s="15" t="str">
        <f t="shared" si="13"/>
        <v>2</v>
      </c>
      <c r="N124" s="15" t="str">
        <f t="shared" si="14"/>
        <v/>
      </c>
      <c r="O124" s="15" t="str">
        <f t="shared" si="15"/>
        <v/>
      </c>
      <c r="P124" s="15">
        <f t="shared" si="16"/>
        <v>2</v>
      </c>
      <c r="T124" s="25"/>
      <c r="V124" s="26"/>
      <c r="W124" s="26"/>
      <c r="X124" s="26"/>
    </row>
    <row r="125" spans="2:28" outlineLevel="1" x14ac:dyDescent="0.2">
      <c r="B125" s="17"/>
      <c r="C125" s="21" t="s">
        <v>157</v>
      </c>
      <c r="D125" s="22" t="s">
        <v>40</v>
      </c>
      <c r="E125" s="22"/>
      <c r="F125" s="22" t="s">
        <v>37</v>
      </c>
      <c r="G125" s="22"/>
      <c r="H125" s="17"/>
      <c r="I125" s="17"/>
      <c r="J125" s="15" t="str">
        <f t="shared" si="10"/>
        <v>dm_faixa_vencimento</v>
      </c>
      <c r="K125" s="15" t="str">
        <f t="shared" si="11"/>
        <v>ds_natureza_vencimento</v>
      </c>
      <c r="L125" s="15" t="str">
        <f t="shared" si="12"/>
        <v>varchar</v>
      </c>
      <c r="M125" s="15" t="str">
        <f t="shared" si="13"/>
        <v>60</v>
      </c>
      <c r="N125" s="15" t="str">
        <f t="shared" si="14"/>
        <v/>
      </c>
      <c r="O125" s="15" t="str">
        <f t="shared" si="15"/>
        <v/>
      </c>
      <c r="P125" s="15">
        <f t="shared" si="16"/>
        <v>60</v>
      </c>
      <c r="T125" s="25"/>
      <c r="V125" s="26"/>
      <c r="W125" s="26"/>
      <c r="X125" s="26"/>
    </row>
    <row r="126" spans="2:28" outlineLevel="1" x14ac:dyDescent="0.2">
      <c r="B126" s="17"/>
      <c r="C126" s="21" t="s">
        <v>158</v>
      </c>
      <c r="D126" s="22" t="s">
        <v>159</v>
      </c>
      <c r="E126" s="22"/>
      <c r="F126" s="22" t="s">
        <v>35</v>
      </c>
      <c r="G126" s="22"/>
      <c r="H126" s="17"/>
      <c r="I126" s="17"/>
      <c r="J126" s="15" t="str">
        <f t="shared" si="10"/>
        <v>dm_faixa_vencimento</v>
      </c>
      <c r="K126" s="15" t="str">
        <f t="shared" si="11"/>
        <v>vl_inicial_faixa_vencimento</v>
      </c>
      <c r="L126" s="15" t="str">
        <f t="shared" si="12"/>
        <v>decimal</v>
      </c>
      <c r="M126" s="15" t="str">
        <f t="shared" si="13"/>
        <v>7</v>
      </c>
      <c r="N126" s="15" t="str">
        <f t="shared" si="14"/>
        <v/>
      </c>
      <c r="O126" s="15" t="str">
        <f t="shared" si="15"/>
        <v/>
      </c>
      <c r="P126" s="15">
        <f t="shared" si="16"/>
        <v>7</v>
      </c>
      <c r="T126" s="25"/>
      <c r="V126" s="26"/>
      <c r="W126" s="26"/>
      <c r="X126" s="26"/>
    </row>
    <row r="127" spans="2:28" outlineLevel="1" x14ac:dyDescent="0.2">
      <c r="B127" s="17"/>
      <c r="C127" s="21" t="s">
        <v>160</v>
      </c>
      <c r="D127" s="22" t="s">
        <v>159</v>
      </c>
      <c r="E127" s="22"/>
      <c r="F127" s="22" t="s">
        <v>35</v>
      </c>
      <c r="G127" s="22"/>
      <c r="H127" s="17"/>
      <c r="I127" s="17"/>
      <c r="J127" s="15" t="str">
        <f t="shared" si="10"/>
        <v>dm_faixa_vencimento</v>
      </c>
      <c r="K127" s="15" t="str">
        <f t="shared" si="11"/>
        <v>vl_final_faixa_vencimento</v>
      </c>
      <c r="L127" s="15" t="str">
        <f t="shared" si="12"/>
        <v>decimal</v>
      </c>
      <c r="M127" s="15" t="str">
        <f t="shared" si="13"/>
        <v>7</v>
      </c>
      <c r="N127" s="15" t="str">
        <f t="shared" si="14"/>
        <v/>
      </c>
      <c r="O127" s="15" t="str">
        <f t="shared" si="15"/>
        <v/>
      </c>
      <c r="P127" s="15">
        <f t="shared" si="16"/>
        <v>7</v>
      </c>
      <c r="T127" s="25"/>
      <c r="V127" s="26"/>
      <c r="W127" s="26"/>
      <c r="X127" s="26"/>
    </row>
    <row r="128" spans="2:28" outlineLevel="1" x14ac:dyDescent="0.2">
      <c r="B128" s="17"/>
      <c r="C128" s="21" t="s">
        <v>41</v>
      </c>
      <c r="D128" s="22" t="s">
        <v>42</v>
      </c>
      <c r="E128" s="22"/>
      <c r="F128" s="22" t="s">
        <v>35</v>
      </c>
      <c r="G128" s="22"/>
      <c r="H128" s="17"/>
      <c r="I128" s="17"/>
      <c r="J128" s="15" t="str">
        <f t="shared" si="10"/>
        <v>dm_faixa_vencimento</v>
      </c>
      <c r="K128" s="15" t="str">
        <f t="shared" si="11"/>
        <v>dt_inicio_vigencia</v>
      </c>
      <c r="L128" s="15" t="str">
        <f t="shared" si="12"/>
        <v>date</v>
      </c>
      <c r="M128" s="15" t="str">
        <f t="shared" si="13"/>
        <v/>
      </c>
      <c r="N128" s="15" t="str">
        <f t="shared" si="14"/>
        <v/>
      </c>
      <c r="O128" s="15" t="str">
        <f t="shared" si="15"/>
        <v/>
      </c>
      <c r="P128" s="15">
        <f t="shared" si="16"/>
        <v>7</v>
      </c>
      <c r="T128" s="25"/>
      <c r="V128" s="26"/>
      <c r="W128" s="26"/>
      <c r="X128" s="26"/>
    </row>
    <row r="129" spans="2:28" outlineLevel="1" x14ac:dyDescent="0.2">
      <c r="B129" s="17"/>
      <c r="C129" s="21" t="s">
        <v>43</v>
      </c>
      <c r="D129" s="22" t="s">
        <v>42</v>
      </c>
      <c r="E129" s="22"/>
      <c r="F129" s="22" t="s">
        <v>37</v>
      </c>
      <c r="G129" s="22"/>
      <c r="H129" s="17"/>
      <c r="I129" s="17"/>
      <c r="J129" s="15" t="str">
        <f t="shared" si="10"/>
        <v>dm_faixa_vencimento</v>
      </c>
      <c r="K129" s="15" t="str">
        <f t="shared" si="11"/>
        <v>dt_termino_vigencia</v>
      </c>
      <c r="L129" s="15" t="str">
        <f t="shared" si="12"/>
        <v>date</v>
      </c>
      <c r="M129" s="15" t="str">
        <f t="shared" si="13"/>
        <v/>
      </c>
      <c r="N129" s="15" t="str">
        <f t="shared" si="14"/>
        <v/>
      </c>
      <c r="O129" s="15" t="str">
        <f t="shared" si="15"/>
        <v/>
      </c>
      <c r="P129" s="15">
        <f t="shared" si="16"/>
        <v>7</v>
      </c>
      <c r="T129" s="25"/>
      <c r="V129" s="26"/>
      <c r="W129" s="26"/>
      <c r="X129" s="26"/>
    </row>
    <row r="130" spans="2:28" outlineLevel="1" x14ac:dyDescent="0.2">
      <c r="B130" s="17"/>
      <c r="C130" s="21" t="s">
        <v>44</v>
      </c>
      <c r="D130" s="22" t="s">
        <v>45</v>
      </c>
      <c r="E130" s="22"/>
      <c r="F130" s="22" t="s">
        <v>35</v>
      </c>
      <c r="G130" s="22"/>
      <c r="H130" s="17"/>
      <c r="I130" s="17"/>
      <c r="J130" s="15" t="str">
        <f t="shared" si="10"/>
        <v>dm_faixa_vencimento</v>
      </c>
      <c r="K130" s="15" t="str">
        <f t="shared" si="11"/>
        <v>ts_referencia</v>
      </c>
      <c r="L130" s="15" t="str">
        <f t="shared" si="12"/>
        <v>timestamp</v>
      </c>
      <c r="M130" s="15" t="str">
        <f t="shared" si="13"/>
        <v/>
      </c>
      <c r="N130" s="15" t="str">
        <f t="shared" si="14"/>
        <v/>
      </c>
      <c r="O130" s="15" t="str">
        <f t="shared" si="15"/>
        <v/>
      </c>
      <c r="P130" s="15">
        <f t="shared" si="16"/>
        <v>11</v>
      </c>
      <c r="T130" s="25"/>
      <c r="V130" s="26"/>
      <c r="W130" s="26"/>
      <c r="X130" s="26"/>
    </row>
    <row r="131" spans="2:28" outlineLevel="1" x14ac:dyDescent="0.2">
      <c r="B131" s="17"/>
      <c r="C131" s="21"/>
      <c r="D131" s="22"/>
      <c r="E131" s="22"/>
      <c r="F131" s="22"/>
      <c r="G131" s="22"/>
      <c r="H131" s="17"/>
      <c r="I131" s="17"/>
      <c r="J131" s="15" t="str">
        <f t="shared" si="10"/>
        <v/>
      </c>
      <c r="K131" s="15" t="str">
        <f t="shared" si="11"/>
        <v/>
      </c>
      <c r="L131" s="15" t="str">
        <f t="shared" si="12"/>
        <v/>
      </c>
      <c r="M131" s="15" t="str">
        <f t="shared" si="13"/>
        <v/>
      </c>
      <c r="N131" s="15" t="str">
        <f t="shared" si="14"/>
        <v/>
      </c>
      <c r="O131" s="15" t="str">
        <f t="shared" si="15"/>
        <v/>
      </c>
      <c r="P131" s="15" t="str">
        <f t="shared" si="16"/>
        <v/>
      </c>
      <c r="T131" s="25"/>
      <c r="V131" s="26"/>
      <c r="W131" s="26"/>
      <c r="X131" s="26"/>
    </row>
    <row r="132" spans="2:28" outlineLevel="1" x14ac:dyDescent="0.2">
      <c r="B132" s="17"/>
      <c r="C132" s="21" t="s">
        <v>319</v>
      </c>
      <c r="D132" s="22"/>
      <c r="E132" s="22"/>
      <c r="F132" s="22"/>
      <c r="G132" s="22"/>
      <c r="H132" s="17"/>
      <c r="I132" s="17"/>
      <c r="J132" s="15" t="str">
        <f t="shared" si="10"/>
        <v>dm_faixa_pensao</v>
      </c>
      <c r="K132" s="15" t="str">
        <f t="shared" si="11"/>
        <v/>
      </c>
      <c r="L132" s="15" t="str">
        <f t="shared" si="12"/>
        <v/>
      </c>
      <c r="M132" s="15" t="str">
        <f t="shared" si="13"/>
        <v/>
      </c>
      <c r="N132" s="15" t="str">
        <f t="shared" si="14"/>
        <v/>
      </c>
      <c r="O132" s="15" t="str">
        <f t="shared" si="15"/>
        <v/>
      </c>
      <c r="P132" s="15" t="str">
        <f t="shared" si="16"/>
        <v/>
      </c>
      <c r="T132" s="25"/>
      <c r="V132" s="26"/>
      <c r="W132" s="26"/>
      <c r="X132" s="26"/>
    </row>
    <row r="133" spans="2:28" outlineLevel="1" x14ac:dyDescent="0.2">
      <c r="B133" s="17"/>
      <c r="C133" s="21" t="s">
        <v>27</v>
      </c>
      <c r="D133" s="22" t="s">
        <v>28</v>
      </c>
      <c r="E133" s="22" t="s">
        <v>29</v>
      </c>
      <c r="F133" s="22" t="s">
        <v>30</v>
      </c>
      <c r="G133" s="22"/>
      <c r="H133" s="17"/>
      <c r="I133" s="17"/>
      <c r="J133" s="15" t="str">
        <f t="shared" si="10"/>
        <v>dm_faixa_pensao</v>
      </c>
      <c r="K133" s="15" t="str">
        <f t="shared" si="11"/>
        <v>Name</v>
      </c>
      <c r="L133" s="15" t="str">
        <f t="shared" si="12"/>
        <v>DataType</v>
      </c>
      <c r="M133" s="15" t="str">
        <f t="shared" si="13"/>
        <v>Size</v>
      </c>
      <c r="N133" s="15" t="str">
        <f t="shared" si="14"/>
        <v>PK</v>
      </c>
      <c r="O133" s="15" t="str">
        <f t="shared" si="15"/>
        <v>Nulo?</v>
      </c>
      <c r="P133" s="15" t="str">
        <f t="shared" si="16"/>
        <v>Tamanho Efetivo</v>
      </c>
      <c r="T133" s="25"/>
      <c r="V133" s="26"/>
      <c r="W133" s="26"/>
      <c r="X133" s="26"/>
      <c r="AB133" s="15" t="str">
        <f>+J133</f>
        <v>dm_faixa_pensao</v>
      </c>
    </row>
    <row r="134" spans="2:28" x14ac:dyDescent="0.2">
      <c r="B134" s="17"/>
      <c r="C134" s="21" t="s">
        <v>161</v>
      </c>
      <c r="D134" s="22" t="s">
        <v>33</v>
      </c>
      <c r="E134" s="22" t="s">
        <v>34</v>
      </c>
      <c r="F134" s="22" t="s">
        <v>35</v>
      </c>
      <c r="G134" s="22"/>
      <c r="H134" s="17"/>
      <c r="I134" s="17"/>
      <c r="J134" s="15" t="str">
        <f t="shared" si="10"/>
        <v>dm_faixa_pensao</v>
      </c>
      <c r="K134" s="15" t="str">
        <f t="shared" si="11"/>
        <v>id_faixa_salarial</v>
      </c>
      <c r="L134" s="15" t="str">
        <f t="shared" si="12"/>
        <v>integer</v>
      </c>
      <c r="M134" s="15" t="str">
        <f t="shared" si="13"/>
        <v>10</v>
      </c>
      <c r="N134" s="15" t="str">
        <f t="shared" si="14"/>
        <v>Sim</v>
      </c>
      <c r="O134" s="15" t="str">
        <f t="shared" si="15"/>
        <v>Não</v>
      </c>
      <c r="P134" s="15">
        <f t="shared" si="16"/>
        <v>10</v>
      </c>
      <c r="Q134" s="15" t="str">
        <f>+J134</f>
        <v>dm_faixa_pensao</v>
      </c>
      <c r="R134" s="15">
        <f>DSUM(J133:P179,P133,AB133:AB134)</f>
        <v>134</v>
      </c>
      <c r="S134" s="15">
        <v>50</v>
      </c>
      <c r="T134" s="25">
        <f>+S134*R134/(1024*1024)</f>
        <v>6.389617919921875E-3</v>
      </c>
      <c r="U134" s="15">
        <v>1</v>
      </c>
      <c r="V134" s="26">
        <v>0.1</v>
      </c>
      <c r="W134" s="25">
        <f>+T134+T134*V134</f>
        <v>7.0285797119140625E-3</v>
      </c>
      <c r="X134" s="30">
        <v>12</v>
      </c>
      <c r="Y134" s="25">
        <f>FV(V134,X134,-W134)</f>
        <v>0.15030114304002559</v>
      </c>
      <c r="Z134" s="25">
        <f>+Y134+T134</f>
        <v>0.15669076095994747</v>
      </c>
      <c r="AB134" s="15" t="str">
        <f>+J134</f>
        <v>dm_faixa_pensao</v>
      </c>
    </row>
    <row r="135" spans="2:28" outlineLevel="1" x14ac:dyDescent="0.2">
      <c r="B135" s="17"/>
      <c r="C135" s="21" t="s">
        <v>162</v>
      </c>
      <c r="D135" s="22" t="s">
        <v>40</v>
      </c>
      <c r="E135" s="22"/>
      <c r="F135" s="22" t="s">
        <v>37</v>
      </c>
      <c r="G135" s="22"/>
      <c r="H135" s="17"/>
      <c r="I135" s="17"/>
      <c r="J135" s="15" t="str">
        <f t="shared" ref="J135:J198" si="17">IF(LEFT(C135,3)="","",IF(LEFT(C135,3)="dm_",C135,J134))</f>
        <v>dm_faixa_pensao</v>
      </c>
      <c r="K135" s="15" t="str">
        <f t="shared" ref="K135:K198" si="18">IF(LEFT(C135,3)="dm_","",IF(C135="","",C135))</f>
        <v>ds_faixa_salarial</v>
      </c>
      <c r="L135" s="15" t="str">
        <f t="shared" ref="L135:L198" si="19">IFERROR(LEFT(D135,SEARCH("(",D135,1)-1),IF(D135="","",D135))</f>
        <v>varchar</v>
      </c>
      <c r="M135" s="15" t="str">
        <f t="shared" ref="M135:M198" si="20">IF(L135="DataType","Size",IFERROR(MID(D135,SEARCH("(",D135,1)+1,SEARCH(")",D135,1)-SEARCH("(",D135,1)-1),""))</f>
        <v>60</v>
      </c>
      <c r="N135" s="15" t="str">
        <f t="shared" ref="N135:N198" si="21">IF(M135="Size","PK",IF(E135="PKUnique","Sim",""))</f>
        <v/>
      </c>
      <c r="O135" s="15" t="str">
        <f t="shared" ref="O135:O198" si="22">IF(N135="PK","Nulo?",IF(E135="","",IF(E135="Yes","Sim","Não")))</f>
        <v/>
      </c>
      <c r="P135" s="15">
        <f t="shared" ref="P135:P198" si="23">IF(O135="Nulo?","Tamanho Efetivo",IF(OR(L135="",L135="DataType"),"",IF(L135="date",7,IF(L135="timestamp",11,VALUE(M135)))))</f>
        <v>60</v>
      </c>
      <c r="T135" s="25"/>
      <c r="V135" s="26"/>
      <c r="W135" s="26"/>
      <c r="X135" s="26"/>
    </row>
    <row r="136" spans="2:28" outlineLevel="1" x14ac:dyDescent="0.2">
      <c r="B136" s="17"/>
      <c r="C136" s="21" t="s">
        <v>148</v>
      </c>
      <c r="D136" s="22" t="s">
        <v>108</v>
      </c>
      <c r="E136" s="22"/>
      <c r="F136" s="22" t="s">
        <v>37</v>
      </c>
      <c r="G136" s="22"/>
      <c r="H136" s="17"/>
      <c r="I136" s="17"/>
      <c r="J136" s="15" t="str">
        <f t="shared" si="17"/>
        <v>dm_faixa_pensao</v>
      </c>
      <c r="K136" s="15" t="str">
        <f t="shared" si="18"/>
        <v>cd_categoria_faixa</v>
      </c>
      <c r="L136" s="15" t="str">
        <f t="shared" si="19"/>
        <v>integer</v>
      </c>
      <c r="M136" s="15" t="str">
        <f t="shared" si="20"/>
        <v>4</v>
      </c>
      <c r="N136" s="15" t="str">
        <f t="shared" si="21"/>
        <v/>
      </c>
      <c r="O136" s="15" t="str">
        <f t="shared" si="22"/>
        <v/>
      </c>
      <c r="P136" s="15">
        <f t="shared" si="23"/>
        <v>4</v>
      </c>
      <c r="T136" s="25"/>
      <c r="V136" s="26"/>
      <c r="W136" s="26"/>
      <c r="X136" s="26"/>
    </row>
    <row r="137" spans="2:28" outlineLevel="1" x14ac:dyDescent="0.2">
      <c r="B137" s="17"/>
      <c r="C137" s="21" t="s">
        <v>149</v>
      </c>
      <c r="D137" s="22" t="s">
        <v>40</v>
      </c>
      <c r="E137" s="22"/>
      <c r="F137" s="22" t="s">
        <v>37</v>
      </c>
      <c r="G137" s="22"/>
      <c r="H137" s="17"/>
      <c r="I137" s="17"/>
      <c r="J137" s="15" t="str">
        <f t="shared" si="17"/>
        <v>dm_faixa_pensao</v>
      </c>
      <c r="K137" s="15" t="str">
        <f t="shared" si="18"/>
        <v>ds_categoria_faixa</v>
      </c>
      <c r="L137" s="15" t="str">
        <f t="shared" si="19"/>
        <v>varchar</v>
      </c>
      <c r="M137" s="15" t="str">
        <f t="shared" si="20"/>
        <v>60</v>
      </c>
      <c r="N137" s="15" t="str">
        <f t="shared" si="21"/>
        <v/>
      </c>
      <c r="O137" s="15" t="str">
        <f t="shared" si="22"/>
        <v/>
      </c>
      <c r="P137" s="15">
        <f t="shared" si="23"/>
        <v>60</v>
      </c>
      <c r="T137" s="25"/>
      <c r="V137" s="26"/>
      <c r="W137" s="26"/>
      <c r="X137" s="26"/>
    </row>
    <row r="138" spans="2:28" outlineLevel="1" x14ac:dyDescent="0.2">
      <c r="B138" s="17"/>
      <c r="C138" s="21"/>
      <c r="D138" s="22"/>
      <c r="E138" s="22"/>
      <c r="F138" s="22"/>
      <c r="G138" s="22"/>
      <c r="H138" s="17"/>
      <c r="I138" s="17"/>
      <c r="J138" s="15" t="str">
        <f t="shared" si="17"/>
        <v/>
      </c>
      <c r="K138" s="15" t="str">
        <f t="shared" si="18"/>
        <v/>
      </c>
      <c r="L138" s="15" t="str">
        <f t="shared" si="19"/>
        <v/>
      </c>
      <c r="M138" s="15" t="str">
        <f t="shared" si="20"/>
        <v/>
      </c>
      <c r="N138" s="15" t="str">
        <f t="shared" si="21"/>
        <v/>
      </c>
      <c r="O138" s="15" t="str">
        <f t="shared" si="22"/>
        <v/>
      </c>
      <c r="P138" s="15" t="str">
        <f t="shared" si="23"/>
        <v/>
      </c>
      <c r="T138" s="25"/>
      <c r="V138" s="26"/>
      <c r="W138" s="26"/>
      <c r="X138" s="26"/>
    </row>
    <row r="139" spans="2:28" outlineLevel="1" x14ac:dyDescent="0.2">
      <c r="B139" s="17"/>
      <c r="C139" s="21" t="s">
        <v>320</v>
      </c>
      <c r="D139" s="22"/>
      <c r="E139" s="22"/>
      <c r="F139" s="22"/>
      <c r="G139" s="22"/>
      <c r="H139" s="17"/>
      <c r="I139" s="17"/>
      <c r="J139" s="15" t="str">
        <f t="shared" si="17"/>
        <v>dm_folha</v>
      </c>
      <c r="K139" s="15" t="str">
        <f t="shared" si="18"/>
        <v/>
      </c>
      <c r="L139" s="15" t="str">
        <f t="shared" si="19"/>
        <v/>
      </c>
      <c r="M139" s="15" t="str">
        <f t="shared" si="20"/>
        <v/>
      </c>
      <c r="N139" s="15" t="str">
        <f t="shared" si="21"/>
        <v/>
      </c>
      <c r="O139" s="15" t="str">
        <f t="shared" si="22"/>
        <v/>
      </c>
      <c r="P139" s="15" t="str">
        <f t="shared" si="23"/>
        <v/>
      </c>
      <c r="T139" s="25"/>
      <c r="V139" s="26"/>
      <c r="W139" s="26"/>
      <c r="X139" s="26"/>
    </row>
    <row r="140" spans="2:28" outlineLevel="1" x14ac:dyDescent="0.2">
      <c r="B140" s="17"/>
      <c r="C140" s="21" t="s">
        <v>27</v>
      </c>
      <c r="D140" s="22" t="s">
        <v>28</v>
      </c>
      <c r="E140" s="22" t="s">
        <v>29</v>
      </c>
      <c r="F140" s="22" t="s">
        <v>30</v>
      </c>
      <c r="G140" s="22"/>
      <c r="H140" s="17"/>
      <c r="I140" s="17"/>
      <c r="J140" s="15" t="str">
        <f t="shared" si="17"/>
        <v>dm_folha</v>
      </c>
      <c r="K140" s="15" t="str">
        <f t="shared" si="18"/>
        <v>Name</v>
      </c>
      <c r="L140" s="15" t="str">
        <f t="shared" si="19"/>
        <v>DataType</v>
      </c>
      <c r="M140" s="15" t="str">
        <f t="shared" si="20"/>
        <v>Size</v>
      </c>
      <c r="N140" s="15" t="str">
        <f t="shared" si="21"/>
        <v>PK</v>
      </c>
      <c r="O140" s="15" t="str">
        <f t="shared" si="22"/>
        <v>Nulo?</v>
      </c>
      <c r="P140" s="15" t="str">
        <f t="shared" si="23"/>
        <v>Tamanho Efetivo</v>
      </c>
      <c r="T140" s="25"/>
      <c r="V140" s="26"/>
      <c r="W140" s="26"/>
      <c r="X140" s="26"/>
      <c r="AB140" s="15" t="str">
        <f>+J140</f>
        <v>dm_folha</v>
      </c>
    </row>
    <row r="141" spans="2:28" x14ac:dyDescent="0.2">
      <c r="B141" s="17"/>
      <c r="C141" s="21" t="s">
        <v>163</v>
      </c>
      <c r="D141" s="22" t="s">
        <v>33</v>
      </c>
      <c r="E141" s="22" t="s">
        <v>34</v>
      </c>
      <c r="F141" s="22" t="s">
        <v>35</v>
      </c>
      <c r="G141" s="22"/>
      <c r="H141" s="17"/>
      <c r="I141" s="17"/>
      <c r="J141" s="15" t="str">
        <f t="shared" si="17"/>
        <v>dm_folha</v>
      </c>
      <c r="K141" s="15" t="str">
        <f t="shared" si="18"/>
        <v>id_folha</v>
      </c>
      <c r="L141" s="15" t="str">
        <f t="shared" si="19"/>
        <v>integer</v>
      </c>
      <c r="M141" s="15" t="str">
        <f t="shared" si="20"/>
        <v>10</v>
      </c>
      <c r="N141" s="15" t="str">
        <f t="shared" si="21"/>
        <v>Sim</v>
      </c>
      <c r="O141" s="15" t="str">
        <f t="shared" si="22"/>
        <v>Não</v>
      </c>
      <c r="P141" s="15">
        <f t="shared" si="23"/>
        <v>10</v>
      </c>
      <c r="Q141" s="15" t="str">
        <f>+J141</f>
        <v>dm_folha</v>
      </c>
      <c r="R141" s="15">
        <f>DSUM(J140:P186,P140,AB140:AB141)</f>
        <v>213</v>
      </c>
      <c r="S141" s="15">
        <v>110</v>
      </c>
      <c r="T141" s="25">
        <f>+S141*R141/(1024*1024)</f>
        <v>2.2344589233398438E-2</v>
      </c>
      <c r="U141" s="15">
        <v>1</v>
      </c>
      <c r="V141" s="26">
        <v>0.1</v>
      </c>
      <c r="W141" s="25">
        <f>+T141+T141*V141</f>
        <v>2.4579048156738281E-2</v>
      </c>
      <c r="X141" s="30">
        <v>12</v>
      </c>
      <c r="Y141" s="25">
        <f>FV(V141,X141,-W141)</f>
        <v>0.5256053405116119</v>
      </c>
      <c r="Z141" s="25">
        <f>+Y141+T141</f>
        <v>0.54794992974501033</v>
      </c>
      <c r="AB141" s="15" t="str">
        <f>+J141</f>
        <v>dm_folha</v>
      </c>
    </row>
    <row r="142" spans="2:28" outlineLevel="1" x14ac:dyDescent="0.2">
      <c r="B142" s="17"/>
      <c r="C142" s="21" t="s">
        <v>164</v>
      </c>
      <c r="D142" s="22" t="s">
        <v>40</v>
      </c>
      <c r="E142" s="22"/>
      <c r="F142" s="22" t="s">
        <v>35</v>
      </c>
      <c r="G142" s="22"/>
      <c r="H142" s="17"/>
      <c r="I142" s="17"/>
      <c r="J142" s="15" t="str">
        <f t="shared" si="17"/>
        <v>dm_folha</v>
      </c>
      <c r="K142" s="15" t="str">
        <f t="shared" si="18"/>
        <v>ds_folha</v>
      </c>
      <c r="L142" s="15" t="str">
        <f t="shared" si="19"/>
        <v>varchar</v>
      </c>
      <c r="M142" s="15" t="str">
        <f t="shared" si="20"/>
        <v>60</v>
      </c>
      <c r="N142" s="15" t="str">
        <f t="shared" si="21"/>
        <v/>
      </c>
      <c r="O142" s="15" t="str">
        <f t="shared" si="22"/>
        <v/>
      </c>
      <c r="P142" s="15">
        <f t="shared" si="23"/>
        <v>60</v>
      </c>
      <c r="T142" s="25"/>
      <c r="V142" s="26"/>
      <c r="W142" s="26"/>
      <c r="X142" s="26"/>
    </row>
    <row r="143" spans="2:28" outlineLevel="1" x14ac:dyDescent="0.2">
      <c r="B143" s="17"/>
      <c r="C143" s="21" t="s">
        <v>165</v>
      </c>
      <c r="D143" s="22" t="s">
        <v>42</v>
      </c>
      <c r="E143" s="22"/>
      <c r="F143" s="22" t="s">
        <v>35</v>
      </c>
      <c r="G143" s="22"/>
      <c r="H143" s="17"/>
      <c r="I143" s="17"/>
      <c r="J143" s="15" t="str">
        <f t="shared" si="17"/>
        <v>dm_folha</v>
      </c>
      <c r="K143" s="15" t="str">
        <f t="shared" si="18"/>
        <v>dt_processamento</v>
      </c>
      <c r="L143" s="15" t="str">
        <f t="shared" si="19"/>
        <v>date</v>
      </c>
      <c r="M143" s="15" t="str">
        <f t="shared" si="20"/>
        <v/>
      </c>
      <c r="N143" s="15" t="str">
        <f t="shared" si="21"/>
        <v/>
      </c>
      <c r="O143" s="15" t="str">
        <f t="shared" si="22"/>
        <v/>
      </c>
      <c r="P143" s="15">
        <f t="shared" si="23"/>
        <v>7</v>
      </c>
      <c r="T143" s="25"/>
      <c r="V143" s="26"/>
      <c r="W143" s="26"/>
      <c r="X143" s="26"/>
    </row>
    <row r="144" spans="2:28" outlineLevel="1" x14ac:dyDescent="0.2">
      <c r="B144" s="17"/>
      <c r="C144" s="21" t="s">
        <v>166</v>
      </c>
      <c r="D144" s="22" t="s">
        <v>167</v>
      </c>
      <c r="E144" s="22"/>
      <c r="F144" s="22" t="s">
        <v>35</v>
      </c>
      <c r="G144" s="22"/>
      <c r="H144" s="17"/>
      <c r="I144" s="17"/>
      <c r="J144" s="15" t="str">
        <f t="shared" si="17"/>
        <v>dm_folha</v>
      </c>
      <c r="K144" s="15" t="str">
        <f t="shared" si="18"/>
        <v>cd_processamento</v>
      </c>
      <c r="L144" s="15" t="str">
        <f t="shared" si="19"/>
        <v>integer</v>
      </c>
      <c r="M144" s="15" t="str">
        <f t="shared" si="20"/>
        <v>8</v>
      </c>
      <c r="N144" s="15" t="str">
        <f t="shared" si="21"/>
        <v/>
      </c>
      <c r="O144" s="15" t="str">
        <f t="shared" si="22"/>
        <v/>
      </c>
      <c r="P144" s="15">
        <f t="shared" si="23"/>
        <v>8</v>
      </c>
      <c r="T144" s="25"/>
      <c r="V144" s="26"/>
      <c r="W144" s="26"/>
      <c r="X144" s="26"/>
    </row>
    <row r="145" spans="2:28" outlineLevel="1" x14ac:dyDescent="0.2">
      <c r="B145" s="17"/>
      <c r="C145" s="21" t="s">
        <v>168</v>
      </c>
      <c r="D145" s="22" t="s">
        <v>42</v>
      </c>
      <c r="E145" s="22"/>
      <c r="F145" s="22" t="s">
        <v>35</v>
      </c>
      <c r="G145" s="22"/>
      <c r="H145" s="17"/>
      <c r="I145" s="17"/>
      <c r="J145" s="15" t="str">
        <f t="shared" si="17"/>
        <v>dm_folha</v>
      </c>
      <c r="K145" s="15" t="str">
        <f t="shared" si="18"/>
        <v>dt_competencia</v>
      </c>
      <c r="L145" s="15" t="str">
        <f t="shared" si="19"/>
        <v>date</v>
      </c>
      <c r="M145" s="15" t="str">
        <f t="shared" si="20"/>
        <v/>
      </c>
      <c r="N145" s="15" t="str">
        <f t="shared" si="21"/>
        <v/>
      </c>
      <c r="O145" s="15" t="str">
        <f t="shared" si="22"/>
        <v/>
      </c>
      <c r="P145" s="15">
        <f t="shared" si="23"/>
        <v>7</v>
      </c>
      <c r="T145" s="25"/>
      <c r="V145" s="26"/>
      <c r="W145" s="26"/>
      <c r="X145" s="26"/>
    </row>
    <row r="146" spans="2:28" outlineLevel="1" x14ac:dyDescent="0.2">
      <c r="B146" s="17"/>
      <c r="C146" s="21" t="s">
        <v>169</v>
      </c>
      <c r="D146" s="22" t="s">
        <v>167</v>
      </c>
      <c r="E146" s="22"/>
      <c r="F146" s="22" t="s">
        <v>35</v>
      </c>
      <c r="G146" s="22"/>
      <c r="H146" s="17"/>
      <c r="I146" s="17"/>
      <c r="J146" s="15" t="str">
        <f t="shared" si="17"/>
        <v>dm_folha</v>
      </c>
      <c r="K146" s="15" t="str">
        <f t="shared" si="18"/>
        <v>cd_competencia</v>
      </c>
      <c r="L146" s="15" t="str">
        <f t="shared" si="19"/>
        <v>integer</v>
      </c>
      <c r="M146" s="15" t="str">
        <f t="shared" si="20"/>
        <v>8</v>
      </c>
      <c r="N146" s="15" t="str">
        <f t="shared" si="21"/>
        <v/>
      </c>
      <c r="O146" s="15" t="str">
        <f t="shared" si="22"/>
        <v/>
      </c>
      <c r="P146" s="15">
        <f t="shared" si="23"/>
        <v>8</v>
      </c>
      <c r="T146" s="25"/>
      <c r="V146" s="26"/>
      <c r="W146" s="26"/>
      <c r="X146" s="26"/>
    </row>
    <row r="147" spans="2:28" outlineLevel="1" x14ac:dyDescent="0.2">
      <c r="B147" s="17"/>
      <c r="C147" s="20" t="s">
        <v>170</v>
      </c>
      <c r="D147" s="20" t="s">
        <v>167</v>
      </c>
      <c r="E147" s="20"/>
      <c r="F147" s="20" t="s">
        <v>35</v>
      </c>
      <c r="G147" s="20"/>
      <c r="H147" s="19"/>
      <c r="I147" s="19"/>
      <c r="J147" s="15" t="str">
        <f t="shared" si="17"/>
        <v>dm_folha</v>
      </c>
      <c r="K147" s="15" t="str">
        <f t="shared" si="18"/>
        <v>cd_numero_folha</v>
      </c>
      <c r="L147" s="15" t="str">
        <f t="shared" si="19"/>
        <v>integer</v>
      </c>
      <c r="M147" s="15" t="str">
        <f t="shared" si="20"/>
        <v>8</v>
      </c>
      <c r="N147" s="15" t="str">
        <f t="shared" si="21"/>
        <v/>
      </c>
      <c r="O147" s="15" t="str">
        <f t="shared" si="22"/>
        <v/>
      </c>
      <c r="P147" s="15">
        <f t="shared" si="23"/>
        <v>8</v>
      </c>
      <c r="T147" s="25"/>
      <c r="V147" s="26"/>
      <c r="W147" s="26"/>
      <c r="X147" s="26"/>
    </row>
    <row r="148" spans="2:28" outlineLevel="1" x14ac:dyDescent="0.2">
      <c r="B148" s="17"/>
      <c r="C148" s="20" t="s">
        <v>171</v>
      </c>
      <c r="D148" s="20" t="s">
        <v>49</v>
      </c>
      <c r="E148" s="20"/>
      <c r="F148" s="20" t="s">
        <v>35</v>
      </c>
      <c r="G148" s="20"/>
      <c r="H148" s="19"/>
      <c r="I148" s="19"/>
      <c r="J148" s="15" t="str">
        <f t="shared" si="17"/>
        <v>dm_folha</v>
      </c>
      <c r="K148" s="15" t="str">
        <f t="shared" si="18"/>
        <v>cd_tipo_folha</v>
      </c>
      <c r="L148" s="15" t="str">
        <f t="shared" si="19"/>
        <v>varchar</v>
      </c>
      <c r="M148" s="15" t="str">
        <f t="shared" si="20"/>
        <v>20</v>
      </c>
      <c r="N148" s="15" t="str">
        <f t="shared" si="21"/>
        <v/>
      </c>
      <c r="O148" s="15" t="str">
        <f t="shared" si="22"/>
        <v/>
      </c>
      <c r="P148" s="15">
        <f t="shared" si="23"/>
        <v>20</v>
      </c>
      <c r="T148" s="25"/>
      <c r="V148" s="26"/>
      <c r="W148" s="26"/>
      <c r="X148" s="26"/>
    </row>
    <row r="149" spans="2:28" outlineLevel="1" x14ac:dyDescent="0.2">
      <c r="B149" s="17"/>
      <c r="C149" s="20" t="s">
        <v>172</v>
      </c>
      <c r="D149" s="20" t="s">
        <v>40</v>
      </c>
      <c r="E149" s="20"/>
      <c r="F149" s="20" t="s">
        <v>35</v>
      </c>
      <c r="G149" s="20"/>
      <c r="H149" s="19"/>
      <c r="I149" s="19"/>
      <c r="J149" s="15" t="str">
        <f t="shared" si="17"/>
        <v>dm_folha</v>
      </c>
      <c r="K149" s="15" t="str">
        <f t="shared" si="18"/>
        <v>ds_tipo_folha</v>
      </c>
      <c r="L149" s="15" t="str">
        <f t="shared" si="19"/>
        <v>varchar</v>
      </c>
      <c r="M149" s="15" t="str">
        <f t="shared" si="20"/>
        <v>60</v>
      </c>
      <c r="N149" s="15" t="str">
        <f t="shared" si="21"/>
        <v/>
      </c>
      <c r="O149" s="15" t="str">
        <f t="shared" si="22"/>
        <v/>
      </c>
      <c r="P149" s="15">
        <f t="shared" si="23"/>
        <v>60</v>
      </c>
      <c r="T149" s="25"/>
      <c r="V149" s="26"/>
      <c r="W149" s="26"/>
      <c r="X149" s="26"/>
    </row>
    <row r="150" spans="2:28" outlineLevel="1" x14ac:dyDescent="0.2">
      <c r="B150" s="17"/>
      <c r="C150" s="20" t="s">
        <v>41</v>
      </c>
      <c r="D150" s="20" t="s">
        <v>42</v>
      </c>
      <c r="E150" s="20"/>
      <c r="F150" s="20" t="s">
        <v>35</v>
      </c>
      <c r="G150" s="20"/>
      <c r="H150" s="19"/>
      <c r="I150" s="19"/>
      <c r="J150" s="15" t="str">
        <f t="shared" si="17"/>
        <v>dm_folha</v>
      </c>
      <c r="K150" s="15" t="str">
        <f t="shared" si="18"/>
        <v>dt_inicio_vigencia</v>
      </c>
      <c r="L150" s="15" t="str">
        <f t="shared" si="19"/>
        <v>date</v>
      </c>
      <c r="M150" s="15" t="str">
        <f t="shared" si="20"/>
        <v/>
      </c>
      <c r="N150" s="15" t="str">
        <f t="shared" si="21"/>
        <v/>
      </c>
      <c r="O150" s="15" t="str">
        <f t="shared" si="22"/>
        <v/>
      </c>
      <c r="P150" s="15">
        <f t="shared" si="23"/>
        <v>7</v>
      </c>
      <c r="T150" s="25"/>
      <c r="V150" s="26"/>
      <c r="W150" s="26"/>
      <c r="X150" s="26"/>
    </row>
    <row r="151" spans="2:28" outlineLevel="1" x14ac:dyDescent="0.2">
      <c r="B151" s="17"/>
      <c r="C151" s="21" t="s">
        <v>43</v>
      </c>
      <c r="D151" s="22" t="s">
        <v>42</v>
      </c>
      <c r="E151" s="22"/>
      <c r="F151" s="22" t="s">
        <v>37</v>
      </c>
      <c r="G151" s="22"/>
      <c r="H151" s="17"/>
      <c r="I151" s="17"/>
      <c r="J151" s="15" t="str">
        <f t="shared" si="17"/>
        <v>dm_folha</v>
      </c>
      <c r="K151" s="15" t="str">
        <f t="shared" si="18"/>
        <v>dt_termino_vigencia</v>
      </c>
      <c r="L151" s="15" t="str">
        <f t="shared" si="19"/>
        <v>date</v>
      </c>
      <c r="M151" s="15" t="str">
        <f t="shared" si="20"/>
        <v/>
      </c>
      <c r="N151" s="15" t="str">
        <f t="shared" si="21"/>
        <v/>
      </c>
      <c r="O151" s="15" t="str">
        <f t="shared" si="22"/>
        <v/>
      </c>
      <c r="P151" s="15">
        <f t="shared" si="23"/>
        <v>7</v>
      </c>
      <c r="T151" s="25"/>
      <c r="V151" s="26"/>
      <c r="W151" s="26"/>
      <c r="X151" s="26"/>
    </row>
    <row r="152" spans="2:28" outlineLevel="1" x14ac:dyDescent="0.2">
      <c r="B152" s="17"/>
      <c r="C152" s="21" t="s">
        <v>44</v>
      </c>
      <c r="D152" s="22" t="s">
        <v>45</v>
      </c>
      <c r="E152" s="22"/>
      <c r="F152" s="22" t="s">
        <v>35</v>
      </c>
      <c r="G152" s="22"/>
      <c r="H152" s="17"/>
      <c r="I152" s="17"/>
      <c r="J152" s="15" t="str">
        <f t="shared" si="17"/>
        <v>dm_folha</v>
      </c>
      <c r="K152" s="15" t="str">
        <f t="shared" si="18"/>
        <v>ts_referencia</v>
      </c>
      <c r="L152" s="15" t="str">
        <f t="shared" si="19"/>
        <v>timestamp</v>
      </c>
      <c r="M152" s="15" t="str">
        <f t="shared" si="20"/>
        <v/>
      </c>
      <c r="N152" s="15" t="str">
        <f t="shared" si="21"/>
        <v/>
      </c>
      <c r="O152" s="15" t="str">
        <f t="shared" si="22"/>
        <v/>
      </c>
      <c r="P152" s="15">
        <f t="shared" si="23"/>
        <v>11</v>
      </c>
      <c r="T152" s="25"/>
      <c r="V152" s="26"/>
      <c r="W152" s="26"/>
      <c r="X152" s="26"/>
    </row>
    <row r="153" spans="2:28" outlineLevel="1" x14ac:dyDescent="0.2">
      <c r="B153" s="17"/>
      <c r="C153" s="21"/>
      <c r="D153" s="22"/>
      <c r="E153" s="22"/>
      <c r="F153" s="22"/>
      <c r="G153" s="22"/>
      <c r="H153" s="17"/>
      <c r="I153" s="17"/>
      <c r="J153" s="15" t="str">
        <f t="shared" si="17"/>
        <v/>
      </c>
      <c r="K153" s="15" t="str">
        <f t="shared" si="18"/>
        <v/>
      </c>
      <c r="L153" s="15" t="str">
        <f t="shared" si="19"/>
        <v/>
      </c>
      <c r="M153" s="15" t="str">
        <f t="shared" si="20"/>
        <v/>
      </c>
      <c r="N153" s="15" t="str">
        <f t="shared" si="21"/>
        <v/>
      </c>
      <c r="O153" s="15" t="str">
        <f t="shared" si="22"/>
        <v/>
      </c>
      <c r="P153" s="15" t="str">
        <f t="shared" si="23"/>
        <v/>
      </c>
      <c r="T153" s="25"/>
      <c r="V153" s="26"/>
      <c r="W153" s="26"/>
      <c r="X153" s="26"/>
    </row>
    <row r="154" spans="2:28" outlineLevel="1" x14ac:dyDescent="0.2">
      <c r="B154" s="17"/>
      <c r="C154" s="21" t="s">
        <v>321</v>
      </c>
      <c r="D154" s="22"/>
      <c r="E154" s="22"/>
      <c r="F154" s="22"/>
      <c r="G154" s="22"/>
      <c r="H154" s="17"/>
      <c r="I154" s="17"/>
      <c r="J154" s="15" t="str">
        <f t="shared" si="17"/>
        <v>dm_forma_provimento</v>
      </c>
      <c r="K154" s="15" t="str">
        <f t="shared" si="18"/>
        <v/>
      </c>
      <c r="L154" s="15" t="str">
        <f t="shared" si="19"/>
        <v/>
      </c>
      <c r="M154" s="15" t="str">
        <f t="shared" si="20"/>
        <v/>
      </c>
      <c r="N154" s="15" t="str">
        <f t="shared" si="21"/>
        <v/>
      </c>
      <c r="O154" s="15" t="str">
        <f t="shared" si="22"/>
        <v/>
      </c>
      <c r="P154" s="15" t="str">
        <f t="shared" si="23"/>
        <v/>
      </c>
      <c r="T154" s="25"/>
      <c r="V154" s="26"/>
      <c r="W154" s="26"/>
      <c r="X154" s="26"/>
    </row>
    <row r="155" spans="2:28" outlineLevel="1" x14ac:dyDescent="0.2">
      <c r="B155" s="17"/>
      <c r="C155" s="21" t="s">
        <v>27</v>
      </c>
      <c r="D155" s="22" t="s">
        <v>28</v>
      </c>
      <c r="E155" s="22" t="s">
        <v>29</v>
      </c>
      <c r="F155" s="22" t="s">
        <v>30</v>
      </c>
      <c r="G155" s="22"/>
      <c r="H155" s="17"/>
      <c r="I155" s="17"/>
      <c r="J155" s="15" t="str">
        <f t="shared" si="17"/>
        <v>dm_forma_provimento</v>
      </c>
      <c r="K155" s="15" t="str">
        <f t="shared" si="18"/>
        <v>Name</v>
      </c>
      <c r="L155" s="15" t="str">
        <f t="shared" si="19"/>
        <v>DataType</v>
      </c>
      <c r="M155" s="15" t="str">
        <f t="shared" si="20"/>
        <v>Size</v>
      </c>
      <c r="N155" s="15" t="str">
        <f t="shared" si="21"/>
        <v>PK</v>
      </c>
      <c r="O155" s="15" t="str">
        <f t="shared" si="22"/>
        <v>Nulo?</v>
      </c>
      <c r="P155" s="15" t="str">
        <f t="shared" si="23"/>
        <v>Tamanho Efetivo</v>
      </c>
      <c r="T155" s="25"/>
      <c r="V155" s="26"/>
      <c r="W155" s="26"/>
      <c r="X155" s="26"/>
      <c r="AB155" s="15" t="str">
        <f>+J155</f>
        <v>dm_forma_provimento</v>
      </c>
    </row>
    <row r="156" spans="2:28" x14ac:dyDescent="0.2">
      <c r="B156" s="17"/>
      <c r="C156" s="21" t="s">
        <v>173</v>
      </c>
      <c r="D156" s="22" t="s">
        <v>33</v>
      </c>
      <c r="E156" s="22" t="s">
        <v>34</v>
      </c>
      <c r="F156" s="22" t="s">
        <v>35</v>
      </c>
      <c r="G156" s="22"/>
      <c r="H156" s="17"/>
      <c r="I156" s="17"/>
      <c r="J156" s="15" t="str">
        <f t="shared" si="17"/>
        <v>dm_forma_provimento</v>
      </c>
      <c r="K156" s="15" t="str">
        <f t="shared" si="18"/>
        <v>id_forma_provimento</v>
      </c>
      <c r="L156" s="15" t="str">
        <f t="shared" si="19"/>
        <v>integer</v>
      </c>
      <c r="M156" s="15" t="str">
        <f t="shared" si="20"/>
        <v>10</v>
      </c>
      <c r="N156" s="15" t="str">
        <f t="shared" si="21"/>
        <v>Sim</v>
      </c>
      <c r="O156" s="15" t="str">
        <f t="shared" si="22"/>
        <v>Não</v>
      </c>
      <c r="P156" s="15">
        <f t="shared" si="23"/>
        <v>10</v>
      </c>
      <c r="Q156" s="15" t="str">
        <f>+J156</f>
        <v>dm_forma_provimento</v>
      </c>
      <c r="R156" s="15">
        <f>DSUM(J155:P201,P155,AB155:AB156)</f>
        <v>109</v>
      </c>
      <c r="S156" s="15">
        <v>50</v>
      </c>
      <c r="T156" s="25">
        <f>+S156*R156/(1024*1024)</f>
        <v>5.1975250244140625E-3</v>
      </c>
      <c r="U156" s="15">
        <v>1</v>
      </c>
      <c r="V156" s="26">
        <v>0.01</v>
      </c>
      <c r="W156" s="25">
        <f>+T156+T156*V156</f>
        <v>5.2495002746582031E-3</v>
      </c>
      <c r="X156" s="30">
        <v>12</v>
      </c>
      <c r="Y156" s="25">
        <f>FV(V156,X156,-W156)</f>
        <v>6.657680305113102E-2</v>
      </c>
      <c r="Z156" s="25">
        <f>+Y156+T156</f>
        <v>7.1774328075545082E-2</v>
      </c>
      <c r="AB156" s="15" t="str">
        <f>+J156</f>
        <v>dm_forma_provimento</v>
      </c>
    </row>
    <row r="157" spans="2:28" outlineLevel="1" x14ac:dyDescent="0.2">
      <c r="B157" s="17"/>
      <c r="C157" s="21" t="s">
        <v>174</v>
      </c>
      <c r="D157" s="22" t="s">
        <v>49</v>
      </c>
      <c r="E157" s="22"/>
      <c r="F157" s="22" t="s">
        <v>37</v>
      </c>
      <c r="G157" s="22"/>
      <c r="H157" s="17"/>
      <c r="I157" s="17"/>
      <c r="J157" s="15" t="str">
        <f t="shared" si="17"/>
        <v>dm_forma_provimento</v>
      </c>
      <c r="K157" s="15" t="str">
        <f t="shared" si="18"/>
        <v>cd_forma_provimento</v>
      </c>
      <c r="L157" s="15" t="str">
        <f t="shared" si="19"/>
        <v>varchar</v>
      </c>
      <c r="M157" s="15" t="str">
        <f t="shared" si="20"/>
        <v>20</v>
      </c>
      <c r="N157" s="15" t="str">
        <f t="shared" si="21"/>
        <v/>
      </c>
      <c r="O157" s="15" t="str">
        <f t="shared" si="22"/>
        <v/>
      </c>
      <c r="P157" s="15">
        <f t="shared" si="23"/>
        <v>20</v>
      </c>
      <c r="T157" s="25"/>
      <c r="V157" s="26"/>
      <c r="W157" s="26"/>
      <c r="X157" s="26"/>
    </row>
    <row r="158" spans="2:28" outlineLevel="1" x14ac:dyDescent="0.2">
      <c r="B158" s="17"/>
      <c r="C158" s="21" t="s">
        <v>175</v>
      </c>
      <c r="D158" s="22" t="s">
        <v>127</v>
      </c>
      <c r="E158" s="22"/>
      <c r="F158" s="22" t="s">
        <v>37</v>
      </c>
      <c r="G158" s="22"/>
      <c r="H158" s="17"/>
      <c r="I158" s="17"/>
      <c r="J158" s="15" t="str">
        <f t="shared" si="17"/>
        <v>dm_forma_provimento</v>
      </c>
      <c r="K158" s="15" t="str">
        <f t="shared" si="18"/>
        <v>ds_forma_provimento</v>
      </c>
      <c r="L158" s="15" t="str">
        <f t="shared" si="19"/>
        <v>varchar</v>
      </c>
      <c r="M158" s="15" t="str">
        <f t="shared" si="20"/>
        <v>50</v>
      </c>
      <c r="N158" s="15" t="str">
        <f t="shared" si="21"/>
        <v/>
      </c>
      <c r="O158" s="15" t="str">
        <f t="shared" si="22"/>
        <v/>
      </c>
      <c r="P158" s="15">
        <f t="shared" si="23"/>
        <v>50</v>
      </c>
      <c r="T158" s="25"/>
      <c r="V158" s="26"/>
      <c r="W158" s="26"/>
      <c r="X158" s="26"/>
    </row>
    <row r="159" spans="2:28" outlineLevel="1" x14ac:dyDescent="0.2">
      <c r="B159" s="17"/>
      <c r="C159" s="21" t="s">
        <v>176</v>
      </c>
      <c r="D159" s="22" t="s">
        <v>86</v>
      </c>
      <c r="E159" s="22"/>
      <c r="F159" s="22" t="s">
        <v>37</v>
      </c>
      <c r="G159" s="22"/>
      <c r="H159" s="17"/>
      <c r="I159" s="17"/>
      <c r="J159" s="15" t="str">
        <f t="shared" si="17"/>
        <v>dm_forma_provimento</v>
      </c>
      <c r="K159" s="15" t="str">
        <f t="shared" si="18"/>
        <v>fl_servidor_ativo</v>
      </c>
      <c r="L159" s="15" t="str">
        <f t="shared" si="19"/>
        <v>integer</v>
      </c>
      <c r="M159" s="15" t="str">
        <f t="shared" si="20"/>
        <v>1</v>
      </c>
      <c r="N159" s="15" t="str">
        <f t="shared" si="21"/>
        <v/>
      </c>
      <c r="O159" s="15" t="str">
        <f t="shared" si="22"/>
        <v/>
      </c>
      <c r="P159" s="15">
        <f t="shared" si="23"/>
        <v>1</v>
      </c>
      <c r="T159" s="25"/>
      <c r="V159" s="26"/>
      <c r="W159" s="26"/>
      <c r="X159" s="26"/>
    </row>
    <row r="160" spans="2:28" outlineLevel="1" x14ac:dyDescent="0.2">
      <c r="B160" s="17"/>
      <c r="C160" s="21" t="s">
        <v>177</v>
      </c>
      <c r="D160" s="22" t="s">
        <v>86</v>
      </c>
      <c r="E160" s="22"/>
      <c r="F160" s="22" t="s">
        <v>37</v>
      </c>
      <c r="G160" s="22"/>
      <c r="H160" s="17"/>
      <c r="I160" s="17"/>
      <c r="J160" s="15" t="str">
        <f t="shared" si="17"/>
        <v>dm_forma_provimento</v>
      </c>
      <c r="K160" s="15" t="str">
        <f t="shared" si="18"/>
        <v>fl_provimento_inativo</v>
      </c>
      <c r="L160" s="15" t="str">
        <f t="shared" si="19"/>
        <v>integer</v>
      </c>
      <c r="M160" s="15" t="str">
        <f t="shared" si="20"/>
        <v>1</v>
      </c>
      <c r="N160" s="15" t="str">
        <f t="shared" si="21"/>
        <v/>
      </c>
      <c r="O160" s="15" t="str">
        <f t="shared" si="22"/>
        <v/>
      </c>
      <c r="P160" s="15">
        <f t="shared" si="23"/>
        <v>1</v>
      </c>
      <c r="T160" s="25"/>
      <c r="V160" s="26"/>
      <c r="W160" s="26"/>
      <c r="X160" s="26"/>
    </row>
    <row r="161" spans="2:28" outlineLevel="1" x14ac:dyDescent="0.2">
      <c r="B161" s="17"/>
      <c r="C161" s="21" t="s">
        <v>178</v>
      </c>
      <c r="D161" s="22" t="s">
        <v>86</v>
      </c>
      <c r="E161" s="22"/>
      <c r="F161" s="22" t="s">
        <v>37</v>
      </c>
      <c r="G161" s="22"/>
      <c r="H161" s="17"/>
      <c r="I161" s="17"/>
      <c r="J161" s="15" t="str">
        <f t="shared" si="17"/>
        <v>dm_forma_provimento</v>
      </c>
      <c r="K161" s="15" t="str">
        <f t="shared" si="18"/>
        <v>fl_ocupa_quadro</v>
      </c>
      <c r="L161" s="15" t="str">
        <f t="shared" si="19"/>
        <v>integer</v>
      </c>
      <c r="M161" s="15" t="str">
        <f t="shared" si="20"/>
        <v>1</v>
      </c>
      <c r="N161" s="15" t="str">
        <f t="shared" si="21"/>
        <v/>
      </c>
      <c r="O161" s="15" t="str">
        <f t="shared" si="22"/>
        <v/>
      </c>
      <c r="P161" s="15">
        <f t="shared" si="23"/>
        <v>1</v>
      </c>
      <c r="T161" s="25"/>
      <c r="V161" s="26"/>
      <c r="W161" s="26"/>
      <c r="X161" s="26"/>
    </row>
    <row r="162" spans="2:28" outlineLevel="1" x14ac:dyDescent="0.2">
      <c r="B162" s="17"/>
      <c r="C162" s="21" t="s">
        <v>179</v>
      </c>
      <c r="D162" s="22" t="s">
        <v>86</v>
      </c>
      <c r="E162" s="22"/>
      <c r="F162" s="22" t="s">
        <v>37</v>
      </c>
      <c r="G162" s="22"/>
      <c r="H162" s="17"/>
      <c r="I162" s="17"/>
      <c r="J162" s="15" t="str">
        <f t="shared" si="17"/>
        <v>dm_forma_provimento</v>
      </c>
      <c r="K162" s="15" t="str">
        <f t="shared" si="18"/>
        <v>fl_primeiro_provimento</v>
      </c>
      <c r="L162" s="15" t="str">
        <f t="shared" si="19"/>
        <v>integer</v>
      </c>
      <c r="M162" s="15" t="str">
        <f t="shared" si="20"/>
        <v>1</v>
      </c>
      <c r="N162" s="15" t="str">
        <f t="shared" si="21"/>
        <v/>
      </c>
      <c r="O162" s="15" t="str">
        <f t="shared" si="22"/>
        <v/>
      </c>
      <c r="P162" s="15">
        <f t="shared" si="23"/>
        <v>1</v>
      </c>
      <c r="T162" s="25"/>
      <c r="V162" s="26"/>
      <c r="W162" s="26"/>
      <c r="X162" s="26"/>
    </row>
    <row r="163" spans="2:28" outlineLevel="1" x14ac:dyDescent="0.2">
      <c r="B163" s="17"/>
      <c r="C163" s="21" t="s">
        <v>41</v>
      </c>
      <c r="D163" s="22" t="s">
        <v>42</v>
      </c>
      <c r="E163" s="22"/>
      <c r="F163" s="22" t="s">
        <v>37</v>
      </c>
      <c r="G163" s="22"/>
      <c r="H163" s="17"/>
      <c r="I163" s="17"/>
      <c r="J163" s="15" t="str">
        <f t="shared" si="17"/>
        <v>dm_forma_provimento</v>
      </c>
      <c r="K163" s="15" t="str">
        <f t="shared" si="18"/>
        <v>dt_inicio_vigencia</v>
      </c>
      <c r="L163" s="15" t="str">
        <f t="shared" si="19"/>
        <v>date</v>
      </c>
      <c r="M163" s="15" t="str">
        <f t="shared" si="20"/>
        <v/>
      </c>
      <c r="N163" s="15" t="str">
        <f t="shared" si="21"/>
        <v/>
      </c>
      <c r="O163" s="15" t="str">
        <f t="shared" si="22"/>
        <v/>
      </c>
      <c r="P163" s="15">
        <f t="shared" si="23"/>
        <v>7</v>
      </c>
      <c r="T163" s="25"/>
      <c r="V163" s="26"/>
      <c r="W163" s="26"/>
      <c r="X163" s="26"/>
    </row>
    <row r="164" spans="2:28" outlineLevel="1" x14ac:dyDescent="0.2">
      <c r="B164" s="17"/>
      <c r="C164" s="20" t="s">
        <v>43</v>
      </c>
      <c r="D164" s="20" t="s">
        <v>42</v>
      </c>
      <c r="E164" s="20"/>
      <c r="F164" s="20" t="s">
        <v>37</v>
      </c>
      <c r="G164" s="20"/>
      <c r="H164" s="19"/>
      <c r="I164" s="19"/>
      <c r="J164" s="15" t="str">
        <f t="shared" si="17"/>
        <v>dm_forma_provimento</v>
      </c>
      <c r="K164" s="15" t="str">
        <f t="shared" si="18"/>
        <v>dt_termino_vigencia</v>
      </c>
      <c r="L164" s="15" t="str">
        <f t="shared" si="19"/>
        <v>date</v>
      </c>
      <c r="M164" s="15" t="str">
        <f t="shared" si="20"/>
        <v/>
      </c>
      <c r="N164" s="15" t="str">
        <f t="shared" si="21"/>
        <v/>
      </c>
      <c r="O164" s="15" t="str">
        <f t="shared" si="22"/>
        <v/>
      </c>
      <c r="P164" s="15">
        <f t="shared" si="23"/>
        <v>7</v>
      </c>
      <c r="T164" s="25"/>
      <c r="V164" s="26"/>
      <c r="W164" s="26"/>
      <c r="X164" s="26"/>
    </row>
    <row r="165" spans="2:28" outlineLevel="1" x14ac:dyDescent="0.2">
      <c r="B165" s="17"/>
      <c r="C165" s="20" t="s">
        <v>44</v>
      </c>
      <c r="D165" s="20" t="s">
        <v>45</v>
      </c>
      <c r="E165" s="20"/>
      <c r="F165" s="20" t="s">
        <v>37</v>
      </c>
      <c r="G165" s="20"/>
      <c r="H165" s="19"/>
      <c r="I165" s="19"/>
      <c r="J165" s="15" t="str">
        <f t="shared" si="17"/>
        <v>dm_forma_provimento</v>
      </c>
      <c r="K165" s="15" t="str">
        <f t="shared" si="18"/>
        <v>ts_referencia</v>
      </c>
      <c r="L165" s="15" t="str">
        <f t="shared" si="19"/>
        <v>timestamp</v>
      </c>
      <c r="M165" s="15" t="str">
        <f t="shared" si="20"/>
        <v/>
      </c>
      <c r="N165" s="15" t="str">
        <f t="shared" si="21"/>
        <v/>
      </c>
      <c r="O165" s="15" t="str">
        <f t="shared" si="22"/>
        <v/>
      </c>
      <c r="P165" s="15">
        <f t="shared" si="23"/>
        <v>11</v>
      </c>
      <c r="T165" s="25"/>
      <c r="V165" s="26"/>
      <c r="W165" s="26"/>
      <c r="X165" s="26"/>
    </row>
    <row r="166" spans="2:28" outlineLevel="1" x14ac:dyDescent="0.2">
      <c r="B166" s="17"/>
      <c r="C166" s="20"/>
      <c r="D166" s="20"/>
      <c r="E166" s="20"/>
      <c r="F166" s="20"/>
      <c r="G166" s="20"/>
      <c r="H166" s="19"/>
      <c r="I166" s="19"/>
      <c r="J166" s="15" t="str">
        <f t="shared" si="17"/>
        <v/>
      </c>
      <c r="K166" s="15" t="str">
        <f t="shared" si="18"/>
        <v/>
      </c>
      <c r="L166" s="15" t="str">
        <f t="shared" si="19"/>
        <v/>
      </c>
      <c r="M166" s="15" t="str">
        <f t="shared" si="20"/>
        <v/>
      </c>
      <c r="N166" s="15" t="str">
        <f t="shared" si="21"/>
        <v/>
      </c>
      <c r="O166" s="15" t="str">
        <f t="shared" si="22"/>
        <v/>
      </c>
      <c r="P166" s="15" t="str">
        <f t="shared" si="23"/>
        <v/>
      </c>
      <c r="T166" s="25"/>
      <c r="V166" s="26"/>
      <c r="W166" s="26"/>
      <c r="X166" s="26"/>
    </row>
    <row r="167" spans="2:28" outlineLevel="1" x14ac:dyDescent="0.2">
      <c r="B167" s="17"/>
      <c r="C167" s="20" t="s">
        <v>322</v>
      </c>
      <c r="D167" s="20"/>
      <c r="E167" s="20"/>
      <c r="F167" s="20"/>
      <c r="G167" s="20"/>
      <c r="H167" s="19"/>
      <c r="I167" s="19"/>
      <c r="J167" s="15" t="str">
        <f t="shared" si="17"/>
        <v>dm_genero</v>
      </c>
      <c r="K167" s="15" t="str">
        <f t="shared" si="18"/>
        <v/>
      </c>
      <c r="L167" s="15" t="str">
        <f t="shared" si="19"/>
        <v/>
      </c>
      <c r="M167" s="15" t="str">
        <f t="shared" si="20"/>
        <v/>
      </c>
      <c r="N167" s="15" t="str">
        <f t="shared" si="21"/>
        <v/>
      </c>
      <c r="O167" s="15" t="str">
        <f t="shared" si="22"/>
        <v/>
      </c>
      <c r="P167" s="15" t="str">
        <f t="shared" si="23"/>
        <v/>
      </c>
      <c r="T167" s="25"/>
      <c r="V167" s="26"/>
      <c r="W167" s="26"/>
      <c r="X167" s="26"/>
    </row>
    <row r="168" spans="2:28" outlineLevel="1" x14ac:dyDescent="0.2">
      <c r="B168" s="17"/>
      <c r="C168" s="20" t="s">
        <v>27</v>
      </c>
      <c r="D168" s="20" t="s">
        <v>28</v>
      </c>
      <c r="E168" s="20" t="s">
        <v>29</v>
      </c>
      <c r="F168" s="20" t="s">
        <v>30</v>
      </c>
      <c r="G168" s="20"/>
      <c r="H168" s="19"/>
      <c r="I168" s="19"/>
      <c r="J168" s="15" t="str">
        <f t="shared" si="17"/>
        <v>dm_genero</v>
      </c>
      <c r="K168" s="15" t="str">
        <f t="shared" si="18"/>
        <v>Name</v>
      </c>
      <c r="L168" s="15" t="str">
        <f t="shared" si="19"/>
        <v>DataType</v>
      </c>
      <c r="M168" s="15" t="str">
        <f t="shared" si="20"/>
        <v>Size</v>
      </c>
      <c r="N168" s="15" t="str">
        <f t="shared" si="21"/>
        <v>PK</v>
      </c>
      <c r="O168" s="15" t="str">
        <f t="shared" si="22"/>
        <v>Nulo?</v>
      </c>
      <c r="P168" s="15" t="str">
        <f t="shared" si="23"/>
        <v>Tamanho Efetivo</v>
      </c>
      <c r="T168" s="25"/>
      <c r="V168" s="26"/>
      <c r="W168" s="26"/>
      <c r="X168" s="26"/>
      <c r="AB168" s="15" t="str">
        <f>+J168</f>
        <v>dm_genero</v>
      </c>
    </row>
    <row r="169" spans="2:28" x14ac:dyDescent="0.2">
      <c r="B169" s="17"/>
      <c r="C169" s="20" t="s">
        <v>180</v>
      </c>
      <c r="D169" s="20" t="s">
        <v>33</v>
      </c>
      <c r="E169" s="20" t="s">
        <v>34</v>
      </c>
      <c r="F169" s="20" t="s">
        <v>35</v>
      </c>
      <c r="G169" s="20"/>
      <c r="H169" s="19"/>
      <c r="I169" s="19"/>
      <c r="J169" s="15" t="str">
        <f t="shared" si="17"/>
        <v>dm_genero</v>
      </c>
      <c r="K169" s="15" t="str">
        <f t="shared" si="18"/>
        <v>id_genero</v>
      </c>
      <c r="L169" s="15" t="str">
        <f t="shared" si="19"/>
        <v>integer</v>
      </c>
      <c r="M169" s="15" t="str">
        <f t="shared" si="20"/>
        <v>10</v>
      </c>
      <c r="N169" s="15" t="str">
        <f t="shared" si="21"/>
        <v>Sim</v>
      </c>
      <c r="O169" s="15" t="str">
        <f t="shared" si="22"/>
        <v>Não</v>
      </c>
      <c r="P169" s="15">
        <f t="shared" si="23"/>
        <v>10</v>
      </c>
      <c r="Q169" s="15" t="str">
        <f>+J169</f>
        <v>dm_genero</v>
      </c>
      <c r="R169" s="15">
        <f>DSUM(J168:P214,P168,AB168:AB169)</f>
        <v>286</v>
      </c>
      <c r="S169" s="15">
        <v>2</v>
      </c>
      <c r="T169" s="25">
        <f>+S169*R169/(1024*1024)</f>
        <v>5.45501708984375E-4</v>
      </c>
      <c r="U169" s="15">
        <v>1</v>
      </c>
      <c r="V169" s="26">
        <v>0</v>
      </c>
      <c r="W169" s="25">
        <f>+T169+T169*V169</f>
        <v>5.45501708984375E-4</v>
      </c>
      <c r="X169" s="30">
        <v>12</v>
      </c>
      <c r="Y169" s="25">
        <f>FV(V169,X169,-W169)</f>
        <v>6.5460205078125E-3</v>
      </c>
      <c r="Z169" s="25">
        <f>+Y169+T169</f>
        <v>7.091522216796875E-3</v>
      </c>
      <c r="AB169" s="15" t="str">
        <f>+J169</f>
        <v>dm_genero</v>
      </c>
    </row>
    <row r="170" spans="2:28" outlineLevel="1" x14ac:dyDescent="0.2">
      <c r="B170" s="17"/>
      <c r="C170" s="20" t="s">
        <v>181</v>
      </c>
      <c r="D170" s="20" t="s">
        <v>33</v>
      </c>
      <c r="E170" s="20"/>
      <c r="F170" s="20" t="s">
        <v>37</v>
      </c>
      <c r="G170" s="20"/>
      <c r="H170" s="19"/>
      <c r="I170" s="19"/>
      <c r="J170" s="15" t="str">
        <f t="shared" si="17"/>
        <v>dm_genero</v>
      </c>
      <c r="K170" s="15" t="str">
        <f t="shared" si="18"/>
        <v>cd_genero</v>
      </c>
      <c r="L170" s="15" t="str">
        <f t="shared" si="19"/>
        <v>integer</v>
      </c>
      <c r="M170" s="15" t="str">
        <f t="shared" si="20"/>
        <v>10</v>
      </c>
      <c r="N170" s="15" t="str">
        <f t="shared" si="21"/>
        <v/>
      </c>
      <c r="O170" s="15" t="str">
        <f t="shared" si="22"/>
        <v/>
      </c>
      <c r="P170" s="15">
        <f t="shared" si="23"/>
        <v>10</v>
      </c>
      <c r="T170" s="25"/>
      <c r="V170" s="26"/>
      <c r="W170" s="26"/>
      <c r="X170" s="26"/>
    </row>
    <row r="171" spans="2:28" outlineLevel="1" x14ac:dyDescent="0.2">
      <c r="B171" s="17"/>
      <c r="C171" s="20" t="s">
        <v>182</v>
      </c>
      <c r="D171" s="20" t="s">
        <v>183</v>
      </c>
      <c r="E171" s="20"/>
      <c r="F171" s="20" t="s">
        <v>37</v>
      </c>
      <c r="G171" s="20"/>
      <c r="H171" s="19"/>
      <c r="I171" s="19"/>
      <c r="J171" s="15" t="str">
        <f t="shared" si="17"/>
        <v>dm_genero</v>
      </c>
      <c r="K171" s="15" t="str">
        <f t="shared" si="18"/>
        <v>ds_genero</v>
      </c>
      <c r="L171" s="15" t="str">
        <f t="shared" si="19"/>
        <v>varchar</v>
      </c>
      <c r="M171" s="15" t="str">
        <f t="shared" si="20"/>
        <v>255</v>
      </c>
      <c r="N171" s="15" t="str">
        <f t="shared" si="21"/>
        <v/>
      </c>
      <c r="O171" s="15" t="str">
        <f t="shared" si="22"/>
        <v/>
      </c>
      <c r="P171" s="15">
        <f t="shared" si="23"/>
        <v>255</v>
      </c>
      <c r="T171" s="25"/>
      <c r="V171" s="26"/>
      <c r="W171" s="26"/>
      <c r="X171" s="26"/>
    </row>
    <row r="172" spans="2:28" outlineLevel="1" x14ac:dyDescent="0.2">
      <c r="B172" s="17"/>
      <c r="C172" s="20" t="s">
        <v>44</v>
      </c>
      <c r="D172" s="20" t="s">
        <v>45</v>
      </c>
      <c r="E172" s="20"/>
      <c r="F172" s="20" t="s">
        <v>37</v>
      </c>
      <c r="G172" s="20"/>
      <c r="H172" s="19"/>
      <c r="I172" s="19"/>
      <c r="J172" s="15" t="str">
        <f t="shared" si="17"/>
        <v>dm_genero</v>
      </c>
      <c r="K172" s="15" t="str">
        <f t="shared" si="18"/>
        <v>ts_referencia</v>
      </c>
      <c r="L172" s="15" t="str">
        <f t="shared" si="19"/>
        <v>timestamp</v>
      </c>
      <c r="M172" s="15" t="str">
        <f t="shared" si="20"/>
        <v/>
      </c>
      <c r="N172" s="15" t="str">
        <f t="shared" si="21"/>
        <v/>
      </c>
      <c r="O172" s="15" t="str">
        <f t="shared" si="22"/>
        <v/>
      </c>
      <c r="P172" s="15">
        <f t="shared" si="23"/>
        <v>11</v>
      </c>
      <c r="T172" s="25"/>
      <c r="V172" s="26"/>
      <c r="W172" s="26"/>
      <c r="X172" s="26"/>
    </row>
    <row r="173" spans="2:28" outlineLevel="1" x14ac:dyDescent="0.2">
      <c r="B173" s="17"/>
      <c r="C173" s="20"/>
      <c r="D173" s="20"/>
      <c r="E173" s="20"/>
      <c r="F173" s="20"/>
      <c r="G173" s="20"/>
      <c r="H173" s="19"/>
      <c r="I173" s="19"/>
      <c r="J173" s="15" t="str">
        <f t="shared" si="17"/>
        <v/>
      </c>
      <c r="K173" s="15" t="str">
        <f t="shared" si="18"/>
        <v/>
      </c>
      <c r="L173" s="15" t="str">
        <f t="shared" si="19"/>
        <v/>
      </c>
      <c r="M173" s="15" t="str">
        <f t="shared" si="20"/>
        <v/>
      </c>
      <c r="N173" s="15" t="str">
        <f t="shared" si="21"/>
        <v/>
      </c>
      <c r="O173" s="15" t="str">
        <f t="shared" si="22"/>
        <v/>
      </c>
      <c r="P173" s="15" t="str">
        <f t="shared" si="23"/>
        <v/>
      </c>
      <c r="T173" s="25"/>
      <c r="V173" s="26"/>
      <c r="W173" s="26"/>
      <c r="X173" s="26"/>
    </row>
    <row r="174" spans="2:28" outlineLevel="1" x14ac:dyDescent="0.2">
      <c r="B174" s="17"/>
      <c r="C174" s="20" t="s">
        <v>323</v>
      </c>
      <c r="D174" s="20"/>
      <c r="E174" s="20"/>
      <c r="F174" s="20"/>
      <c r="G174" s="20"/>
      <c r="H174" s="19"/>
      <c r="I174" s="19"/>
      <c r="J174" s="15" t="str">
        <f t="shared" si="17"/>
        <v>dm_grau_instrucao</v>
      </c>
      <c r="K174" s="15" t="str">
        <f t="shared" si="18"/>
        <v/>
      </c>
      <c r="L174" s="15" t="str">
        <f t="shared" si="19"/>
        <v/>
      </c>
      <c r="M174" s="15" t="str">
        <f t="shared" si="20"/>
        <v/>
      </c>
      <c r="N174" s="15" t="str">
        <f t="shared" si="21"/>
        <v/>
      </c>
      <c r="O174" s="15" t="str">
        <f t="shared" si="22"/>
        <v/>
      </c>
      <c r="P174" s="15" t="str">
        <f t="shared" si="23"/>
        <v/>
      </c>
      <c r="T174" s="25"/>
      <c r="V174" s="26"/>
      <c r="W174" s="26"/>
      <c r="X174" s="26"/>
    </row>
    <row r="175" spans="2:28" outlineLevel="1" x14ac:dyDescent="0.2">
      <c r="B175" s="17"/>
      <c r="C175" s="20" t="s">
        <v>27</v>
      </c>
      <c r="D175" s="20" t="s">
        <v>28</v>
      </c>
      <c r="E175" s="20" t="s">
        <v>29</v>
      </c>
      <c r="F175" s="20" t="s">
        <v>30</v>
      </c>
      <c r="G175" s="20"/>
      <c r="H175" s="19"/>
      <c r="I175" s="19"/>
      <c r="J175" s="15" t="str">
        <f t="shared" si="17"/>
        <v>dm_grau_instrucao</v>
      </c>
      <c r="K175" s="15" t="str">
        <f t="shared" si="18"/>
        <v>Name</v>
      </c>
      <c r="L175" s="15" t="str">
        <f t="shared" si="19"/>
        <v>DataType</v>
      </c>
      <c r="M175" s="15" t="str">
        <f t="shared" si="20"/>
        <v>Size</v>
      </c>
      <c r="N175" s="15" t="str">
        <f t="shared" si="21"/>
        <v>PK</v>
      </c>
      <c r="O175" s="15" t="str">
        <f t="shared" si="22"/>
        <v>Nulo?</v>
      </c>
      <c r="P175" s="15" t="str">
        <f t="shared" si="23"/>
        <v>Tamanho Efetivo</v>
      </c>
      <c r="T175" s="25"/>
      <c r="V175" s="26"/>
      <c r="W175" s="26"/>
      <c r="X175" s="26"/>
      <c r="AB175" s="15" t="str">
        <f>+J175</f>
        <v>dm_grau_instrucao</v>
      </c>
    </row>
    <row r="176" spans="2:28" x14ac:dyDescent="0.2">
      <c r="B176" s="17"/>
      <c r="C176" s="20" t="s">
        <v>184</v>
      </c>
      <c r="D176" s="20" t="s">
        <v>33</v>
      </c>
      <c r="E176" s="20" t="s">
        <v>34</v>
      </c>
      <c r="F176" s="20" t="s">
        <v>35</v>
      </c>
      <c r="G176" s="20"/>
      <c r="H176" s="19"/>
      <c r="I176" s="19"/>
      <c r="J176" s="15" t="str">
        <f t="shared" si="17"/>
        <v>dm_grau_instrucao</v>
      </c>
      <c r="K176" s="15" t="str">
        <f t="shared" si="18"/>
        <v>id_grau_instrucao</v>
      </c>
      <c r="L176" s="15" t="str">
        <f t="shared" si="19"/>
        <v>integer</v>
      </c>
      <c r="M176" s="15" t="str">
        <f t="shared" si="20"/>
        <v>10</v>
      </c>
      <c r="N176" s="15" t="str">
        <f t="shared" si="21"/>
        <v>Sim</v>
      </c>
      <c r="O176" s="15" t="str">
        <f t="shared" si="22"/>
        <v>Não</v>
      </c>
      <c r="P176" s="15">
        <f t="shared" si="23"/>
        <v>10</v>
      </c>
      <c r="Q176" s="15" t="str">
        <f>+J176</f>
        <v>dm_grau_instrucao</v>
      </c>
      <c r="R176" s="15">
        <f>DSUM(J175:P221,P175,AB175:AB176)</f>
        <v>157</v>
      </c>
      <c r="S176" s="15">
        <v>15</v>
      </c>
      <c r="T176" s="25">
        <f>+S176*R176/(1024*1024)</f>
        <v>2.2459030151367188E-3</v>
      </c>
      <c r="U176" s="15">
        <v>1</v>
      </c>
      <c r="V176" s="26">
        <v>0.1</v>
      </c>
      <c r="W176" s="25">
        <f>+T176+T176*V176</f>
        <v>2.4704933166503906E-3</v>
      </c>
      <c r="X176" s="30">
        <v>12</v>
      </c>
      <c r="Y176" s="25">
        <f>FV(V176,X176,-W176)</f>
        <v>5.2829730128247807E-2</v>
      </c>
      <c r="Z176" s="25">
        <f>+Y176+T176</f>
        <v>5.5075633143384525E-2</v>
      </c>
      <c r="AB176" s="15" t="str">
        <f>+J176</f>
        <v>dm_grau_instrucao</v>
      </c>
    </row>
    <row r="177" spans="2:28" outlineLevel="1" x14ac:dyDescent="0.2">
      <c r="B177" s="17"/>
      <c r="C177" s="21" t="s">
        <v>185</v>
      </c>
      <c r="D177" s="22" t="s">
        <v>40</v>
      </c>
      <c r="E177" s="22"/>
      <c r="F177" s="22" t="s">
        <v>37</v>
      </c>
      <c r="G177" s="22"/>
      <c r="H177" s="17"/>
      <c r="I177" s="17"/>
      <c r="J177" s="15" t="str">
        <f t="shared" si="17"/>
        <v>dm_grau_instrucao</v>
      </c>
      <c r="K177" s="15" t="str">
        <f t="shared" si="18"/>
        <v>ds_grau_instrucao</v>
      </c>
      <c r="L177" s="15" t="str">
        <f t="shared" si="19"/>
        <v>varchar</v>
      </c>
      <c r="M177" s="15" t="str">
        <f t="shared" si="20"/>
        <v>60</v>
      </c>
      <c r="N177" s="15" t="str">
        <f t="shared" si="21"/>
        <v/>
      </c>
      <c r="O177" s="15" t="str">
        <f t="shared" si="22"/>
        <v/>
      </c>
      <c r="P177" s="15">
        <f t="shared" si="23"/>
        <v>60</v>
      </c>
      <c r="T177" s="25"/>
      <c r="V177" s="26"/>
      <c r="W177" s="26"/>
      <c r="X177" s="26"/>
    </row>
    <row r="178" spans="2:28" outlineLevel="1" x14ac:dyDescent="0.2">
      <c r="B178" s="17"/>
      <c r="C178" s="21" t="s">
        <v>186</v>
      </c>
      <c r="D178" s="22" t="s">
        <v>76</v>
      </c>
      <c r="E178" s="22"/>
      <c r="F178" s="22" t="s">
        <v>37</v>
      </c>
      <c r="G178" s="22"/>
      <c r="H178" s="17"/>
      <c r="I178" s="17"/>
      <c r="J178" s="15" t="str">
        <f t="shared" si="17"/>
        <v>dm_grau_instrucao</v>
      </c>
      <c r="K178" s="15" t="str">
        <f t="shared" si="18"/>
        <v>cd_grupo_grau_instrucao</v>
      </c>
      <c r="L178" s="15" t="str">
        <f t="shared" si="19"/>
        <v>integer</v>
      </c>
      <c r="M178" s="15" t="str">
        <f t="shared" si="20"/>
        <v>2</v>
      </c>
      <c r="N178" s="15" t="str">
        <f t="shared" si="21"/>
        <v/>
      </c>
      <c r="O178" s="15" t="str">
        <f t="shared" si="22"/>
        <v/>
      </c>
      <c r="P178" s="15">
        <f t="shared" si="23"/>
        <v>2</v>
      </c>
      <c r="T178" s="25"/>
      <c r="V178" s="26"/>
      <c r="W178" s="26"/>
      <c r="X178" s="26"/>
    </row>
    <row r="179" spans="2:28" outlineLevel="1" x14ac:dyDescent="0.2">
      <c r="B179" s="17"/>
      <c r="C179" s="21" t="s">
        <v>187</v>
      </c>
      <c r="D179" s="22" t="s">
        <v>40</v>
      </c>
      <c r="E179" s="22"/>
      <c r="F179" s="22" t="s">
        <v>37</v>
      </c>
      <c r="G179" s="22"/>
      <c r="H179" s="17"/>
      <c r="I179" s="17"/>
      <c r="J179" s="15" t="str">
        <f t="shared" si="17"/>
        <v>dm_grau_instrucao</v>
      </c>
      <c r="K179" s="15" t="str">
        <f t="shared" si="18"/>
        <v>ds_grupo_grau_instrucao</v>
      </c>
      <c r="L179" s="15" t="str">
        <f t="shared" si="19"/>
        <v>varchar</v>
      </c>
      <c r="M179" s="15" t="str">
        <f t="shared" si="20"/>
        <v>60</v>
      </c>
      <c r="N179" s="15" t="str">
        <f t="shared" si="21"/>
        <v/>
      </c>
      <c r="O179" s="15" t="str">
        <f t="shared" si="22"/>
        <v/>
      </c>
      <c r="P179" s="15">
        <f t="shared" si="23"/>
        <v>60</v>
      </c>
      <c r="T179" s="25"/>
      <c r="V179" s="26"/>
      <c r="W179" s="26"/>
      <c r="X179" s="26"/>
    </row>
    <row r="180" spans="2:28" outlineLevel="1" x14ac:dyDescent="0.2">
      <c r="B180" s="17"/>
      <c r="C180" s="21" t="s">
        <v>41</v>
      </c>
      <c r="D180" s="22" t="s">
        <v>42</v>
      </c>
      <c r="E180" s="22"/>
      <c r="F180" s="22" t="s">
        <v>37</v>
      </c>
      <c r="G180" s="22"/>
      <c r="H180" s="17"/>
      <c r="I180" s="17"/>
      <c r="J180" s="15" t="str">
        <f t="shared" si="17"/>
        <v>dm_grau_instrucao</v>
      </c>
      <c r="K180" s="15" t="str">
        <f t="shared" si="18"/>
        <v>dt_inicio_vigencia</v>
      </c>
      <c r="L180" s="15" t="str">
        <f t="shared" si="19"/>
        <v>date</v>
      </c>
      <c r="M180" s="15" t="str">
        <f t="shared" si="20"/>
        <v/>
      </c>
      <c r="N180" s="15" t="str">
        <f t="shared" si="21"/>
        <v/>
      </c>
      <c r="O180" s="15" t="str">
        <f t="shared" si="22"/>
        <v/>
      </c>
      <c r="P180" s="15">
        <f t="shared" si="23"/>
        <v>7</v>
      </c>
      <c r="T180" s="25"/>
      <c r="V180" s="26"/>
      <c r="W180" s="26"/>
      <c r="X180" s="26"/>
    </row>
    <row r="181" spans="2:28" outlineLevel="1" x14ac:dyDescent="0.2">
      <c r="B181" s="17"/>
      <c r="C181" s="21" t="s">
        <v>43</v>
      </c>
      <c r="D181" s="22" t="s">
        <v>42</v>
      </c>
      <c r="E181" s="22"/>
      <c r="F181" s="22" t="s">
        <v>37</v>
      </c>
      <c r="G181" s="22"/>
      <c r="H181" s="17"/>
      <c r="I181" s="17"/>
      <c r="J181" s="15" t="str">
        <f t="shared" si="17"/>
        <v>dm_grau_instrucao</v>
      </c>
      <c r="K181" s="15" t="str">
        <f t="shared" si="18"/>
        <v>dt_termino_vigencia</v>
      </c>
      <c r="L181" s="15" t="str">
        <f t="shared" si="19"/>
        <v>date</v>
      </c>
      <c r="M181" s="15" t="str">
        <f t="shared" si="20"/>
        <v/>
      </c>
      <c r="N181" s="15" t="str">
        <f t="shared" si="21"/>
        <v/>
      </c>
      <c r="O181" s="15" t="str">
        <f t="shared" si="22"/>
        <v/>
      </c>
      <c r="P181" s="15">
        <f t="shared" si="23"/>
        <v>7</v>
      </c>
      <c r="T181" s="25"/>
      <c r="V181" s="26"/>
      <c r="W181" s="26"/>
      <c r="X181" s="26"/>
    </row>
    <row r="182" spans="2:28" outlineLevel="1" x14ac:dyDescent="0.2">
      <c r="B182" s="17"/>
      <c r="C182" s="21" t="s">
        <v>44</v>
      </c>
      <c r="D182" s="22" t="s">
        <v>45</v>
      </c>
      <c r="E182" s="22"/>
      <c r="F182" s="22" t="s">
        <v>37</v>
      </c>
      <c r="G182" s="22"/>
      <c r="H182" s="17"/>
      <c r="I182" s="17"/>
      <c r="J182" s="15" t="str">
        <f t="shared" si="17"/>
        <v>dm_grau_instrucao</v>
      </c>
      <c r="K182" s="15" t="str">
        <f t="shared" si="18"/>
        <v>ts_referencia</v>
      </c>
      <c r="L182" s="15" t="str">
        <f t="shared" si="19"/>
        <v>timestamp</v>
      </c>
      <c r="M182" s="15" t="str">
        <f t="shared" si="20"/>
        <v/>
      </c>
      <c r="N182" s="15" t="str">
        <f t="shared" si="21"/>
        <v/>
      </c>
      <c r="O182" s="15" t="str">
        <f t="shared" si="22"/>
        <v/>
      </c>
      <c r="P182" s="15">
        <f t="shared" si="23"/>
        <v>11</v>
      </c>
      <c r="T182" s="25"/>
      <c r="V182" s="26"/>
      <c r="W182" s="26"/>
      <c r="X182" s="26"/>
    </row>
    <row r="183" spans="2:28" outlineLevel="1" x14ac:dyDescent="0.2">
      <c r="B183" s="17"/>
      <c r="C183" s="21"/>
      <c r="D183" s="22"/>
      <c r="E183" s="22"/>
      <c r="F183" s="22"/>
      <c r="G183" s="22"/>
      <c r="H183" s="17"/>
      <c r="I183" s="17"/>
      <c r="J183" s="15" t="str">
        <f t="shared" si="17"/>
        <v/>
      </c>
      <c r="K183" s="15" t="str">
        <f t="shared" si="18"/>
        <v/>
      </c>
      <c r="L183" s="15" t="str">
        <f t="shared" si="19"/>
        <v/>
      </c>
      <c r="M183" s="15" t="str">
        <f t="shared" si="20"/>
        <v/>
      </c>
      <c r="N183" s="15" t="str">
        <f t="shared" si="21"/>
        <v/>
      </c>
      <c r="O183" s="15" t="str">
        <f t="shared" si="22"/>
        <v/>
      </c>
      <c r="P183" s="15" t="str">
        <f t="shared" si="23"/>
        <v/>
      </c>
      <c r="T183" s="25"/>
      <c r="V183" s="26"/>
      <c r="W183" s="26"/>
      <c r="X183" s="26"/>
    </row>
    <row r="184" spans="2:28" outlineLevel="1" x14ac:dyDescent="0.2">
      <c r="B184" s="17"/>
      <c r="C184" s="21" t="s">
        <v>324</v>
      </c>
      <c r="D184" s="22"/>
      <c r="E184" s="22"/>
      <c r="F184" s="22"/>
      <c r="G184" s="22"/>
      <c r="H184" s="17"/>
      <c r="I184" s="17"/>
      <c r="J184" s="15" t="str">
        <f t="shared" si="17"/>
        <v>dm_grau_parentesco</v>
      </c>
      <c r="K184" s="15" t="str">
        <f t="shared" si="18"/>
        <v/>
      </c>
      <c r="L184" s="15" t="str">
        <f t="shared" si="19"/>
        <v/>
      </c>
      <c r="M184" s="15" t="str">
        <f t="shared" si="20"/>
        <v/>
      </c>
      <c r="N184" s="15" t="str">
        <f t="shared" si="21"/>
        <v/>
      </c>
      <c r="O184" s="15" t="str">
        <f t="shared" si="22"/>
        <v/>
      </c>
      <c r="P184" s="15" t="str">
        <f t="shared" si="23"/>
        <v/>
      </c>
      <c r="T184" s="25"/>
      <c r="V184" s="26"/>
      <c r="W184" s="26"/>
      <c r="X184" s="26"/>
    </row>
    <row r="185" spans="2:28" outlineLevel="1" x14ac:dyDescent="0.2">
      <c r="B185" s="17"/>
      <c r="C185" s="21" t="s">
        <v>27</v>
      </c>
      <c r="D185" s="22" t="s">
        <v>28</v>
      </c>
      <c r="E185" s="22" t="s">
        <v>29</v>
      </c>
      <c r="F185" s="22" t="s">
        <v>30</v>
      </c>
      <c r="G185" s="22"/>
      <c r="H185" s="17"/>
      <c r="I185" s="17"/>
      <c r="J185" s="15" t="str">
        <f t="shared" si="17"/>
        <v>dm_grau_parentesco</v>
      </c>
      <c r="K185" s="15" t="str">
        <f t="shared" si="18"/>
        <v>Name</v>
      </c>
      <c r="L185" s="15" t="str">
        <f t="shared" si="19"/>
        <v>DataType</v>
      </c>
      <c r="M185" s="15" t="str">
        <f t="shared" si="20"/>
        <v>Size</v>
      </c>
      <c r="N185" s="15" t="str">
        <f t="shared" si="21"/>
        <v>PK</v>
      </c>
      <c r="O185" s="15" t="str">
        <f t="shared" si="22"/>
        <v>Nulo?</v>
      </c>
      <c r="P185" s="15" t="str">
        <f t="shared" si="23"/>
        <v>Tamanho Efetivo</v>
      </c>
      <c r="T185" s="25"/>
      <c r="V185" s="26"/>
      <c r="W185" s="26"/>
      <c r="X185" s="26"/>
      <c r="AB185" s="15" t="str">
        <f>+J185</f>
        <v>dm_grau_parentesco</v>
      </c>
    </row>
    <row r="186" spans="2:28" x14ac:dyDescent="0.2">
      <c r="B186" s="17"/>
      <c r="C186" s="21" t="s">
        <v>188</v>
      </c>
      <c r="D186" s="22" t="s">
        <v>33</v>
      </c>
      <c r="E186" s="22" t="s">
        <v>34</v>
      </c>
      <c r="F186" s="22" t="s">
        <v>35</v>
      </c>
      <c r="G186" s="22"/>
      <c r="H186" s="17"/>
      <c r="I186" s="17"/>
      <c r="J186" s="15" t="str">
        <f t="shared" si="17"/>
        <v>dm_grau_parentesco</v>
      </c>
      <c r="K186" s="15" t="str">
        <f t="shared" si="18"/>
        <v>id_grau_parentesco</v>
      </c>
      <c r="L186" s="15" t="str">
        <f t="shared" si="19"/>
        <v>integer</v>
      </c>
      <c r="M186" s="15" t="str">
        <f t="shared" si="20"/>
        <v>10</v>
      </c>
      <c r="N186" s="15" t="str">
        <f t="shared" si="21"/>
        <v>Sim</v>
      </c>
      <c r="O186" s="15" t="str">
        <f t="shared" si="22"/>
        <v>Não</v>
      </c>
      <c r="P186" s="15">
        <f t="shared" si="23"/>
        <v>10</v>
      </c>
      <c r="Q186" s="15" t="str">
        <f>+J186</f>
        <v>dm_grau_parentesco</v>
      </c>
      <c r="R186" s="15">
        <f>DSUM(J185:P231,P185,AB185:AB186)</f>
        <v>95</v>
      </c>
      <c r="S186" s="15">
        <v>25</v>
      </c>
      <c r="T186" s="25">
        <f>+S186*R186/(1024*1024)</f>
        <v>2.2649765014648438E-3</v>
      </c>
      <c r="U186" s="15">
        <v>1</v>
      </c>
      <c r="V186" s="26">
        <v>0.01</v>
      </c>
      <c r="W186" s="25">
        <f>+T186+T186*V186</f>
        <v>2.2876262664794922E-3</v>
      </c>
      <c r="X186" s="30">
        <v>12</v>
      </c>
      <c r="Y186" s="25">
        <f>FV(V186,X186,-W186)</f>
        <v>2.9012827017694708E-2</v>
      </c>
      <c r="Z186" s="25">
        <f>+Y186+T186</f>
        <v>3.1277803519159555E-2</v>
      </c>
      <c r="AB186" s="15" t="str">
        <f>+J186</f>
        <v>dm_grau_parentesco</v>
      </c>
    </row>
    <row r="187" spans="2:28" outlineLevel="1" x14ac:dyDescent="0.2">
      <c r="B187" s="17"/>
      <c r="C187" s="21" t="s">
        <v>189</v>
      </c>
      <c r="D187" s="22" t="s">
        <v>40</v>
      </c>
      <c r="E187" s="22"/>
      <c r="F187" s="22" t="s">
        <v>37</v>
      </c>
      <c r="G187" s="22"/>
      <c r="H187" s="17"/>
      <c r="I187" s="17"/>
      <c r="J187" s="15" t="str">
        <f t="shared" si="17"/>
        <v>dm_grau_parentesco</v>
      </c>
      <c r="K187" s="15" t="str">
        <f t="shared" si="18"/>
        <v>ds_grau_parentesco</v>
      </c>
      <c r="L187" s="15" t="str">
        <f t="shared" si="19"/>
        <v>varchar</v>
      </c>
      <c r="M187" s="15" t="str">
        <f t="shared" si="20"/>
        <v>60</v>
      </c>
      <c r="N187" s="15" t="str">
        <f t="shared" si="21"/>
        <v/>
      </c>
      <c r="O187" s="15" t="str">
        <f t="shared" si="22"/>
        <v/>
      </c>
      <c r="P187" s="15">
        <f t="shared" si="23"/>
        <v>60</v>
      </c>
      <c r="T187" s="25"/>
      <c r="V187" s="26"/>
      <c r="W187" s="26"/>
      <c r="X187" s="26"/>
    </row>
    <row r="188" spans="2:28" outlineLevel="1" x14ac:dyDescent="0.2">
      <c r="B188" s="17"/>
      <c r="C188" s="21" t="s">
        <v>41</v>
      </c>
      <c r="D188" s="22" t="s">
        <v>42</v>
      </c>
      <c r="E188" s="22"/>
      <c r="F188" s="22" t="s">
        <v>37</v>
      </c>
      <c r="G188" s="22"/>
      <c r="H188" s="17"/>
      <c r="I188" s="17"/>
      <c r="J188" s="15" t="str">
        <f t="shared" si="17"/>
        <v>dm_grau_parentesco</v>
      </c>
      <c r="K188" s="15" t="str">
        <f t="shared" si="18"/>
        <v>dt_inicio_vigencia</v>
      </c>
      <c r="L188" s="15" t="str">
        <f t="shared" si="19"/>
        <v>date</v>
      </c>
      <c r="M188" s="15" t="str">
        <f t="shared" si="20"/>
        <v/>
      </c>
      <c r="N188" s="15" t="str">
        <f t="shared" si="21"/>
        <v/>
      </c>
      <c r="O188" s="15" t="str">
        <f t="shared" si="22"/>
        <v/>
      </c>
      <c r="P188" s="15">
        <f t="shared" si="23"/>
        <v>7</v>
      </c>
      <c r="T188" s="25"/>
      <c r="V188" s="26"/>
      <c r="W188" s="26"/>
      <c r="X188" s="26"/>
    </row>
    <row r="189" spans="2:28" outlineLevel="1" x14ac:dyDescent="0.2">
      <c r="B189" s="17"/>
      <c r="C189" s="21" t="s">
        <v>43</v>
      </c>
      <c r="D189" s="22" t="s">
        <v>42</v>
      </c>
      <c r="E189" s="22"/>
      <c r="F189" s="22" t="s">
        <v>37</v>
      </c>
      <c r="G189" s="22"/>
      <c r="H189" s="17"/>
      <c r="I189" s="17"/>
      <c r="J189" s="15" t="str">
        <f t="shared" si="17"/>
        <v>dm_grau_parentesco</v>
      </c>
      <c r="K189" s="15" t="str">
        <f t="shared" si="18"/>
        <v>dt_termino_vigencia</v>
      </c>
      <c r="L189" s="15" t="str">
        <f t="shared" si="19"/>
        <v>date</v>
      </c>
      <c r="M189" s="15" t="str">
        <f t="shared" si="20"/>
        <v/>
      </c>
      <c r="N189" s="15" t="str">
        <f t="shared" si="21"/>
        <v/>
      </c>
      <c r="O189" s="15" t="str">
        <f t="shared" si="22"/>
        <v/>
      </c>
      <c r="P189" s="15">
        <f t="shared" si="23"/>
        <v>7</v>
      </c>
      <c r="T189" s="25"/>
      <c r="V189" s="26"/>
      <c r="W189" s="26"/>
      <c r="X189" s="26"/>
    </row>
    <row r="190" spans="2:28" outlineLevel="1" x14ac:dyDescent="0.2">
      <c r="B190" s="17"/>
      <c r="C190" s="21" t="s">
        <v>44</v>
      </c>
      <c r="D190" s="22" t="s">
        <v>45</v>
      </c>
      <c r="E190" s="22"/>
      <c r="F190" s="22" t="s">
        <v>37</v>
      </c>
      <c r="G190" s="22"/>
      <c r="H190" s="17"/>
      <c r="I190" s="17"/>
      <c r="J190" s="15" t="str">
        <f t="shared" si="17"/>
        <v>dm_grau_parentesco</v>
      </c>
      <c r="K190" s="15" t="str">
        <f t="shared" si="18"/>
        <v>ts_referencia</v>
      </c>
      <c r="L190" s="15" t="str">
        <f t="shared" si="19"/>
        <v>timestamp</v>
      </c>
      <c r="M190" s="15" t="str">
        <f t="shared" si="20"/>
        <v/>
      </c>
      <c r="N190" s="15" t="str">
        <f t="shared" si="21"/>
        <v/>
      </c>
      <c r="O190" s="15" t="str">
        <f t="shared" si="22"/>
        <v/>
      </c>
      <c r="P190" s="15">
        <f t="shared" si="23"/>
        <v>11</v>
      </c>
      <c r="T190" s="25"/>
      <c r="V190" s="26"/>
      <c r="W190" s="26"/>
      <c r="X190" s="26"/>
    </row>
    <row r="191" spans="2:28" outlineLevel="1" x14ac:dyDescent="0.2">
      <c r="B191" s="17"/>
      <c r="C191" s="21"/>
      <c r="D191" s="22"/>
      <c r="E191" s="22"/>
      <c r="F191" s="22"/>
      <c r="G191" s="22"/>
      <c r="H191" s="17"/>
      <c r="I191" s="17"/>
      <c r="J191" s="15" t="str">
        <f t="shared" si="17"/>
        <v/>
      </c>
      <c r="K191" s="15" t="str">
        <f t="shared" si="18"/>
        <v/>
      </c>
      <c r="L191" s="15" t="str">
        <f t="shared" si="19"/>
        <v/>
      </c>
      <c r="M191" s="15" t="str">
        <f t="shared" si="20"/>
        <v/>
      </c>
      <c r="N191" s="15" t="str">
        <f t="shared" si="21"/>
        <v/>
      </c>
      <c r="O191" s="15" t="str">
        <f t="shared" si="22"/>
        <v/>
      </c>
      <c r="P191" s="15" t="str">
        <f t="shared" si="23"/>
        <v/>
      </c>
      <c r="T191" s="25"/>
      <c r="V191" s="26"/>
      <c r="W191" s="26"/>
      <c r="X191" s="26"/>
    </row>
    <row r="192" spans="2:28" outlineLevel="1" x14ac:dyDescent="0.2">
      <c r="B192" s="17"/>
      <c r="C192" s="21" t="s">
        <v>325</v>
      </c>
      <c r="D192" s="22"/>
      <c r="E192" s="22"/>
      <c r="F192" s="22"/>
      <c r="G192" s="22"/>
      <c r="H192" s="17"/>
      <c r="I192" s="17"/>
      <c r="J192" s="15" t="str">
        <f t="shared" si="17"/>
        <v>dm_logradouro</v>
      </c>
      <c r="K192" s="15" t="str">
        <f t="shared" si="18"/>
        <v/>
      </c>
      <c r="L192" s="15" t="str">
        <f t="shared" si="19"/>
        <v/>
      </c>
      <c r="M192" s="15" t="str">
        <f t="shared" si="20"/>
        <v/>
      </c>
      <c r="N192" s="15" t="str">
        <f t="shared" si="21"/>
        <v/>
      </c>
      <c r="O192" s="15" t="str">
        <f t="shared" si="22"/>
        <v/>
      </c>
      <c r="P192" s="15" t="str">
        <f t="shared" si="23"/>
        <v/>
      </c>
      <c r="T192" s="25"/>
      <c r="V192" s="26"/>
      <c r="W192" s="26"/>
      <c r="X192" s="26"/>
    </row>
    <row r="193" spans="3:28" outlineLevel="1" x14ac:dyDescent="0.2">
      <c r="C193" s="23" t="s">
        <v>27</v>
      </c>
      <c r="D193" s="24" t="s">
        <v>28</v>
      </c>
      <c r="E193" s="24" t="s">
        <v>29</v>
      </c>
      <c r="F193" s="24" t="s">
        <v>30</v>
      </c>
      <c r="G193" s="24"/>
      <c r="J193" s="15" t="str">
        <f t="shared" si="17"/>
        <v>dm_logradouro</v>
      </c>
      <c r="K193" s="15" t="str">
        <f t="shared" si="18"/>
        <v>Name</v>
      </c>
      <c r="L193" s="15" t="str">
        <f t="shared" si="19"/>
        <v>DataType</v>
      </c>
      <c r="M193" s="15" t="str">
        <f t="shared" si="20"/>
        <v>Size</v>
      </c>
      <c r="N193" s="15" t="str">
        <f t="shared" si="21"/>
        <v>PK</v>
      </c>
      <c r="O193" s="15" t="str">
        <f t="shared" si="22"/>
        <v>Nulo?</v>
      </c>
      <c r="P193" s="15" t="str">
        <f t="shared" si="23"/>
        <v>Tamanho Efetivo</v>
      </c>
      <c r="T193" s="25"/>
      <c r="V193" s="26"/>
      <c r="W193" s="26"/>
      <c r="X193" s="26"/>
      <c r="AB193" s="15" t="str">
        <f>+J193</f>
        <v>dm_logradouro</v>
      </c>
    </row>
    <row r="194" spans="3:28" x14ac:dyDescent="0.2">
      <c r="C194" s="23" t="s">
        <v>190</v>
      </c>
      <c r="D194" s="24" t="s">
        <v>33</v>
      </c>
      <c r="E194" s="24" t="s">
        <v>34</v>
      </c>
      <c r="F194" s="24" t="s">
        <v>35</v>
      </c>
      <c r="G194" s="24"/>
      <c r="J194" s="15" t="str">
        <f t="shared" si="17"/>
        <v>dm_logradouro</v>
      </c>
      <c r="K194" s="15" t="str">
        <f t="shared" si="18"/>
        <v>id_logradouro</v>
      </c>
      <c r="L194" s="15" t="str">
        <f t="shared" si="19"/>
        <v>integer</v>
      </c>
      <c r="M194" s="15" t="str">
        <f t="shared" si="20"/>
        <v>10</v>
      </c>
      <c r="N194" s="15" t="str">
        <f t="shared" si="21"/>
        <v>Sim</v>
      </c>
      <c r="O194" s="15" t="str">
        <f t="shared" si="22"/>
        <v>Não</v>
      </c>
      <c r="P194" s="15">
        <f t="shared" si="23"/>
        <v>10</v>
      </c>
      <c r="Q194" s="15" t="str">
        <f>+J194</f>
        <v>dm_logradouro</v>
      </c>
      <c r="R194" s="15">
        <f>DSUM(J193:P239,P193,AB193:AB194)</f>
        <v>226</v>
      </c>
      <c r="S194" s="15">
        <v>200000</v>
      </c>
      <c r="T194" s="25">
        <f>+S194*R194/(1024*1024)</f>
        <v>43.1060791015625</v>
      </c>
      <c r="U194" s="15">
        <v>1</v>
      </c>
      <c r="V194" s="26">
        <v>0.01</v>
      </c>
      <c r="W194" s="25">
        <f>+T194+T194*V194</f>
        <v>43.537139892578125</v>
      </c>
      <c r="X194" s="30">
        <v>12</v>
      </c>
      <c r="Y194" s="25">
        <f>FV(V194,X194,-W194)</f>
        <v>552.15990787360033</v>
      </c>
      <c r="Z194" s="25">
        <f>+Y194+T194</f>
        <v>595.26598697516283</v>
      </c>
      <c r="AB194" s="15" t="str">
        <f>+J194</f>
        <v>dm_logradouro</v>
      </c>
    </row>
    <row r="195" spans="3:28" outlineLevel="1" x14ac:dyDescent="0.2">
      <c r="C195" s="23" t="s">
        <v>191</v>
      </c>
      <c r="D195" s="24" t="s">
        <v>80</v>
      </c>
      <c r="E195" s="24"/>
      <c r="F195" s="24" t="s">
        <v>37</v>
      </c>
      <c r="G195" s="24"/>
      <c r="J195" s="15" t="str">
        <f t="shared" si="17"/>
        <v>dm_logradouro</v>
      </c>
      <c r="K195" s="15" t="str">
        <f t="shared" si="18"/>
        <v>cd_tipo_logradouro</v>
      </c>
      <c r="L195" s="15" t="str">
        <f t="shared" si="19"/>
        <v>varchar</v>
      </c>
      <c r="M195" s="15" t="str">
        <f t="shared" si="20"/>
        <v>10</v>
      </c>
      <c r="N195" s="15" t="str">
        <f t="shared" si="21"/>
        <v/>
      </c>
      <c r="O195" s="15" t="str">
        <f t="shared" si="22"/>
        <v/>
      </c>
      <c r="P195" s="15">
        <f t="shared" si="23"/>
        <v>10</v>
      </c>
      <c r="T195" s="25"/>
      <c r="V195" s="26"/>
      <c r="W195" s="26"/>
      <c r="X195" s="26"/>
    </row>
    <row r="196" spans="3:28" outlineLevel="1" x14ac:dyDescent="0.2">
      <c r="C196" s="23" t="s">
        <v>192</v>
      </c>
      <c r="D196" s="24" t="s">
        <v>127</v>
      </c>
      <c r="E196" s="24"/>
      <c r="F196" s="24" t="s">
        <v>37</v>
      </c>
      <c r="G196" s="24"/>
      <c r="J196" s="15" t="str">
        <f t="shared" si="17"/>
        <v>dm_logradouro</v>
      </c>
      <c r="K196" s="15" t="str">
        <f t="shared" si="18"/>
        <v>ds_logradouro</v>
      </c>
      <c r="L196" s="15" t="str">
        <f t="shared" si="19"/>
        <v>varchar</v>
      </c>
      <c r="M196" s="15" t="str">
        <f t="shared" si="20"/>
        <v>50</v>
      </c>
      <c r="N196" s="15" t="str">
        <f t="shared" si="21"/>
        <v/>
      </c>
      <c r="O196" s="15" t="str">
        <f t="shared" si="22"/>
        <v/>
      </c>
      <c r="P196" s="15">
        <f t="shared" si="23"/>
        <v>50</v>
      </c>
      <c r="T196" s="25"/>
      <c r="V196" s="26"/>
      <c r="W196" s="26"/>
      <c r="X196" s="26"/>
    </row>
    <row r="197" spans="3:28" outlineLevel="1" x14ac:dyDescent="0.2">
      <c r="C197" s="23" t="s">
        <v>112</v>
      </c>
      <c r="D197" s="24" t="s">
        <v>113</v>
      </c>
      <c r="E197" s="24"/>
      <c r="F197" s="24" t="s">
        <v>37</v>
      </c>
      <c r="G197" s="24"/>
      <c r="J197" s="15" t="str">
        <f t="shared" si="17"/>
        <v>dm_logradouro</v>
      </c>
      <c r="K197" s="15" t="str">
        <f t="shared" si="18"/>
        <v>cd_cep</v>
      </c>
      <c r="L197" s="15" t="str">
        <f t="shared" si="19"/>
        <v>varchar</v>
      </c>
      <c r="M197" s="15" t="str">
        <f t="shared" si="20"/>
        <v>9</v>
      </c>
      <c r="N197" s="15" t="str">
        <f t="shared" si="21"/>
        <v/>
      </c>
      <c r="O197" s="15" t="str">
        <f t="shared" si="22"/>
        <v/>
      </c>
      <c r="P197" s="15">
        <f t="shared" si="23"/>
        <v>9</v>
      </c>
      <c r="T197" s="25"/>
      <c r="V197" s="26"/>
      <c r="W197" s="26"/>
      <c r="X197" s="26"/>
    </row>
    <row r="198" spans="3:28" outlineLevel="1" x14ac:dyDescent="0.2">
      <c r="C198" s="23" t="s">
        <v>110</v>
      </c>
      <c r="D198" s="24" t="s">
        <v>40</v>
      </c>
      <c r="E198" s="24"/>
      <c r="F198" s="24" t="s">
        <v>37</v>
      </c>
      <c r="G198" s="24"/>
      <c r="J198" s="15" t="str">
        <f t="shared" si="17"/>
        <v>dm_logradouro</v>
      </c>
      <c r="K198" s="15" t="str">
        <f t="shared" si="18"/>
        <v>ds_bairro</v>
      </c>
      <c r="L198" s="15" t="str">
        <f t="shared" si="19"/>
        <v>varchar</v>
      </c>
      <c r="M198" s="15" t="str">
        <f t="shared" si="20"/>
        <v>60</v>
      </c>
      <c r="N198" s="15" t="str">
        <f t="shared" si="21"/>
        <v/>
      </c>
      <c r="O198" s="15" t="str">
        <f t="shared" si="22"/>
        <v/>
      </c>
      <c r="P198" s="15">
        <f t="shared" si="23"/>
        <v>60</v>
      </c>
      <c r="T198" s="25"/>
      <c r="V198" s="26"/>
      <c r="W198" s="26"/>
      <c r="X198" s="26"/>
    </row>
    <row r="199" spans="3:28" outlineLevel="1" x14ac:dyDescent="0.2">
      <c r="C199" s="23" t="s">
        <v>114</v>
      </c>
      <c r="D199" s="24" t="s">
        <v>40</v>
      </c>
      <c r="E199" s="24"/>
      <c r="F199" s="24" t="s">
        <v>37</v>
      </c>
      <c r="G199" s="24"/>
      <c r="J199" s="15" t="str">
        <f t="shared" ref="J199:J262" si="24">IF(LEFT(C199,3)="","",IF(LEFT(C199,3)="dm_",C199,J198))</f>
        <v>dm_logradouro</v>
      </c>
      <c r="K199" s="15" t="str">
        <f t="shared" ref="K199:K262" si="25">IF(LEFT(C199,3)="dm_","",IF(C199="","",C199))</f>
        <v>ds_municipio</v>
      </c>
      <c r="L199" s="15" t="str">
        <f t="shared" ref="L199:L262" si="26">IFERROR(LEFT(D199,SEARCH("(",D199,1)-1),IF(D199="","",D199))</f>
        <v>varchar</v>
      </c>
      <c r="M199" s="15" t="str">
        <f t="shared" ref="M199:M262" si="27">IF(L199="DataType","Size",IFERROR(MID(D199,SEARCH("(",D199,1)+1,SEARCH(")",D199,1)-SEARCH("(",D199,1)-1),""))</f>
        <v>60</v>
      </c>
      <c r="N199" s="15" t="str">
        <f t="shared" ref="N199:N262" si="28">IF(M199="Size","PK",IF(E199="PKUnique","Sim",""))</f>
        <v/>
      </c>
      <c r="O199" s="15" t="str">
        <f t="shared" ref="O199:O262" si="29">IF(N199="PK","Nulo?",IF(E199="","",IF(E199="Yes","Sim","Não")))</f>
        <v/>
      </c>
      <c r="P199" s="15">
        <f t="shared" ref="P199:P262" si="30">IF(O199="Nulo?","Tamanho Efetivo",IF(OR(L199="",L199="DataType"),"",IF(L199="date",7,IF(L199="timestamp",11,VALUE(M199)))))</f>
        <v>60</v>
      </c>
      <c r="T199" s="25"/>
      <c r="V199" s="26"/>
      <c r="W199" s="26"/>
      <c r="X199" s="26"/>
    </row>
    <row r="200" spans="3:28" outlineLevel="1" x14ac:dyDescent="0.2">
      <c r="C200" s="23" t="s">
        <v>193</v>
      </c>
      <c r="D200" s="24" t="s">
        <v>116</v>
      </c>
      <c r="E200" s="24"/>
      <c r="F200" s="24" t="s">
        <v>37</v>
      </c>
      <c r="G200" s="24"/>
      <c r="J200" s="15" t="str">
        <f t="shared" si="24"/>
        <v>dm_logradouro</v>
      </c>
      <c r="K200" s="15" t="str">
        <f t="shared" si="25"/>
        <v>ds_uf</v>
      </c>
      <c r="L200" s="15" t="str">
        <f t="shared" si="26"/>
        <v>varchar</v>
      </c>
      <c r="M200" s="15" t="str">
        <f t="shared" si="27"/>
        <v>2</v>
      </c>
      <c r="N200" s="15" t="str">
        <f t="shared" si="28"/>
        <v/>
      </c>
      <c r="O200" s="15" t="str">
        <f t="shared" si="29"/>
        <v/>
      </c>
      <c r="P200" s="15">
        <f t="shared" si="30"/>
        <v>2</v>
      </c>
      <c r="T200" s="25"/>
      <c r="V200" s="26"/>
      <c r="W200" s="26"/>
      <c r="X200" s="26"/>
    </row>
    <row r="201" spans="3:28" outlineLevel="1" x14ac:dyDescent="0.2">
      <c r="C201" s="23" t="s">
        <v>41</v>
      </c>
      <c r="D201" s="24" t="s">
        <v>42</v>
      </c>
      <c r="E201" s="24"/>
      <c r="F201" s="24" t="s">
        <v>37</v>
      </c>
      <c r="G201" s="24"/>
      <c r="J201" s="15" t="str">
        <f t="shared" si="24"/>
        <v>dm_logradouro</v>
      </c>
      <c r="K201" s="15" t="str">
        <f t="shared" si="25"/>
        <v>dt_inicio_vigencia</v>
      </c>
      <c r="L201" s="15" t="str">
        <f t="shared" si="26"/>
        <v>date</v>
      </c>
      <c r="M201" s="15" t="str">
        <f t="shared" si="27"/>
        <v/>
      </c>
      <c r="N201" s="15" t="str">
        <f t="shared" si="28"/>
        <v/>
      </c>
      <c r="O201" s="15" t="str">
        <f t="shared" si="29"/>
        <v/>
      </c>
      <c r="P201" s="15">
        <f t="shared" si="30"/>
        <v>7</v>
      </c>
      <c r="T201" s="25"/>
      <c r="V201" s="26"/>
      <c r="W201" s="26"/>
      <c r="X201" s="26"/>
    </row>
    <row r="202" spans="3:28" outlineLevel="1" x14ac:dyDescent="0.2">
      <c r="C202" s="23" t="s">
        <v>43</v>
      </c>
      <c r="D202" s="24" t="s">
        <v>42</v>
      </c>
      <c r="E202" s="24"/>
      <c r="F202" s="24" t="s">
        <v>37</v>
      </c>
      <c r="G202" s="24"/>
      <c r="J202" s="15" t="str">
        <f t="shared" si="24"/>
        <v>dm_logradouro</v>
      </c>
      <c r="K202" s="15" t="str">
        <f t="shared" si="25"/>
        <v>dt_termino_vigencia</v>
      </c>
      <c r="L202" s="15" t="str">
        <f t="shared" si="26"/>
        <v>date</v>
      </c>
      <c r="M202" s="15" t="str">
        <f t="shared" si="27"/>
        <v/>
      </c>
      <c r="N202" s="15" t="str">
        <f t="shared" si="28"/>
        <v/>
      </c>
      <c r="O202" s="15" t="str">
        <f t="shared" si="29"/>
        <v/>
      </c>
      <c r="P202" s="15">
        <f t="shared" si="30"/>
        <v>7</v>
      </c>
      <c r="T202" s="25"/>
      <c r="V202" s="26"/>
      <c r="W202" s="26"/>
      <c r="X202" s="26"/>
    </row>
    <row r="203" spans="3:28" outlineLevel="1" x14ac:dyDescent="0.2">
      <c r="C203" s="23" t="s">
        <v>44</v>
      </c>
      <c r="D203" s="24" t="s">
        <v>45</v>
      </c>
      <c r="E203" s="24"/>
      <c r="F203" s="24" t="s">
        <v>37</v>
      </c>
      <c r="G203" s="24"/>
      <c r="J203" s="15" t="str">
        <f t="shared" si="24"/>
        <v>dm_logradouro</v>
      </c>
      <c r="K203" s="15" t="str">
        <f t="shared" si="25"/>
        <v>ts_referencia</v>
      </c>
      <c r="L203" s="15" t="str">
        <f t="shared" si="26"/>
        <v>timestamp</v>
      </c>
      <c r="M203" s="15" t="str">
        <f t="shared" si="27"/>
        <v/>
      </c>
      <c r="N203" s="15" t="str">
        <f t="shared" si="28"/>
        <v/>
      </c>
      <c r="O203" s="15" t="str">
        <f t="shared" si="29"/>
        <v/>
      </c>
      <c r="P203" s="15">
        <f t="shared" si="30"/>
        <v>11</v>
      </c>
      <c r="T203" s="25"/>
      <c r="V203" s="26"/>
      <c r="W203" s="26"/>
      <c r="X203" s="26"/>
    </row>
    <row r="204" spans="3:28" outlineLevel="1" x14ac:dyDescent="0.2">
      <c r="C204" s="23"/>
      <c r="D204" s="24"/>
      <c r="E204" s="24"/>
      <c r="F204" s="24"/>
      <c r="G204" s="24"/>
      <c r="J204" s="15" t="str">
        <f t="shared" si="24"/>
        <v/>
      </c>
      <c r="K204" s="15" t="str">
        <f t="shared" si="25"/>
        <v/>
      </c>
      <c r="L204" s="15" t="str">
        <f t="shared" si="26"/>
        <v/>
      </c>
      <c r="M204" s="15" t="str">
        <f t="shared" si="27"/>
        <v/>
      </c>
      <c r="N204" s="15" t="str">
        <f t="shared" si="28"/>
        <v/>
      </c>
      <c r="O204" s="15" t="str">
        <f t="shared" si="29"/>
        <v/>
      </c>
      <c r="P204" s="15" t="str">
        <f t="shared" si="30"/>
        <v/>
      </c>
      <c r="T204" s="25"/>
      <c r="V204" s="26"/>
      <c r="W204" s="26"/>
      <c r="X204" s="26"/>
    </row>
    <row r="205" spans="3:28" outlineLevel="1" x14ac:dyDescent="0.2">
      <c r="C205" s="23" t="s">
        <v>326</v>
      </c>
      <c r="D205" s="24"/>
      <c r="E205" s="24"/>
      <c r="F205" s="24"/>
      <c r="G205" s="24"/>
      <c r="J205" s="15" t="str">
        <f t="shared" si="24"/>
        <v>dm_motivo_ausencia</v>
      </c>
      <c r="K205" s="15" t="str">
        <f t="shared" si="25"/>
        <v/>
      </c>
      <c r="L205" s="15" t="str">
        <f t="shared" si="26"/>
        <v/>
      </c>
      <c r="M205" s="15" t="str">
        <f t="shared" si="27"/>
        <v/>
      </c>
      <c r="N205" s="15" t="str">
        <f t="shared" si="28"/>
        <v/>
      </c>
      <c r="O205" s="15" t="str">
        <f t="shared" si="29"/>
        <v/>
      </c>
      <c r="P205" s="15" t="str">
        <f t="shared" si="30"/>
        <v/>
      </c>
      <c r="T205" s="25"/>
      <c r="V205" s="26"/>
      <c r="W205" s="26"/>
      <c r="X205" s="26"/>
    </row>
    <row r="206" spans="3:28" outlineLevel="1" x14ac:dyDescent="0.2">
      <c r="C206" s="23" t="s">
        <v>27</v>
      </c>
      <c r="D206" s="24" t="s">
        <v>28</v>
      </c>
      <c r="E206" s="24" t="s">
        <v>29</v>
      </c>
      <c r="F206" s="24" t="s">
        <v>30</v>
      </c>
      <c r="G206" s="24"/>
      <c r="J206" s="15" t="str">
        <f t="shared" si="24"/>
        <v>dm_motivo_ausencia</v>
      </c>
      <c r="K206" s="15" t="str">
        <f t="shared" si="25"/>
        <v>Name</v>
      </c>
      <c r="L206" s="15" t="str">
        <f t="shared" si="26"/>
        <v>DataType</v>
      </c>
      <c r="M206" s="15" t="str">
        <f t="shared" si="27"/>
        <v>Size</v>
      </c>
      <c r="N206" s="15" t="str">
        <f t="shared" si="28"/>
        <v>PK</v>
      </c>
      <c r="O206" s="15" t="str">
        <f t="shared" si="29"/>
        <v>Nulo?</v>
      </c>
      <c r="P206" s="15" t="str">
        <f t="shared" si="30"/>
        <v>Tamanho Efetivo</v>
      </c>
      <c r="T206" s="25"/>
      <c r="V206" s="26"/>
      <c r="W206" s="26"/>
      <c r="X206" s="26"/>
      <c r="AB206" s="15" t="str">
        <f>+J206</f>
        <v>dm_motivo_ausencia</v>
      </c>
    </row>
    <row r="207" spans="3:28" x14ac:dyDescent="0.2">
      <c r="C207" s="23" t="s">
        <v>194</v>
      </c>
      <c r="D207" s="24" t="s">
        <v>33</v>
      </c>
      <c r="E207" s="24" t="s">
        <v>34</v>
      </c>
      <c r="F207" s="24" t="s">
        <v>35</v>
      </c>
      <c r="G207" s="24"/>
      <c r="J207" s="15" t="str">
        <f t="shared" si="24"/>
        <v>dm_motivo_ausencia</v>
      </c>
      <c r="K207" s="15" t="str">
        <f t="shared" si="25"/>
        <v>id_motivo_ausencia</v>
      </c>
      <c r="L207" s="15" t="str">
        <f t="shared" si="26"/>
        <v>integer</v>
      </c>
      <c r="M207" s="15" t="str">
        <f t="shared" si="27"/>
        <v>10</v>
      </c>
      <c r="N207" s="15" t="str">
        <f t="shared" si="28"/>
        <v>Sim</v>
      </c>
      <c r="O207" s="15" t="str">
        <f t="shared" si="29"/>
        <v>Não</v>
      </c>
      <c r="P207" s="15">
        <f t="shared" si="30"/>
        <v>10</v>
      </c>
      <c r="Q207" s="15" t="str">
        <f>+J207</f>
        <v>dm_motivo_ausencia</v>
      </c>
      <c r="R207" s="15">
        <f>DSUM(J206:P252,P206,AB206:AB207)</f>
        <v>143</v>
      </c>
      <c r="S207" s="15">
        <v>200</v>
      </c>
      <c r="T207" s="25">
        <f>+S207*R207/(1024*1024)</f>
        <v>2.727508544921875E-2</v>
      </c>
      <c r="U207" s="15">
        <v>1</v>
      </c>
      <c r="V207" s="26">
        <v>0.1</v>
      </c>
      <c r="W207" s="25">
        <f>+T207+T207*V207</f>
        <v>3.0002593994140625E-2</v>
      </c>
      <c r="X207" s="30">
        <v>12</v>
      </c>
      <c r="Y207" s="25">
        <f>FV(V207,X207,-W207)</f>
        <v>0.64158398372309433</v>
      </c>
      <c r="Z207" s="25">
        <f>+Y207+T207</f>
        <v>0.66885906917231308</v>
      </c>
      <c r="AB207" s="15" t="str">
        <f>+J207</f>
        <v>dm_motivo_ausencia</v>
      </c>
    </row>
    <row r="208" spans="3:28" outlineLevel="1" x14ac:dyDescent="0.2">
      <c r="C208" s="23" t="s">
        <v>195</v>
      </c>
      <c r="D208" s="24" t="s">
        <v>196</v>
      </c>
      <c r="E208" s="24"/>
      <c r="F208" s="24" t="s">
        <v>37</v>
      </c>
      <c r="G208" s="24"/>
      <c r="J208" s="15" t="str">
        <f t="shared" si="24"/>
        <v>dm_motivo_ausencia</v>
      </c>
      <c r="K208" s="15" t="str">
        <f t="shared" si="25"/>
        <v>cd_motivo_ausencia</v>
      </c>
      <c r="L208" s="15" t="str">
        <f t="shared" si="26"/>
        <v>varchar</v>
      </c>
      <c r="M208" s="15" t="str">
        <f t="shared" si="27"/>
        <v>6</v>
      </c>
      <c r="N208" s="15" t="str">
        <f t="shared" si="28"/>
        <v/>
      </c>
      <c r="O208" s="15" t="str">
        <f t="shared" si="29"/>
        <v/>
      </c>
      <c r="P208" s="15">
        <f t="shared" si="30"/>
        <v>6</v>
      </c>
      <c r="T208" s="25"/>
      <c r="V208" s="26"/>
      <c r="W208" s="26"/>
      <c r="X208" s="26"/>
    </row>
    <row r="209" spans="3:28" outlineLevel="1" x14ac:dyDescent="0.2">
      <c r="C209" s="23" t="s">
        <v>197</v>
      </c>
      <c r="D209" s="24" t="s">
        <v>49</v>
      </c>
      <c r="E209" s="24"/>
      <c r="F209" s="24" t="s">
        <v>37</v>
      </c>
      <c r="G209" s="24"/>
      <c r="J209" s="15" t="str">
        <f t="shared" si="24"/>
        <v>dm_motivo_ausencia</v>
      </c>
      <c r="K209" s="15" t="str">
        <f t="shared" si="25"/>
        <v>ds_sigla_motivo_ausencia</v>
      </c>
      <c r="L209" s="15" t="str">
        <f t="shared" si="26"/>
        <v>varchar</v>
      </c>
      <c r="M209" s="15" t="str">
        <f t="shared" si="27"/>
        <v>20</v>
      </c>
      <c r="N209" s="15" t="str">
        <f t="shared" si="28"/>
        <v/>
      </c>
      <c r="O209" s="15" t="str">
        <f t="shared" si="29"/>
        <v/>
      </c>
      <c r="P209" s="15">
        <f t="shared" si="30"/>
        <v>20</v>
      </c>
      <c r="T209" s="25"/>
      <c r="V209" s="26"/>
      <c r="W209" s="26"/>
      <c r="X209" s="26"/>
    </row>
    <row r="210" spans="3:28" outlineLevel="1" x14ac:dyDescent="0.2">
      <c r="C210" s="23" t="s">
        <v>198</v>
      </c>
      <c r="D210" s="24" t="s">
        <v>40</v>
      </c>
      <c r="E210" s="24"/>
      <c r="F210" s="24" t="s">
        <v>37</v>
      </c>
      <c r="G210" s="24"/>
      <c r="J210" s="15" t="str">
        <f t="shared" si="24"/>
        <v>dm_motivo_ausencia</v>
      </c>
      <c r="K210" s="15" t="str">
        <f t="shared" si="25"/>
        <v>ds_motivo_ausencia</v>
      </c>
      <c r="L210" s="15" t="str">
        <f t="shared" si="26"/>
        <v>varchar</v>
      </c>
      <c r="M210" s="15" t="str">
        <f t="shared" si="27"/>
        <v>60</v>
      </c>
      <c r="N210" s="15" t="str">
        <f t="shared" si="28"/>
        <v/>
      </c>
      <c r="O210" s="15" t="str">
        <f t="shared" si="29"/>
        <v/>
      </c>
      <c r="P210" s="15">
        <f t="shared" si="30"/>
        <v>60</v>
      </c>
      <c r="T210" s="25"/>
      <c r="V210" s="26"/>
      <c r="W210" s="26"/>
      <c r="X210" s="26"/>
    </row>
    <row r="211" spans="3:28" outlineLevel="1" x14ac:dyDescent="0.2">
      <c r="C211" s="23" t="s">
        <v>199</v>
      </c>
      <c r="D211" s="24" t="s">
        <v>49</v>
      </c>
      <c r="E211" s="24"/>
      <c r="F211" s="24" t="s">
        <v>37</v>
      </c>
      <c r="G211" s="24"/>
      <c r="J211" s="15" t="str">
        <f t="shared" si="24"/>
        <v>dm_motivo_ausencia</v>
      </c>
      <c r="K211" s="15" t="str">
        <f t="shared" si="25"/>
        <v>cd_tipo_frequencia</v>
      </c>
      <c r="L211" s="15" t="str">
        <f t="shared" si="26"/>
        <v>varchar</v>
      </c>
      <c r="M211" s="15" t="str">
        <f t="shared" si="27"/>
        <v>20</v>
      </c>
      <c r="N211" s="15" t="str">
        <f t="shared" si="28"/>
        <v/>
      </c>
      <c r="O211" s="15" t="str">
        <f t="shared" si="29"/>
        <v/>
      </c>
      <c r="P211" s="15">
        <f t="shared" si="30"/>
        <v>20</v>
      </c>
      <c r="T211" s="25"/>
      <c r="V211" s="26"/>
      <c r="W211" s="26"/>
      <c r="X211" s="26"/>
    </row>
    <row r="212" spans="3:28" outlineLevel="1" x14ac:dyDescent="0.2">
      <c r="C212" s="23" t="s">
        <v>200</v>
      </c>
      <c r="D212" s="24" t="s">
        <v>86</v>
      </c>
      <c r="E212" s="24"/>
      <c r="F212" s="24" t="s">
        <v>37</v>
      </c>
      <c r="G212" s="24"/>
      <c r="J212" s="15" t="str">
        <f t="shared" si="24"/>
        <v>dm_motivo_ausencia</v>
      </c>
      <c r="K212" s="15" t="str">
        <f t="shared" si="25"/>
        <v>fl_onus</v>
      </c>
      <c r="L212" s="15" t="str">
        <f t="shared" si="26"/>
        <v>integer</v>
      </c>
      <c r="M212" s="15" t="str">
        <f t="shared" si="27"/>
        <v>1</v>
      </c>
      <c r="N212" s="15" t="str">
        <f t="shared" si="28"/>
        <v/>
      </c>
      <c r="O212" s="15" t="str">
        <f t="shared" si="29"/>
        <v/>
      </c>
      <c r="P212" s="15">
        <f t="shared" si="30"/>
        <v>1</v>
      </c>
      <c r="T212" s="25"/>
      <c r="V212" s="26"/>
      <c r="W212" s="26"/>
      <c r="X212" s="26"/>
    </row>
    <row r="213" spans="3:28" outlineLevel="1" x14ac:dyDescent="0.2">
      <c r="C213" s="23" t="s">
        <v>181</v>
      </c>
      <c r="D213" s="24" t="s">
        <v>201</v>
      </c>
      <c r="E213" s="24"/>
      <c r="F213" s="24" t="s">
        <v>37</v>
      </c>
      <c r="G213" s="24"/>
      <c r="J213" s="15" t="str">
        <f t="shared" si="24"/>
        <v>dm_motivo_ausencia</v>
      </c>
      <c r="K213" s="15" t="str">
        <f t="shared" si="25"/>
        <v>cd_genero</v>
      </c>
      <c r="L213" s="15" t="str">
        <f t="shared" si="26"/>
        <v>varchar</v>
      </c>
      <c r="M213" s="15" t="str">
        <f t="shared" si="27"/>
        <v>1</v>
      </c>
      <c r="N213" s="15" t="str">
        <f t="shared" si="28"/>
        <v/>
      </c>
      <c r="O213" s="15" t="str">
        <f t="shared" si="29"/>
        <v/>
      </c>
      <c r="P213" s="15">
        <f t="shared" si="30"/>
        <v>1</v>
      </c>
      <c r="T213" s="25"/>
      <c r="V213" s="26"/>
      <c r="W213" s="26"/>
      <c r="X213" s="26"/>
    </row>
    <row r="214" spans="3:28" outlineLevel="1" x14ac:dyDescent="0.2">
      <c r="C214" s="23" t="s">
        <v>41</v>
      </c>
      <c r="D214" s="24" t="s">
        <v>42</v>
      </c>
      <c r="E214" s="24"/>
      <c r="F214" s="24" t="s">
        <v>37</v>
      </c>
      <c r="G214" s="24"/>
      <c r="J214" s="15" t="str">
        <f t="shared" si="24"/>
        <v>dm_motivo_ausencia</v>
      </c>
      <c r="K214" s="15" t="str">
        <f t="shared" si="25"/>
        <v>dt_inicio_vigencia</v>
      </c>
      <c r="L214" s="15" t="str">
        <f t="shared" si="26"/>
        <v>date</v>
      </c>
      <c r="M214" s="15" t="str">
        <f t="shared" si="27"/>
        <v/>
      </c>
      <c r="N214" s="15" t="str">
        <f t="shared" si="28"/>
        <v/>
      </c>
      <c r="O214" s="15" t="str">
        <f t="shared" si="29"/>
        <v/>
      </c>
      <c r="P214" s="15">
        <f t="shared" si="30"/>
        <v>7</v>
      </c>
      <c r="T214" s="25"/>
      <c r="V214" s="26"/>
      <c r="W214" s="26"/>
      <c r="X214" s="26"/>
    </row>
    <row r="215" spans="3:28" outlineLevel="1" x14ac:dyDescent="0.2">
      <c r="C215" s="23" t="s">
        <v>43</v>
      </c>
      <c r="D215" s="24" t="s">
        <v>42</v>
      </c>
      <c r="E215" s="24"/>
      <c r="F215" s="24" t="s">
        <v>37</v>
      </c>
      <c r="G215" s="24"/>
      <c r="J215" s="15" t="str">
        <f t="shared" si="24"/>
        <v>dm_motivo_ausencia</v>
      </c>
      <c r="K215" s="15" t="str">
        <f t="shared" si="25"/>
        <v>dt_termino_vigencia</v>
      </c>
      <c r="L215" s="15" t="str">
        <f t="shared" si="26"/>
        <v>date</v>
      </c>
      <c r="M215" s="15" t="str">
        <f t="shared" si="27"/>
        <v/>
      </c>
      <c r="N215" s="15" t="str">
        <f t="shared" si="28"/>
        <v/>
      </c>
      <c r="O215" s="15" t="str">
        <f t="shared" si="29"/>
        <v/>
      </c>
      <c r="P215" s="15">
        <f t="shared" si="30"/>
        <v>7</v>
      </c>
      <c r="T215" s="25"/>
      <c r="V215" s="26"/>
      <c r="W215" s="26"/>
      <c r="X215" s="26"/>
    </row>
    <row r="216" spans="3:28" outlineLevel="1" x14ac:dyDescent="0.2">
      <c r="C216" s="23" t="s">
        <v>44</v>
      </c>
      <c r="D216" s="24" t="s">
        <v>45</v>
      </c>
      <c r="E216" s="24"/>
      <c r="F216" s="24" t="s">
        <v>37</v>
      </c>
      <c r="G216" s="24"/>
      <c r="J216" s="15" t="str">
        <f t="shared" si="24"/>
        <v>dm_motivo_ausencia</v>
      </c>
      <c r="K216" s="15" t="str">
        <f t="shared" si="25"/>
        <v>ts_referencia</v>
      </c>
      <c r="L216" s="15" t="str">
        <f t="shared" si="26"/>
        <v>timestamp</v>
      </c>
      <c r="M216" s="15" t="str">
        <f t="shared" si="27"/>
        <v/>
      </c>
      <c r="N216" s="15" t="str">
        <f t="shared" si="28"/>
        <v/>
      </c>
      <c r="O216" s="15" t="str">
        <f t="shared" si="29"/>
        <v/>
      </c>
      <c r="P216" s="15">
        <f t="shared" si="30"/>
        <v>11</v>
      </c>
      <c r="T216" s="25"/>
      <c r="V216" s="26"/>
      <c r="W216" s="26"/>
      <c r="X216" s="26"/>
    </row>
    <row r="217" spans="3:28" outlineLevel="1" x14ac:dyDescent="0.2">
      <c r="C217" s="23"/>
      <c r="D217" s="24"/>
      <c r="E217" s="24"/>
      <c r="F217" s="24"/>
      <c r="G217" s="24"/>
      <c r="J217" s="15" t="str">
        <f t="shared" si="24"/>
        <v/>
      </c>
      <c r="K217" s="15" t="str">
        <f t="shared" si="25"/>
        <v/>
      </c>
      <c r="L217" s="15" t="str">
        <f t="shared" si="26"/>
        <v/>
      </c>
      <c r="M217" s="15" t="str">
        <f t="shared" si="27"/>
        <v/>
      </c>
      <c r="N217" s="15" t="str">
        <f t="shared" si="28"/>
        <v/>
      </c>
      <c r="O217" s="15" t="str">
        <f t="shared" si="29"/>
        <v/>
      </c>
      <c r="P217" s="15" t="str">
        <f t="shared" si="30"/>
        <v/>
      </c>
      <c r="T217" s="25"/>
      <c r="V217" s="26"/>
      <c r="W217" s="26"/>
      <c r="X217" s="26"/>
    </row>
    <row r="218" spans="3:28" outlineLevel="1" x14ac:dyDescent="0.2">
      <c r="C218" s="23" t="s">
        <v>327</v>
      </c>
      <c r="D218" s="24"/>
      <c r="E218" s="24"/>
      <c r="F218" s="24"/>
      <c r="G218" s="24"/>
      <c r="J218" s="15" t="str">
        <f t="shared" si="24"/>
        <v>dm_motivo_desligamento</v>
      </c>
      <c r="K218" s="15" t="str">
        <f t="shared" si="25"/>
        <v/>
      </c>
      <c r="L218" s="15" t="str">
        <f t="shared" si="26"/>
        <v/>
      </c>
      <c r="M218" s="15" t="str">
        <f t="shared" si="27"/>
        <v/>
      </c>
      <c r="N218" s="15" t="str">
        <f t="shared" si="28"/>
        <v/>
      </c>
      <c r="O218" s="15" t="str">
        <f t="shared" si="29"/>
        <v/>
      </c>
      <c r="P218" s="15" t="str">
        <f t="shared" si="30"/>
        <v/>
      </c>
      <c r="T218" s="25"/>
      <c r="V218" s="26"/>
      <c r="W218" s="26"/>
      <c r="X218" s="26"/>
    </row>
    <row r="219" spans="3:28" outlineLevel="1" x14ac:dyDescent="0.2">
      <c r="C219" s="23" t="s">
        <v>27</v>
      </c>
      <c r="D219" s="24" t="s">
        <v>28</v>
      </c>
      <c r="E219" s="24" t="s">
        <v>29</v>
      </c>
      <c r="F219" s="24" t="s">
        <v>30</v>
      </c>
      <c r="G219" s="24"/>
      <c r="J219" s="15" t="str">
        <f t="shared" si="24"/>
        <v>dm_motivo_desligamento</v>
      </c>
      <c r="K219" s="15" t="str">
        <f t="shared" si="25"/>
        <v>Name</v>
      </c>
      <c r="L219" s="15" t="str">
        <f t="shared" si="26"/>
        <v>DataType</v>
      </c>
      <c r="M219" s="15" t="str">
        <f t="shared" si="27"/>
        <v>Size</v>
      </c>
      <c r="N219" s="15" t="str">
        <f t="shared" si="28"/>
        <v>PK</v>
      </c>
      <c r="O219" s="15" t="str">
        <f t="shared" si="29"/>
        <v>Nulo?</v>
      </c>
      <c r="P219" s="15" t="str">
        <f t="shared" si="30"/>
        <v>Tamanho Efetivo</v>
      </c>
      <c r="T219" s="25"/>
      <c r="V219" s="26"/>
      <c r="W219" s="26"/>
      <c r="X219" s="26"/>
      <c r="AB219" s="15" t="str">
        <f>+J219</f>
        <v>dm_motivo_desligamento</v>
      </c>
    </row>
    <row r="220" spans="3:28" x14ac:dyDescent="0.2">
      <c r="C220" s="23" t="s">
        <v>202</v>
      </c>
      <c r="D220" s="24" t="s">
        <v>33</v>
      </c>
      <c r="E220" s="24" t="s">
        <v>34</v>
      </c>
      <c r="F220" s="24" t="s">
        <v>35</v>
      </c>
      <c r="G220" s="24"/>
      <c r="J220" s="15" t="str">
        <f t="shared" si="24"/>
        <v>dm_motivo_desligamento</v>
      </c>
      <c r="K220" s="15" t="str">
        <f t="shared" si="25"/>
        <v>id_motivo_desligamento</v>
      </c>
      <c r="L220" s="15" t="str">
        <f t="shared" si="26"/>
        <v>integer</v>
      </c>
      <c r="M220" s="15" t="str">
        <f t="shared" si="27"/>
        <v>10</v>
      </c>
      <c r="N220" s="15" t="str">
        <f t="shared" si="28"/>
        <v>Sim</v>
      </c>
      <c r="O220" s="15" t="str">
        <f t="shared" si="29"/>
        <v>Não</v>
      </c>
      <c r="P220" s="15">
        <f t="shared" si="30"/>
        <v>10</v>
      </c>
      <c r="Q220" s="15" t="str">
        <f>+J220</f>
        <v>dm_motivo_desligamento</v>
      </c>
      <c r="R220" s="15">
        <f>DSUM(J219:P265,P219,AB219:AB220)</f>
        <v>121</v>
      </c>
      <c r="S220" s="15">
        <v>200</v>
      </c>
      <c r="T220" s="25">
        <f>+S220*R220/(1024*1024)</f>
        <v>2.307891845703125E-2</v>
      </c>
      <c r="U220" s="15">
        <v>1</v>
      </c>
      <c r="V220" s="26">
        <v>0.1</v>
      </c>
      <c r="W220" s="25">
        <f>+T220+T220*V220</f>
        <v>2.5386810302734375E-2</v>
      </c>
      <c r="X220" s="30">
        <v>12</v>
      </c>
      <c r="Y220" s="25">
        <f>FV(V220,X220,-W220)</f>
        <v>0.5428787554580029</v>
      </c>
      <c r="Z220" s="25">
        <f>+Y220+T220</f>
        <v>0.56595767391503415</v>
      </c>
      <c r="AB220" s="15" t="str">
        <f>+J220</f>
        <v>dm_motivo_desligamento</v>
      </c>
    </row>
    <row r="221" spans="3:28" outlineLevel="1" x14ac:dyDescent="0.2">
      <c r="C221" s="23" t="s">
        <v>203</v>
      </c>
      <c r="D221" s="24" t="s">
        <v>204</v>
      </c>
      <c r="E221" s="24"/>
      <c r="F221" s="24" t="s">
        <v>37</v>
      </c>
      <c r="G221" s="24"/>
      <c r="J221" s="15" t="str">
        <f t="shared" si="24"/>
        <v>dm_motivo_desligamento</v>
      </c>
      <c r="K221" s="15" t="str">
        <f t="shared" si="25"/>
        <v>cd_motivo_desligamento</v>
      </c>
      <c r="L221" s="15" t="str">
        <f t="shared" si="26"/>
        <v>integer</v>
      </c>
      <c r="M221" s="15" t="str">
        <f t="shared" si="27"/>
        <v>6</v>
      </c>
      <c r="N221" s="15" t="str">
        <f t="shared" si="28"/>
        <v/>
      </c>
      <c r="O221" s="15" t="str">
        <f t="shared" si="29"/>
        <v/>
      </c>
      <c r="P221" s="15">
        <f t="shared" si="30"/>
        <v>6</v>
      </c>
      <c r="T221" s="25"/>
      <c r="V221" s="26"/>
      <c r="W221" s="26"/>
      <c r="X221" s="26"/>
    </row>
    <row r="222" spans="3:28" outlineLevel="1" x14ac:dyDescent="0.2">
      <c r="C222" s="23" t="s">
        <v>205</v>
      </c>
      <c r="D222" s="24" t="s">
        <v>49</v>
      </c>
      <c r="E222" s="24"/>
      <c r="F222" s="24" t="s">
        <v>37</v>
      </c>
      <c r="G222" s="24"/>
      <c r="J222" s="15" t="str">
        <f t="shared" si="24"/>
        <v>dm_motivo_desligamento</v>
      </c>
      <c r="K222" s="15" t="str">
        <f t="shared" si="25"/>
        <v>ds_sigla_motivo_desligamento</v>
      </c>
      <c r="L222" s="15" t="str">
        <f t="shared" si="26"/>
        <v>varchar</v>
      </c>
      <c r="M222" s="15" t="str">
        <f t="shared" si="27"/>
        <v>20</v>
      </c>
      <c r="N222" s="15" t="str">
        <f t="shared" si="28"/>
        <v/>
      </c>
      <c r="O222" s="15" t="str">
        <f t="shared" si="29"/>
        <v/>
      </c>
      <c r="P222" s="15">
        <f t="shared" si="30"/>
        <v>20</v>
      </c>
      <c r="T222" s="25"/>
      <c r="V222" s="26"/>
      <c r="W222" s="26"/>
      <c r="X222" s="26"/>
    </row>
    <row r="223" spans="3:28" outlineLevel="1" x14ac:dyDescent="0.2">
      <c r="C223" s="23" t="s">
        <v>206</v>
      </c>
      <c r="D223" s="24" t="s">
        <v>40</v>
      </c>
      <c r="E223" s="24"/>
      <c r="F223" s="24" t="s">
        <v>37</v>
      </c>
      <c r="G223" s="24"/>
      <c r="J223" s="15" t="str">
        <f t="shared" si="24"/>
        <v>dm_motivo_desligamento</v>
      </c>
      <c r="K223" s="15" t="str">
        <f t="shared" si="25"/>
        <v>ds_motivo_desligamento</v>
      </c>
      <c r="L223" s="15" t="str">
        <f t="shared" si="26"/>
        <v>varchar</v>
      </c>
      <c r="M223" s="15" t="str">
        <f t="shared" si="27"/>
        <v>60</v>
      </c>
      <c r="N223" s="15" t="str">
        <f t="shared" si="28"/>
        <v/>
      </c>
      <c r="O223" s="15" t="str">
        <f t="shared" si="29"/>
        <v/>
      </c>
      <c r="P223" s="15">
        <f t="shared" si="30"/>
        <v>60</v>
      </c>
      <c r="T223" s="25"/>
      <c r="V223" s="26"/>
      <c r="W223" s="26"/>
      <c r="X223" s="26"/>
    </row>
    <row r="224" spans="3:28" outlineLevel="1" x14ac:dyDescent="0.2">
      <c r="C224" s="23" t="s">
        <v>41</v>
      </c>
      <c r="D224" s="24" t="s">
        <v>42</v>
      </c>
      <c r="E224" s="24"/>
      <c r="F224" s="24" t="s">
        <v>35</v>
      </c>
      <c r="G224" s="24"/>
      <c r="J224" s="15" t="str">
        <f t="shared" si="24"/>
        <v>dm_motivo_desligamento</v>
      </c>
      <c r="K224" s="15" t="str">
        <f t="shared" si="25"/>
        <v>dt_inicio_vigencia</v>
      </c>
      <c r="L224" s="15" t="str">
        <f t="shared" si="26"/>
        <v>date</v>
      </c>
      <c r="M224" s="15" t="str">
        <f t="shared" si="27"/>
        <v/>
      </c>
      <c r="N224" s="15" t="str">
        <f t="shared" si="28"/>
        <v/>
      </c>
      <c r="O224" s="15" t="str">
        <f t="shared" si="29"/>
        <v/>
      </c>
      <c r="P224" s="15">
        <f t="shared" si="30"/>
        <v>7</v>
      </c>
      <c r="T224" s="25"/>
      <c r="V224" s="26"/>
      <c r="W224" s="26"/>
      <c r="X224" s="26"/>
    </row>
    <row r="225" spans="3:28" outlineLevel="1" x14ac:dyDescent="0.2">
      <c r="C225" s="23" t="s">
        <v>43</v>
      </c>
      <c r="D225" s="24" t="s">
        <v>42</v>
      </c>
      <c r="E225" s="24"/>
      <c r="F225" s="24" t="s">
        <v>37</v>
      </c>
      <c r="G225" s="24"/>
      <c r="J225" s="15" t="str">
        <f t="shared" si="24"/>
        <v>dm_motivo_desligamento</v>
      </c>
      <c r="K225" s="15" t="str">
        <f t="shared" si="25"/>
        <v>dt_termino_vigencia</v>
      </c>
      <c r="L225" s="15" t="str">
        <f t="shared" si="26"/>
        <v>date</v>
      </c>
      <c r="M225" s="15" t="str">
        <f t="shared" si="27"/>
        <v/>
      </c>
      <c r="N225" s="15" t="str">
        <f t="shared" si="28"/>
        <v/>
      </c>
      <c r="O225" s="15" t="str">
        <f t="shared" si="29"/>
        <v/>
      </c>
      <c r="P225" s="15">
        <f t="shared" si="30"/>
        <v>7</v>
      </c>
      <c r="T225" s="25"/>
      <c r="V225" s="26"/>
      <c r="W225" s="26"/>
      <c r="X225" s="26"/>
    </row>
    <row r="226" spans="3:28" outlineLevel="1" x14ac:dyDescent="0.2">
      <c r="C226" s="23" t="s">
        <v>44</v>
      </c>
      <c r="D226" s="24" t="s">
        <v>45</v>
      </c>
      <c r="E226" s="24"/>
      <c r="F226" s="24" t="s">
        <v>35</v>
      </c>
      <c r="G226" s="24"/>
      <c r="J226" s="15" t="str">
        <f t="shared" si="24"/>
        <v>dm_motivo_desligamento</v>
      </c>
      <c r="K226" s="15" t="str">
        <f t="shared" si="25"/>
        <v>ts_referencia</v>
      </c>
      <c r="L226" s="15" t="str">
        <f t="shared" si="26"/>
        <v>timestamp</v>
      </c>
      <c r="M226" s="15" t="str">
        <f t="shared" si="27"/>
        <v/>
      </c>
      <c r="N226" s="15" t="str">
        <f t="shared" si="28"/>
        <v/>
      </c>
      <c r="O226" s="15" t="str">
        <f t="shared" si="29"/>
        <v/>
      </c>
      <c r="P226" s="15">
        <f t="shared" si="30"/>
        <v>11</v>
      </c>
      <c r="T226" s="25"/>
      <c r="V226" s="26"/>
      <c r="W226" s="26"/>
      <c r="X226" s="26"/>
    </row>
    <row r="227" spans="3:28" outlineLevel="1" x14ac:dyDescent="0.2">
      <c r="C227" s="23"/>
      <c r="D227" s="24"/>
      <c r="E227" s="24"/>
      <c r="F227" s="24"/>
      <c r="G227" s="24"/>
      <c r="J227" s="15" t="str">
        <f t="shared" si="24"/>
        <v/>
      </c>
      <c r="K227" s="15" t="str">
        <f t="shared" si="25"/>
        <v/>
      </c>
      <c r="L227" s="15" t="str">
        <f t="shared" si="26"/>
        <v/>
      </c>
      <c r="M227" s="15" t="str">
        <f t="shared" si="27"/>
        <v/>
      </c>
      <c r="N227" s="15" t="str">
        <f t="shared" si="28"/>
        <v/>
      </c>
      <c r="O227" s="15" t="str">
        <f t="shared" si="29"/>
        <v/>
      </c>
      <c r="P227" s="15" t="str">
        <f t="shared" si="30"/>
        <v/>
      </c>
      <c r="T227" s="25"/>
      <c r="V227" s="26"/>
      <c r="W227" s="26"/>
      <c r="X227" s="26"/>
    </row>
    <row r="228" spans="3:28" outlineLevel="1" x14ac:dyDescent="0.2">
      <c r="C228" s="23" t="s">
        <v>328</v>
      </c>
      <c r="D228" s="24"/>
      <c r="E228" s="24"/>
      <c r="F228" s="24"/>
      <c r="G228" s="24"/>
      <c r="J228" s="15" t="str">
        <f t="shared" si="24"/>
        <v>dm_nacionalidade</v>
      </c>
      <c r="K228" s="15" t="str">
        <f t="shared" si="25"/>
        <v/>
      </c>
      <c r="L228" s="15" t="str">
        <f t="shared" si="26"/>
        <v/>
      </c>
      <c r="M228" s="15" t="str">
        <f t="shared" si="27"/>
        <v/>
      </c>
      <c r="N228" s="15" t="str">
        <f t="shared" si="28"/>
        <v/>
      </c>
      <c r="O228" s="15" t="str">
        <f t="shared" si="29"/>
        <v/>
      </c>
      <c r="P228" s="15" t="str">
        <f t="shared" si="30"/>
        <v/>
      </c>
      <c r="T228" s="25"/>
      <c r="V228" s="26"/>
      <c r="W228" s="26"/>
      <c r="X228" s="26"/>
    </row>
    <row r="229" spans="3:28" outlineLevel="1" x14ac:dyDescent="0.2">
      <c r="C229" s="23" t="s">
        <v>27</v>
      </c>
      <c r="D229" s="24" t="s">
        <v>28</v>
      </c>
      <c r="E229" s="24" t="s">
        <v>29</v>
      </c>
      <c r="F229" s="24" t="s">
        <v>30</v>
      </c>
      <c r="G229" s="24"/>
      <c r="J229" s="15" t="str">
        <f t="shared" si="24"/>
        <v>dm_nacionalidade</v>
      </c>
      <c r="K229" s="15" t="str">
        <f t="shared" si="25"/>
        <v>Name</v>
      </c>
      <c r="L229" s="15" t="str">
        <f t="shared" si="26"/>
        <v>DataType</v>
      </c>
      <c r="M229" s="15" t="str">
        <f t="shared" si="27"/>
        <v>Size</v>
      </c>
      <c r="N229" s="15" t="str">
        <f t="shared" si="28"/>
        <v>PK</v>
      </c>
      <c r="O229" s="15" t="str">
        <f t="shared" si="29"/>
        <v>Nulo?</v>
      </c>
      <c r="P229" s="15" t="str">
        <f t="shared" si="30"/>
        <v>Tamanho Efetivo</v>
      </c>
      <c r="T229" s="25"/>
      <c r="V229" s="26"/>
      <c r="W229" s="26"/>
      <c r="X229" s="26"/>
      <c r="AB229" s="15" t="str">
        <f>+J229</f>
        <v>dm_nacionalidade</v>
      </c>
    </row>
    <row r="230" spans="3:28" x14ac:dyDescent="0.2">
      <c r="C230" s="23" t="s">
        <v>207</v>
      </c>
      <c r="D230" s="24" t="s">
        <v>33</v>
      </c>
      <c r="E230" s="24" t="s">
        <v>34</v>
      </c>
      <c r="F230" s="24" t="s">
        <v>35</v>
      </c>
      <c r="G230" s="24"/>
      <c r="J230" s="15" t="str">
        <f t="shared" si="24"/>
        <v>dm_nacionalidade</v>
      </c>
      <c r="K230" s="15" t="str">
        <f t="shared" si="25"/>
        <v>id_nacionalidade</v>
      </c>
      <c r="L230" s="15" t="str">
        <f t="shared" si="26"/>
        <v>integer</v>
      </c>
      <c r="M230" s="15" t="str">
        <f t="shared" si="27"/>
        <v>10</v>
      </c>
      <c r="N230" s="15" t="str">
        <f t="shared" si="28"/>
        <v>Sim</v>
      </c>
      <c r="O230" s="15" t="str">
        <f t="shared" si="29"/>
        <v>Não</v>
      </c>
      <c r="P230" s="15">
        <f t="shared" si="30"/>
        <v>10</v>
      </c>
      <c r="Q230" s="15" t="str">
        <f>+J230</f>
        <v>dm_nacionalidade</v>
      </c>
      <c r="R230" s="15">
        <f>DSUM(J229:P275,P229,AB229:AB230)</f>
        <v>161</v>
      </c>
      <c r="S230" s="15">
        <v>200</v>
      </c>
      <c r="T230" s="25">
        <f>+S230*R230/(1024*1024)</f>
        <v>3.070831298828125E-2</v>
      </c>
      <c r="U230" s="15">
        <v>1</v>
      </c>
      <c r="V230" s="26">
        <v>0.1</v>
      </c>
      <c r="W230" s="25">
        <f>+T230+T230*V230</f>
        <v>3.3779144287109375E-2</v>
      </c>
      <c r="X230" s="30">
        <v>12</v>
      </c>
      <c r="Y230" s="25">
        <f>FV(V230,X230,-W230)</f>
        <v>0.72234280684907826</v>
      </c>
      <c r="Z230" s="25">
        <f>+Y230+T230</f>
        <v>0.75305111983735951</v>
      </c>
      <c r="AB230" s="15" t="str">
        <f>+J230</f>
        <v>dm_nacionalidade</v>
      </c>
    </row>
    <row r="231" spans="3:28" outlineLevel="1" x14ac:dyDescent="0.2">
      <c r="C231" s="23" t="s">
        <v>208</v>
      </c>
      <c r="D231" s="24" t="s">
        <v>88</v>
      </c>
      <c r="E231" s="24"/>
      <c r="F231" s="24" t="s">
        <v>37</v>
      </c>
      <c r="G231" s="24"/>
      <c r="J231" s="15" t="str">
        <f t="shared" si="24"/>
        <v>dm_nacionalidade</v>
      </c>
      <c r="K231" s="15" t="str">
        <f t="shared" si="25"/>
        <v>cd_nacionalidade</v>
      </c>
      <c r="L231" s="15" t="str">
        <f t="shared" si="26"/>
        <v>integer</v>
      </c>
      <c r="M231" s="15" t="str">
        <f t="shared" si="27"/>
        <v>3</v>
      </c>
      <c r="N231" s="15" t="str">
        <f t="shared" si="28"/>
        <v/>
      </c>
      <c r="O231" s="15" t="str">
        <f t="shared" si="29"/>
        <v/>
      </c>
      <c r="P231" s="15">
        <f t="shared" si="30"/>
        <v>3</v>
      </c>
      <c r="T231" s="25"/>
      <c r="V231" s="26"/>
      <c r="W231" s="26"/>
      <c r="X231" s="26"/>
    </row>
    <row r="232" spans="3:28" outlineLevel="1" x14ac:dyDescent="0.2">
      <c r="C232" s="23" t="s">
        <v>209</v>
      </c>
      <c r="D232" s="24" t="s">
        <v>40</v>
      </c>
      <c r="E232" s="24"/>
      <c r="F232" s="24" t="s">
        <v>37</v>
      </c>
      <c r="G232" s="24"/>
      <c r="J232" s="15" t="str">
        <f t="shared" si="24"/>
        <v>dm_nacionalidade</v>
      </c>
      <c r="K232" s="15" t="str">
        <f t="shared" si="25"/>
        <v>ds_nacionalidade</v>
      </c>
      <c r="L232" s="15" t="str">
        <f t="shared" si="26"/>
        <v>varchar</v>
      </c>
      <c r="M232" s="15" t="str">
        <f t="shared" si="27"/>
        <v>60</v>
      </c>
      <c r="N232" s="15" t="str">
        <f t="shared" si="28"/>
        <v/>
      </c>
      <c r="O232" s="15" t="str">
        <f t="shared" si="29"/>
        <v/>
      </c>
      <c r="P232" s="15">
        <f t="shared" si="30"/>
        <v>60</v>
      </c>
      <c r="T232" s="25"/>
      <c r="V232" s="26"/>
      <c r="W232" s="26"/>
      <c r="X232" s="26"/>
    </row>
    <row r="233" spans="3:28" outlineLevel="1" x14ac:dyDescent="0.2">
      <c r="C233" s="23" t="s">
        <v>210</v>
      </c>
      <c r="D233" s="24" t="s">
        <v>88</v>
      </c>
      <c r="E233" s="24"/>
      <c r="F233" s="24" t="s">
        <v>37</v>
      </c>
      <c r="G233" s="24"/>
      <c r="J233" s="15" t="str">
        <f t="shared" si="24"/>
        <v>dm_nacionalidade</v>
      </c>
      <c r="K233" s="15" t="str">
        <f t="shared" si="25"/>
        <v>cd_pais</v>
      </c>
      <c r="L233" s="15" t="str">
        <f t="shared" si="26"/>
        <v>integer</v>
      </c>
      <c r="M233" s="15" t="str">
        <f t="shared" si="27"/>
        <v>3</v>
      </c>
      <c r="N233" s="15" t="str">
        <f t="shared" si="28"/>
        <v/>
      </c>
      <c r="O233" s="15" t="str">
        <f t="shared" si="29"/>
        <v/>
      </c>
      <c r="P233" s="15">
        <f t="shared" si="30"/>
        <v>3</v>
      </c>
      <c r="T233" s="25"/>
      <c r="V233" s="26"/>
      <c r="W233" s="26"/>
      <c r="X233" s="26"/>
    </row>
    <row r="234" spans="3:28" outlineLevel="1" x14ac:dyDescent="0.2">
      <c r="C234" s="23" t="s">
        <v>211</v>
      </c>
      <c r="D234" s="24" t="s">
        <v>40</v>
      </c>
      <c r="E234" s="24"/>
      <c r="F234" s="24" t="s">
        <v>37</v>
      </c>
      <c r="G234" s="24"/>
      <c r="J234" s="15" t="str">
        <f t="shared" si="24"/>
        <v>dm_nacionalidade</v>
      </c>
      <c r="K234" s="15" t="str">
        <f t="shared" si="25"/>
        <v>ds_pais</v>
      </c>
      <c r="L234" s="15" t="str">
        <f t="shared" si="26"/>
        <v>varchar</v>
      </c>
      <c r="M234" s="15" t="str">
        <f t="shared" si="27"/>
        <v>60</v>
      </c>
      <c r="N234" s="15" t="str">
        <f t="shared" si="28"/>
        <v/>
      </c>
      <c r="O234" s="15" t="str">
        <f t="shared" si="29"/>
        <v/>
      </c>
      <c r="P234" s="15">
        <f t="shared" si="30"/>
        <v>60</v>
      </c>
      <c r="T234" s="25"/>
      <c r="V234" s="26"/>
      <c r="W234" s="26"/>
      <c r="X234" s="26"/>
    </row>
    <row r="235" spans="3:28" outlineLevel="1" x14ac:dyDescent="0.2">
      <c r="C235" s="23" t="s">
        <v>41</v>
      </c>
      <c r="D235" s="24" t="s">
        <v>42</v>
      </c>
      <c r="E235" s="24"/>
      <c r="F235" s="24" t="s">
        <v>37</v>
      </c>
      <c r="G235" s="24"/>
      <c r="J235" s="15" t="str">
        <f t="shared" si="24"/>
        <v>dm_nacionalidade</v>
      </c>
      <c r="K235" s="15" t="str">
        <f t="shared" si="25"/>
        <v>dt_inicio_vigencia</v>
      </c>
      <c r="L235" s="15" t="str">
        <f t="shared" si="26"/>
        <v>date</v>
      </c>
      <c r="M235" s="15" t="str">
        <f t="shared" si="27"/>
        <v/>
      </c>
      <c r="N235" s="15" t="str">
        <f t="shared" si="28"/>
        <v/>
      </c>
      <c r="O235" s="15" t="str">
        <f t="shared" si="29"/>
        <v/>
      </c>
      <c r="P235" s="15">
        <f t="shared" si="30"/>
        <v>7</v>
      </c>
      <c r="T235" s="25"/>
      <c r="V235" s="26"/>
      <c r="W235" s="26"/>
      <c r="X235" s="26"/>
    </row>
    <row r="236" spans="3:28" outlineLevel="1" x14ac:dyDescent="0.2">
      <c r="C236" s="23" t="s">
        <v>43</v>
      </c>
      <c r="D236" s="24" t="s">
        <v>42</v>
      </c>
      <c r="E236" s="24"/>
      <c r="F236" s="24" t="s">
        <v>37</v>
      </c>
      <c r="G236" s="24"/>
      <c r="J236" s="15" t="str">
        <f t="shared" si="24"/>
        <v>dm_nacionalidade</v>
      </c>
      <c r="K236" s="15" t="str">
        <f t="shared" si="25"/>
        <v>dt_termino_vigencia</v>
      </c>
      <c r="L236" s="15" t="str">
        <f t="shared" si="26"/>
        <v>date</v>
      </c>
      <c r="M236" s="15" t="str">
        <f t="shared" si="27"/>
        <v/>
      </c>
      <c r="N236" s="15" t="str">
        <f t="shared" si="28"/>
        <v/>
      </c>
      <c r="O236" s="15" t="str">
        <f t="shared" si="29"/>
        <v/>
      </c>
      <c r="P236" s="15">
        <f t="shared" si="30"/>
        <v>7</v>
      </c>
      <c r="T236" s="25"/>
      <c r="V236" s="26"/>
      <c r="W236" s="26"/>
      <c r="X236" s="26"/>
    </row>
    <row r="237" spans="3:28" outlineLevel="1" x14ac:dyDescent="0.2">
      <c r="C237" s="23" t="s">
        <v>44</v>
      </c>
      <c r="D237" s="24" t="s">
        <v>45</v>
      </c>
      <c r="E237" s="24"/>
      <c r="F237" s="24" t="s">
        <v>37</v>
      </c>
      <c r="G237" s="24"/>
      <c r="J237" s="15" t="str">
        <f t="shared" si="24"/>
        <v>dm_nacionalidade</v>
      </c>
      <c r="K237" s="15" t="str">
        <f t="shared" si="25"/>
        <v>ts_referencia</v>
      </c>
      <c r="L237" s="15" t="str">
        <f t="shared" si="26"/>
        <v>timestamp</v>
      </c>
      <c r="M237" s="15" t="str">
        <f t="shared" si="27"/>
        <v/>
      </c>
      <c r="N237" s="15" t="str">
        <f t="shared" si="28"/>
        <v/>
      </c>
      <c r="O237" s="15" t="str">
        <f t="shared" si="29"/>
        <v/>
      </c>
      <c r="P237" s="15">
        <f t="shared" si="30"/>
        <v>11</v>
      </c>
      <c r="T237" s="25"/>
      <c r="V237" s="26"/>
      <c r="W237" s="26"/>
      <c r="X237" s="26"/>
    </row>
    <row r="238" spans="3:28" outlineLevel="1" x14ac:dyDescent="0.2">
      <c r="C238" s="23"/>
      <c r="D238" s="24"/>
      <c r="E238" s="24"/>
      <c r="F238" s="24"/>
      <c r="G238" s="24"/>
      <c r="J238" s="15" t="str">
        <f t="shared" si="24"/>
        <v/>
      </c>
      <c r="K238" s="15" t="str">
        <f t="shared" si="25"/>
        <v/>
      </c>
      <c r="L238" s="15" t="str">
        <f t="shared" si="26"/>
        <v/>
      </c>
      <c r="M238" s="15" t="str">
        <f t="shared" si="27"/>
        <v/>
      </c>
      <c r="N238" s="15" t="str">
        <f t="shared" si="28"/>
        <v/>
      </c>
      <c r="O238" s="15" t="str">
        <f t="shared" si="29"/>
        <v/>
      </c>
      <c r="P238" s="15" t="str">
        <f t="shared" si="30"/>
        <v/>
      </c>
      <c r="T238" s="25"/>
      <c r="V238" s="26"/>
      <c r="W238" s="26"/>
      <c r="X238" s="26"/>
    </row>
    <row r="239" spans="3:28" outlineLevel="1" x14ac:dyDescent="0.2">
      <c r="C239" s="23" t="s">
        <v>329</v>
      </c>
      <c r="D239" s="24"/>
      <c r="E239" s="24"/>
      <c r="F239" s="24"/>
      <c r="G239" s="24"/>
      <c r="J239" s="15" t="str">
        <f t="shared" si="24"/>
        <v>dm_naturalidade</v>
      </c>
      <c r="K239" s="15" t="str">
        <f t="shared" si="25"/>
        <v/>
      </c>
      <c r="L239" s="15" t="str">
        <f t="shared" si="26"/>
        <v/>
      </c>
      <c r="M239" s="15" t="str">
        <f t="shared" si="27"/>
        <v/>
      </c>
      <c r="N239" s="15" t="str">
        <f t="shared" si="28"/>
        <v/>
      </c>
      <c r="O239" s="15" t="str">
        <f t="shared" si="29"/>
        <v/>
      </c>
      <c r="P239" s="15" t="str">
        <f t="shared" si="30"/>
        <v/>
      </c>
      <c r="T239" s="25"/>
      <c r="V239" s="26"/>
      <c r="W239" s="26"/>
      <c r="X239" s="26"/>
    </row>
    <row r="240" spans="3:28" outlineLevel="1" x14ac:dyDescent="0.2">
      <c r="C240" s="23" t="s">
        <v>27</v>
      </c>
      <c r="D240" s="24" t="s">
        <v>28</v>
      </c>
      <c r="E240" s="24" t="s">
        <v>29</v>
      </c>
      <c r="F240" s="24" t="s">
        <v>30</v>
      </c>
      <c r="G240" s="24"/>
      <c r="J240" s="15" t="str">
        <f t="shared" si="24"/>
        <v>dm_naturalidade</v>
      </c>
      <c r="K240" s="15" t="str">
        <f t="shared" si="25"/>
        <v>Name</v>
      </c>
      <c r="L240" s="15" t="str">
        <f t="shared" si="26"/>
        <v>DataType</v>
      </c>
      <c r="M240" s="15" t="str">
        <f t="shared" si="27"/>
        <v>Size</v>
      </c>
      <c r="N240" s="15" t="str">
        <f t="shared" si="28"/>
        <v>PK</v>
      </c>
      <c r="O240" s="15" t="str">
        <f t="shared" si="29"/>
        <v>Nulo?</v>
      </c>
      <c r="P240" s="15" t="str">
        <f t="shared" si="30"/>
        <v>Tamanho Efetivo</v>
      </c>
      <c r="T240" s="25"/>
      <c r="V240" s="26"/>
      <c r="W240" s="26"/>
      <c r="X240" s="26"/>
      <c r="AB240" s="15" t="str">
        <f>+J240</f>
        <v>dm_naturalidade</v>
      </c>
    </row>
    <row r="241" spans="3:28" x14ac:dyDescent="0.2">
      <c r="C241" s="23" t="s">
        <v>212</v>
      </c>
      <c r="D241" s="24" t="s">
        <v>33</v>
      </c>
      <c r="E241" s="24" t="s">
        <v>34</v>
      </c>
      <c r="F241" s="24" t="s">
        <v>35</v>
      </c>
      <c r="G241" s="24"/>
      <c r="J241" s="15" t="str">
        <f t="shared" si="24"/>
        <v>dm_naturalidade</v>
      </c>
      <c r="K241" s="15" t="str">
        <f t="shared" si="25"/>
        <v>id_naturalidade</v>
      </c>
      <c r="L241" s="15" t="str">
        <f t="shared" si="26"/>
        <v>integer</v>
      </c>
      <c r="M241" s="15" t="str">
        <f t="shared" si="27"/>
        <v>10</v>
      </c>
      <c r="N241" s="15" t="str">
        <f t="shared" si="28"/>
        <v>Sim</v>
      </c>
      <c r="O241" s="15" t="str">
        <f t="shared" si="29"/>
        <v>Não</v>
      </c>
      <c r="P241" s="15">
        <f t="shared" si="30"/>
        <v>10</v>
      </c>
      <c r="Q241" s="15" t="str">
        <f>+J241</f>
        <v>dm_naturalidade</v>
      </c>
      <c r="R241" s="15">
        <f>DSUM(J240:P286,P240,AB240:AB241)</f>
        <v>37</v>
      </c>
      <c r="S241" s="15">
        <v>3000</v>
      </c>
      <c r="T241" s="25">
        <f>+S241*R241/(1024*1024)</f>
        <v>0.10585784912109375</v>
      </c>
      <c r="U241" s="15">
        <v>1</v>
      </c>
      <c r="V241" s="26">
        <v>0.1</v>
      </c>
      <c r="W241" s="25">
        <f>+T241+T241*V241</f>
        <v>0.11644363403320312</v>
      </c>
      <c r="X241" s="30">
        <v>12</v>
      </c>
      <c r="Y241" s="25">
        <f>FV(V241,X241,-W241)</f>
        <v>2.4900637130511702</v>
      </c>
      <c r="Z241" s="25">
        <f>+Y241+T241</f>
        <v>2.595921562172264</v>
      </c>
      <c r="AB241" s="15" t="str">
        <f>+J241</f>
        <v>dm_naturalidade</v>
      </c>
    </row>
    <row r="242" spans="3:28" outlineLevel="1" x14ac:dyDescent="0.2">
      <c r="C242" s="23" t="s">
        <v>213</v>
      </c>
      <c r="D242" s="24" t="s">
        <v>116</v>
      </c>
      <c r="E242" s="24"/>
      <c r="F242" s="24" t="s">
        <v>37</v>
      </c>
      <c r="G242" s="24"/>
      <c r="J242" s="15" t="str">
        <f t="shared" si="24"/>
        <v>dm_naturalidade</v>
      </c>
      <c r="K242" s="15" t="str">
        <f t="shared" si="25"/>
        <v>ds_naturalidade</v>
      </c>
      <c r="L242" s="15" t="str">
        <f t="shared" si="26"/>
        <v>varchar</v>
      </c>
      <c r="M242" s="15" t="str">
        <f t="shared" si="27"/>
        <v>2</v>
      </c>
      <c r="N242" s="15" t="str">
        <f t="shared" si="28"/>
        <v/>
      </c>
      <c r="O242" s="15" t="str">
        <f t="shared" si="29"/>
        <v/>
      </c>
      <c r="P242" s="15">
        <f t="shared" si="30"/>
        <v>2</v>
      </c>
      <c r="T242" s="25"/>
      <c r="V242" s="26"/>
      <c r="W242" s="26"/>
      <c r="X242" s="26"/>
    </row>
    <row r="243" spans="3:28" outlineLevel="1" x14ac:dyDescent="0.2">
      <c r="C243" s="23" t="s">
        <v>41</v>
      </c>
      <c r="D243" s="24" t="s">
        <v>42</v>
      </c>
      <c r="E243" s="24"/>
      <c r="F243" s="24" t="s">
        <v>37</v>
      </c>
      <c r="G243" s="24"/>
      <c r="J243" s="15" t="str">
        <f t="shared" si="24"/>
        <v>dm_naturalidade</v>
      </c>
      <c r="K243" s="15" t="str">
        <f t="shared" si="25"/>
        <v>dt_inicio_vigencia</v>
      </c>
      <c r="L243" s="15" t="str">
        <f t="shared" si="26"/>
        <v>date</v>
      </c>
      <c r="M243" s="15" t="str">
        <f t="shared" si="27"/>
        <v/>
      </c>
      <c r="N243" s="15" t="str">
        <f t="shared" si="28"/>
        <v/>
      </c>
      <c r="O243" s="15" t="str">
        <f t="shared" si="29"/>
        <v/>
      </c>
      <c r="P243" s="15">
        <f t="shared" si="30"/>
        <v>7</v>
      </c>
      <c r="T243" s="25"/>
      <c r="V243" s="26"/>
      <c r="W243" s="26"/>
      <c r="X243" s="26"/>
    </row>
    <row r="244" spans="3:28" outlineLevel="1" x14ac:dyDescent="0.2">
      <c r="C244" s="23" t="s">
        <v>43</v>
      </c>
      <c r="D244" s="24" t="s">
        <v>42</v>
      </c>
      <c r="E244" s="24"/>
      <c r="F244" s="24" t="s">
        <v>37</v>
      </c>
      <c r="G244" s="24"/>
      <c r="J244" s="15" t="str">
        <f t="shared" si="24"/>
        <v>dm_naturalidade</v>
      </c>
      <c r="K244" s="15" t="str">
        <f t="shared" si="25"/>
        <v>dt_termino_vigencia</v>
      </c>
      <c r="L244" s="15" t="str">
        <f t="shared" si="26"/>
        <v>date</v>
      </c>
      <c r="M244" s="15" t="str">
        <f t="shared" si="27"/>
        <v/>
      </c>
      <c r="N244" s="15" t="str">
        <f t="shared" si="28"/>
        <v/>
      </c>
      <c r="O244" s="15" t="str">
        <f t="shared" si="29"/>
        <v/>
      </c>
      <c r="P244" s="15">
        <f t="shared" si="30"/>
        <v>7</v>
      </c>
      <c r="T244" s="25"/>
      <c r="V244" s="26"/>
      <c r="W244" s="26"/>
      <c r="X244" s="26"/>
    </row>
    <row r="245" spans="3:28" outlineLevel="1" x14ac:dyDescent="0.2">
      <c r="C245" s="23" t="s">
        <v>44</v>
      </c>
      <c r="D245" s="24" t="s">
        <v>45</v>
      </c>
      <c r="E245" s="24"/>
      <c r="F245" s="24" t="s">
        <v>37</v>
      </c>
      <c r="G245" s="24"/>
      <c r="J245" s="15" t="str">
        <f t="shared" si="24"/>
        <v>dm_naturalidade</v>
      </c>
      <c r="K245" s="15" t="str">
        <f t="shared" si="25"/>
        <v>ts_referencia</v>
      </c>
      <c r="L245" s="15" t="str">
        <f t="shared" si="26"/>
        <v>timestamp</v>
      </c>
      <c r="M245" s="15" t="str">
        <f t="shared" si="27"/>
        <v/>
      </c>
      <c r="N245" s="15" t="str">
        <f t="shared" si="28"/>
        <v/>
      </c>
      <c r="O245" s="15" t="str">
        <f t="shared" si="29"/>
        <v/>
      </c>
      <c r="P245" s="15">
        <f t="shared" si="30"/>
        <v>11</v>
      </c>
      <c r="T245" s="25"/>
      <c r="V245" s="26"/>
      <c r="W245" s="26"/>
      <c r="X245" s="26"/>
    </row>
    <row r="246" spans="3:28" outlineLevel="1" x14ac:dyDescent="0.2">
      <c r="C246" s="23"/>
      <c r="D246" s="24"/>
      <c r="E246" s="24"/>
      <c r="F246" s="24"/>
      <c r="G246" s="24"/>
      <c r="J246" s="15" t="str">
        <f t="shared" si="24"/>
        <v/>
      </c>
      <c r="K246" s="15" t="str">
        <f t="shared" si="25"/>
        <v/>
      </c>
      <c r="L246" s="15" t="str">
        <f t="shared" si="26"/>
        <v/>
      </c>
      <c r="M246" s="15" t="str">
        <f t="shared" si="27"/>
        <v/>
      </c>
      <c r="N246" s="15" t="str">
        <f t="shared" si="28"/>
        <v/>
      </c>
      <c r="O246" s="15" t="str">
        <f t="shared" si="29"/>
        <v/>
      </c>
      <c r="P246" s="15" t="str">
        <f t="shared" si="30"/>
        <v/>
      </c>
      <c r="T246" s="25"/>
      <c r="V246" s="26"/>
      <c r="W246" s="26"/>
      <c r="X246" s="26"/>
    </row>
    <row r="247" spans="3:28" outlineLevel="1" x14ac:dyDescent="0.2">
      <c r="C247" s="23" t="s">
        <v>330</v>
      </c>
      <c r="D247" s="24"/>
      <c r="E247" s="24"/>
      <c r="F247" s="24"/>
      <c r="G247" s="24"/>
      <c r="J247" s="15" t="str">
        <f t="shared" si="24"/>
        <v>dm_regime_juridico</v>
      </c>
      <c r="K247" s="15" t="str">
        <f t="shared" si="25"/>
        <v/>
      </c>
      <c r="L247" s="15" t="str">
        <f t="shared" si="26"/>
        <v/>
      </c>
      <c r="M247" s="15" t="str">
        <f t="shared" si="27"/>
        <v/>
      </c>
      <c r="N247" s="15" t="str">
        <f t="shared" si="28"/>
        <v/>
      </c>
      <c r="O247" s="15" t="str">
        <f t="shared" si="29"/>
        <v/>
      </c>
      <c r="P247" s="15" t="str">
        <f t="shared" si="30"/>
        <v/>
      </c>
      <c r="T247" s="25"/>
      <c r="V247" s="26"/>
      <c r="W247" s="26"/>
      <c r="X247" s="26"/>
    </row>
    <row r="248" spans="3:28" outlineLevel="1" x14ac:dyDescent="0.2">
      <c r="C248" s="23" t="s">
        <v>27</v>
      </c>
      <c r="D248" s="24" t="s">
        <v>28</v>
      </c>
      <c r="E248" s="24" t="s">
        <v>29</v>
      </c>
      <c r="F248" s="24" t="s">
        <v>30</v>
      </c>
      <c r="G248" s="24"/>
      <c r="J248" s="15" t="str">
        <f t="shared" si="24"/>
        <v>dm_regime_juridico</v>
      </c>
      <c r="K248" s="15" t="str">
        <f t="shared" si="25"/>
        <v>Name</v>
      </c>
      <c r="L248" s="15" t="str">
        <f t="shared" si="26"/>
        <v>DataType</v>
      </c>
      <c r="M248" s="15" t="str">
        <f t="shared" si="27"/>
        <v>Size</v>
      </c>
      <c r="N248" s="15" t="str">
        <f t="shared" si="28"/>
        <v>PK</v>
      </c>
      <c r="O248" s="15" t="str">
        <f t="shared" si="29"/>
        <v>Nulo?</v>
      </c>
      <c r="P248" s="15" t="str">
        <f t="shared" si="30"/>
        <v>Tamanho Efetivo</v>
      </c>
      <c r="T248" s="25"/>
      <c r="V248" s="26"/>
      <c r="W248" s="26"/>
      <c r="X248" s="26"/>
      <c r="AB248" s="15" t="str">
        <f>+J248</f>
        <v>dm_regime_juridico</v>
      </c>
    </row>
    <row r="249" spans="3:28" x14ac:dyDescent="0.2">
      <c r="C249" s="23" t="s">
        <v>214</v>
      </c>
      <c r="D249" s="24" t="s">
        <v>33</v>
      </c>
      <c r="E249" s="24" t="s">
        <v>34</v>
      </c>
      <c r="F249" s="24" t="s">
        <v>35</v>
      </c>
      <c r="G249" s="24"/>
      <c r="J249" s="15" t="str">
        <f t="shared" si="24"/>
        <v>dm_regime_juridico</v>
      </c>
      <c r="K249" s="15" t="str">
        <f t="shared" si="25"/>
        <v>id_regime_juridico</v>
      </c>
      <c r="L249" s="15" t="str">
        <f t="shared" si="26"/>
        <v>integer</v>
      </c>
      <c r="M249" s="15" t="str">
        <f t="shared" si="27"/>
        <v>10</v>
      </c>
      <c r="N249" s="15" t="str">
        <f t="shared" si="28"/>
        <v>Sim</v>
      </c>
      <c r="O249" s="15" t="str">
        <f t="shared" si="29"/>
        <v>Não</v>
      </c>
      <c r="P249" s="15">
        <f t="shared" si="30"/>
        <v>10</v>
      </c>
      <c r="Q249" s="15" t="str">
        <f>+J249</f>
        <v>dm_regime_juridico</v>
      </c>
      <c r="R249" s="15">
        <f>DSUM(J248:P294,P248,AB248:AB249)</f>
        <v>61</v>
      </c>
      <c r="S249" s="15">
        <v>20</v>
      </c>
      <c r="T249" s="25">
        <f>+S249*R249/(1024*1024)</f>
        <v>1.163482666015625E-3</v>
      </c>
      <c r="U249" s="15">
        <v>1</v>
      </c>
      <c r="V249" s="26">
        <v>0.1</v>
      </c>
      <c r="W249" s="25">
        <f>+T249+T249*V249</f>
        <v>1.2798309326171875E-3</v>
      </c>
      <c r="X249" s="30">
        <v>12</v>
      </c>
      <c r="Y249" s="25">
        <f>FV(V249,X249,-W249)</f>
        <v>2.7368267837138992E-2</v>
      </c>
      <c r="Z249" s="25">
        <f>+Y249+T249</f>
        <v>2.8531750503154617E-2</v>
      </c>
      <c r="AB249" s="15" t="str">
        <f>+J249</f>
        <v>dm_regime_juridico</v>
      </c>
    </row>
    <row r="250" spans="3:28" outlineLevel="1" x14ac:dyDescent="0.2">
      <c r="C250" s="23" t="s">
        <v>215</v>
      </c>
      <c r="D250" s="24" t="s">
        <v>204</v>
      </c>
      <c r="E250" s="24"/>
      <c r="F250" s="24" t="s">
        <v>37</v>
      </c>
      <c r="G250" s="24"/>
      <c r="J250" s="15" t="str">
        <f t="shared" si="24"/>
        <v>dm_regime_juridico</v>
      </c>
      <c r="K250" s="15" t="str">
        <f t="shared" si="25"/>
        <v>cd_regime_juridico</v>
      </c>
      <c r="L250" s="15" t="str">
        <f t="shared" si="26"/>
        <v>integer</v>
      </c>
      <c r="M250" s="15" t="str">
        <f t="shared" si="27"/>
        <v>6</v>
      </c>
      <c r="N250" s="15" t="str">
        <f t="shared" si="28"/>
        <v/>
      </c>
      <c r="O250" s="15" t="str">
        <f t="shared" si="29"/>
        <v/>
      </c>
      <c r="P250" s="15">
        <f t="shared" si="30"/>
        <v>6</v>
      </c>
      <c r="T250" s="25"/>
      <c r="V250" s="26"/>
      <c r="W250" s="26"/>
      <c r="X250" s="26"/>
    </row>
    <row r="251" spans="3:28" outlineLevel="1" x14ac:dyDescent="0.2">
      <c r="C251" s="23" t="s">
        <v>216</v>
      </c>
      <c r="D251" s="24" t="s">
        <v>49</v>
      </c>
      <c r="E251" s="24"/>
      <c r="F251" s="24" t="s">
        <v>37</v>
      </c>
      <c r="G251" s="24"/>
      <c r="J251" s="15" t="str">
        <f t="shared" si="24"/>
        <v>dm_regime_juridico</v>
      </c>
      <c r="K251" s="15" t="str">
        <f t="shared" si="25"/>
        <v>ds_regime_juridico</v>
      </c>
      <c r="L251" s="15" t="str">
        <f t="shared" si="26"/>
        <v>varchar</v>
      </c>
      <c r="M251" s="15" t="str">
        <f t="shared" si="27"/>
        <v>20</v>
      </c>
      <c r="N251" s="15" t="str">
        <f t="shared" si="28"/>
        <v/>
      </c>
      <c r="O251" s="15" t="str">
        <f t="shared" si="29"/>
        <v/>
      </c>
      <c r="P251" s="15">
        <f t="shared" si="30"/>
        <v>20</v>
      </c>
      <c r="T251" s="25"/>
      <c r="V251" s="26"/>
      <c r="W251" s="26"/>
      <c r="X251" s="26"/>
    </row>
    <row r="252" spans="3:28" outlineLevel="1" x14ac:dyDescent="0.2">
      <c r="C252" s="23" t="s">
        <v>41</v>
      </c>
      <c r="D252" s="24" t="s">
        <v>42</v>
      </c>
      <c r="E252" s="24"/>
      <c r="F252" s="24" t="s">
        <v>35</v>
      </c>
      <c r="G252" s="24"/>
      <c r="J252" s="15" t="str">
        <f t="shared" si="24"/>
        <v>dm_regime_juridico</v>
      </c>
      <c r="K252" s="15" t="str">
        <f t="shared" si="25"/>
        <v>dt_inicio_vigencia</v>
      </c>
      <c r="L252" s="15" t="str">
        <f t="shared" si="26"/>
        <v>date</v>
      </c>
      <c r="M252" s="15" t="str">
        <f t="shared" si="27"/>
        <v/>
      </c>
      <c r="N252" s="15" t="str">
        <f t="shared" si="28"/>
        <v/>
      </c>
      <c r="O252" s="15" t="str">
        <f t="shared" si="29"/>
        <v/>
      </c>
      <c r="P252" s="15">
        <f t="shared" si="30"/>
        <v>7</v>
      </c>
      <c r="T252" s="25"/>
      <c r="V252" s="26"/>
      <c r="W252" s="26"/>
      <c r="X252" s="26"/>
    </row>
    <row r="253" spans="3:28" outlineLevel="1" x14ac:dyDescent="0.2">
      <c r="C253" s="23" t="s">
        <v>43</v>
      </c>
      <c r="D253" s="24" t="s">
        <v>42</v>
      </c>
      <c r="E253" s="24"/>
      <c r="F253" s="24" t="s">
        <v>37</v>
      </c>
      <c r="G253" s="24"/>
      <c r="J253" s="15" t="str">
        <f t="shared" si="24"/>
        <v>dm_regime_juridico</v>
      </c>
      <c r="K253" s="15" t="str">
        <f t="shared" si="25"/>
        <v>dt_termino_vigencia</v>
      </c>
      <c r="L253" s="15" t="str">
        <f t="shared" si="26"/>
        <v>date</v>
      </c>
      <c r="M253" s="15" t="str">
        <f t="shared" si="27"/>
        <v/>
      </c>
      <c r="N253" s="15" t="str">
        <f t="shared" si="28"/>
        <v/>
      </c>
      <c r="O253" s="15" t="str">
        <f t="shared" si="29"/>
        <v/>
      </c>
      <c r="P253" s="15">
        <f t="shared" si="30"/>
        <v>7</v>
      </c>
      <c r="T253" s="25"/>
      <c r="V253" s="26"/>
      <c r="W253" s="26"/>
      <c r="X253" s="26"/>
    </row>
    <row r="254" spans="3:28" outlineLevel="1" x14ac:dyDescent="0.2">
      <c r="C254" s="23" t="s">
        <v>44</v>
      </c>
      <c r="D254" s="24" t="s">
        <v>45</v>
      </c>
      <c r="E254" s="24"/>
      <c r="F254" s="24" t="s">
        <v>35</v>
      </c>
      <c r="G254" s="24"/>
      <c r="J254" s="15" t="str">
        <f t="shared" si="24"/>
        <v>dm_regime_juridico</v>
      </c>
      <c r="K254" s="15" t="str">
        <f t="shared" si="25"/>
        <v>ts_referencia</v>
      </c>
      <c r="L254" s="15" t="str">
        <f t="shared" si="26"/>
        <v>timestamp</v>
      </c>
      <c r="M254" s="15" t="str">
        <f t="shared" si="27"/>
        <v/>
      </c>
      <c r="N254" s="15" t="str">
        <f t="shared" si="28"/>
        <v/>
      </c>
      <c r="O254" s="15" t="str">
        <f t="shared" si="29"/>
        <v/>
      </c>
      <c r="P254" s="15">
        <f t="shared" si="30"/>
        <v>11</v>
      </c>
      <c r="T254" s="25"/>
      <c r="V254" s="26"/>
      <c r="W254" s="26"/>
      <c r="X254" s="26"/>
    </row>
    <row r="255" spans="3:28" outlineLevel="1" x14ac:dyDescent="0.2">
      <c r="C255" s="23"/>
      <c r="D255" s="24"/>
      <c r="E255" s="24"/>
      <c r="F255" s="24"/>
      <c r="G255" s="24"/>
      <c r="J255" s="15" t="str">
        <f t="shared" si="24"/>
        <v/>
      </c>
      <c r="K255" s="15" t="str">
        <f t="shared" si="25"/>
        <v/>
      </c>
      <c r="L255" s="15" t="str">
        <f t="shared" si="26"/>
        <v/>
      </c>
      <c r="M255" s="15" t="str">
        <f t="shared" si="27"/>
        <v/>
      </c>
      <c r="N255" s="15" t="str">
        <f t="shared" si="28"/>
        <v/>
      </c>
      <c r="O255" s="15" t="str">
        <f t="shared" si="29"/>
        <v/>
      </c>
      <c r="P255" s="15" t="str">
        <f t="shared" si="30"/>
        <v/>
      </c>
      <c r="T255" s="25"/>
      <c r="V255" s="26"/>
      <c r="W255" s="26"/>
      <c r="X255" s="26"/>
    </row>
    <row r="256" spans="3:28" outlineLevel="1" x14ac:dyDescent="0.2">
      <c r="C256" s="23" t="s">
        <v>331</v>
      </c>
      <c r="D256" s="24"/>
      <c r="E256" s="24"/>
      <c r="F256" s="24"/>
      <c r="G256" s="24"/>
      <c r="J256" s="15" t="str">
        <f t="shared" si="24"/>
        <v>dm_regime_previdenciario</v>
      </c>
      <c r="K256" s="15" t="str">
        <f t="shared" si="25"/>
        <v/>
      </c>
      <c r="L256" s="15" t="str">
        <f t="shared" si="26"/>
        <v/>
      </c>
      <c r="M256" s="15" t="str">
        <f t="shared" si="27"/>
        <v/>
      </c>
      <c r="N256" s="15" t="str">
        <f t="shared" si="28"/>
        <v/>
      </c>
      <c r="O256" s="15" t="str">
        <f t="shared" si="29"/>
        <v/>
      </c>
      <c r="P256" s="15" t="str">
        <f t="shared" si="30"/>
        <v/>
      </c>
      <c r="T256" s="25"/>
      <c r="V256" s="26"/>
      <c r="W256" s="26"/>
      <c r="X256" s="26"/>
    </row>
    <row r="257" spans="3:28" outlineLevel="1" x14ac:dyDescent="0.2">
      <c r="C257" s="23" t="s">
        <v>27</v>
      </c>
      <c r="D257" s="24" t="s">
        <v>28</v>
      </c>
      <c r="E257" s="24" t="s">
        <v>29</v>
      </c>
      <c r="F257" s="24" t="s">
        <v>30</v>
      </c>
      <c r="G257" s="24"/>
      <c r="J257" s="15" t="str">
        <f t="shared" si="24"/>
        <v>dm_regime_previdenciario</v>
      </c>
      <c r="K257" s="15" t="str">
        <f t="shared" si="25"/>
        <v>Name</v>
      </c>
      <c r="L257" s="15" t="str">
        <f t="shared" si="26"/>
        <v>DataType</v>
      </c>
      <c r="M257" s="15" t="str">
        <f t="shared" si="27"/>
        <v>Size</v>
      </c>
      <c r="N257" s="15" t="str">
        <f t="shared" si="28"/>
        <v>PK</v>
      </c>
      <c r="O257" s="15" t="str">
        <f t="shared" si="29"/>
        <v>Nulo?</v>
      </c>
      <c r="P257" s="15" t="str">
        <f t="shared" si="30"/>
        <v>Tamanho Efetivo</v>
      </c>
      <c r="T257" s="25"/>
      <c r="V257" s="26"/>
      <c r="W257" s="26"/>
      <c r="X257" s="26"/>
      <c r="AB257" s="15" t="str">
        <f>+J257</f>
        <v>dm_regime_previdenciario</v>
      </c>
    </row>
    <row r="258" spans="3:28" x14ac:dyDescent="0.2">
      <c r="C258" s="23" t="s">
        <v>217</v>
      </c>
      <c r="D258" s="24" t="s">
        <v>33</v>
      </c>
      <c r="E258" s="24" t="s">
        <v>34</v>
      </c>
      <c r="F258" s="24" t="s">
        <v>35</v>
      </c>
      <c r="G258" s="24"/>
      <c r="J258" s="15" t="str">
        <f t="shared" si="24"/>
        <v>dm_regime_previdenciario</v>
      </c>
      <c r="K258" s="15" t="str">
        <f t="shared" si="25"/>
        <v>id_regime_previdenciario</v>
      </c>
      <c r="L258" s="15" t="str">
        <f t="shared" si="26"/>
        <v>integer</v>
      </c>
      <c r="M258" s="15" t="str">
        <f t="shared" si="27"/>
        <v>10</v>
      </c>
      <c r="N258" s="15" t="str">
        <f t="shared" si="28"/>
        <v>Sim</v>
      </c>
      <c r="O258" s="15" t="str">
        <f t="shared" si="29"/>
        <v>Não</v>
      </c>
      <c r="P258" s="15">
        <f t="shared" si="30"/>
        <v>10</v>
      </c>
      <c r="Q258" s="15" t="str">
        <f>+J258</f>
        <v>dm_regime_previdenciario</v>
      </c>
      <c r="R258" s="15">
        <f>DSUM(J257:P303,P257,AB257:AB258)</f>
        <v>135</v>
      </c>
      <c r="S258" s="15">
        <v>2</v>
      </c>
      <c r="T258" s="25">
        <f>+S258*R258/(1024*1024)</f>
        <v>2.574920654296875E-4</v>
      </c>
      <c r="U258" s="15">
        <v>1</v>
      </c>
      <c r="V258" s="26">
        <v>0.1</v>
      </c>
      <c r="W258" s="25">
        <f>+T258+T258*V258</f>
        <v>2.8324127197265625E-4</v>
      </c>
      <c r="X258" s="30">
        <v>12</v>
      </c>
      <c r="Y258" s="25">
        <f>FV(V258,X258,-W258)</f>
        <v>6.0569117344487933E-3</v>
      </c>
      <c r="Z258" s="25">
        <f>+Y258+T258</f>
        <v>6.3144037998784808E-3</v>
      </c>
      <c r="AB258" s="15" t="str">
        <f>+J258</f>
        <v>dm_regime_previdenciario</v>
      </c>
    </row>
    <row r="259" spans="3:28" outlineLevel="1" x14ac:dyDescent="0.2">
      <c r="C259" s="23" t="s">
        <v>218</v>
      </c>
      <c r="D259" s="24" t="s">
        <v>49</v>
      </c>
      <c r="E259" s="24"/>
      <c r="F259" s="24" t="s">
        <v>37</v>
      </c>
      <c r="G259" s="24"/>
      <c r="J259" s="15" t="str">
        <f t="shared" si="24"/>
        <v>dm_regime_previdenciario</v>
      </c>
      <c r="K259" s="15" t="str">
        <f t="shared" si="25"/>
        <v>ds_sigla_regime</v>
      </c>
      <c r="L259" s="15" t="str">
        <f t="shared" si="26"/>
        <v>varchar</v>
      </c>
      <c r="M259" s="15" t="str">
        <f t="shared" si="27"/>
        <v>20</v>
      </c>
      <c r="N259" s="15" t="str">
        <f t="shared" si="28"/>
        <v/>
      </c>
      <c r="O259" s="15" t="str">
        <f t="shared" si="29"/>
        <v/>
      </c>
      <c r="P259" s="15">
        <f t="shared" si="30"/>
        <v>20</v>
      </c>
      <c r="T259" s="25"/>
      <c r="V259" s="26"/>
      <c r="W259" s="26"/>
      <c r="X259" s="26"/>
    </row>
    <row r="260" spans="3:28" outlineLevel="1" x14ac:dyDescent="0.2">
      <c r="C260" s="23" t="s">
        <v>219</v>
      </c>
      <c r="D260" s="24" t="s">
        <v>40</v>
      </c>
      <c r="E260" s="24"/>
      <c r="F260" s="24" t="s">
        <v>37</v>
      </c>
      <c r="G260" s="24"/>
      <c r="J260" s="15" t="str">
        <f t="shared" si="24"/>
        <v>dm_regime_previdenciario</v>
      </c>
      <c r="K260" s="15" t="str">
        <f t="shared" si="25"/>
        <v>ds_nome_regime</v>
      </c>
      <c r="L260" s="15" t="str">
        <f t="shared" si="26"/>
        <v>varchar</v>
      </c>
      <c r="M260" s="15" t="str">
        <f t="shared" si="27"/>
        <v>60</v>
      </c>
      <c r="N260" s="15" t="str">
        <f t="shared" si="28"/>
        <v/>
      </c>
      <c r="O260" s="15" t="str">
        <f t="shared" si="29"/>
        <v/>
      </c>
      <c r="P260" s="15">
        <f t="shared" si="30"/>
        <v>60</v>
      </c>
      <c r="T260" s="25"/>
      <c r="V260" s="26"/>
      <c r="W260" s="26"/>
      <c r="X260" s="26"/>
    </row>
    <row r="261" spans="3:28" outlineLevel="1" x14ac:dyDescent="0.2">
      <c r="C261" s="23" t="s">
        <v>220</v>
      </c>
      <c r="D261" s="24" t="s">
        <v>49</v>
      </c>
      <c r="E261" s="24"/>
      <c r="F261" s="24" t="s">
        <v>37</v>
      </c>
      <c r="G261" s="24"/>
      <c r="J261" s="15" t="str">
        <f t="shared" si="24"/>
        <v>dm_regime_previdenciario</v>
      </c>
      <c r="K261" s="15" t="str">
        <f t="shared" si="25"/>
        <v>ds_fundo_previdenciario</v>
      </c>
      <c r="L261" s="15" t="str">
        <f t="shared" si="26"/>
        <v>varchar</v>
      </c>
      <c r="M261" s="15" t="str">
        <f t="shared" si="27"/>
        <v>20</v>
      </c>
      <c r="N261" s="15" t="str">
        <f t="shared" si="28"/>
        <v/>
      </c>
      <c r="O261" s="15" t="str">
        <f t="shared" si="29"/>
        <v/>
      </c>
      <c r="P261" s="15">
        <f t="shared" si="30"/>
        <v>20</v>
      </c>
      <c r="T261" s="25"/>
      <c r="V261" s="26"/>
      <c r="W261" s="26"/>
      <c r="X261" s="26"/>
    </row>
    <row r="262" spans="3:28" outlineLevel="1" x14ac:dyDescent="0.2">
      <c r="C262" s="23" t="s">
        <v>41</v>
      </c>
      <c r="D262" s="24" t="s">
        <v>42</v>
      </c>
      <c r="E262" s="24"/>
      <c r="F262" s="24" t="s">
        <v>35</v>
      </c>
      <c r="G262" s="24"/>
      <c r="J262" s="15" t="str">
        <f t="shared" si="24"/>
        <v>dm_regime_previdenciario</v>
      </c>
      <c r="K262" s="15" t="str">
        <f t="shared" si="25"/>
        <v>dt_inicio_vigencia</v>
      </c>
      <c r="L262" s="15" t="str">
        <f t="shared" si="26"/>
        <v>date</v>
      </c>
      <c r="M262" s="15" t="str">
        <f t="shared" si="27"/>
        <v/>
      </c>
      <c r="N262" s="15" t="str">
        <f t="shared" si="28"/>
        <v/>
      </c>
      <c r="O262" s="15" t="str">
        <f t="shared" si="29"/>
        <v/>
      </c>
      <c r="P262" s="15">
        <f t="shared" si="30"/>
        <v>7</v>
      </c>
      <c r="T262" s="25"/>
      <c r="V262" s="26"/>
      <c r="W262" s="26"/>
      <c r="X262" s="26"/>
    </row>
    <row r="263" spans="3:28" outlineLevel="1" x14ac:dyDescent="0.2">
      <c r="C263" s="23" t="s">
        <v>43</v>
      </c>
      <c r="D263" s="24" t="s">
        <v>42</v>
      </c>
      <c r="E263" s="24"/>
      <c r="F263" s="24" t="s">
        <v>37</v>
      </c>
      <c r="G263" s="24"/>
      <c r="J263" s="15" t="str">
        <f t="shared" ref="J263:J326" si="31">IF(LEFT(C263,3)="","",IF(LEFT(C263,3)="dm_",C263,J262))</f>
        <v>dm_regime_previdenciario</v>
      </c>
      <c r="K263" s="15" t="str">
        <f t="shared" ref="K263:K326" si="32">IF(LEFT(C263,3)="dm_","",IF(C263="","",C263))</f>
        <v>dt_termino_vigencia</v>
      </c>
      <c r="L263" s="15" t="str">
        <f t="shared" ref="L263:L326" si="33">IFERROR(LEFT(D263,SEARCH("(",D263,1)-1),IF(D263="","",D263))</f>
        <v>date</v>
      </c>
      <c r="M263" s="15" t="str">
        <f t="shared" ref="M263:M326" si="34">IF(L263="DataType","Size",IFERROR(MID(D263,SEARCH("(",D263,1)+1,SEARCH(")",D263,1)-SEARCH("(",D263,1)-1),""))</f>
        <v/>
      </c>
      <c r="N263" s="15" t="str">
        <f t="shared" ref="N263:N326" si="35">IF(M263="Size","PK",IF(E263="PKUnique","Sim",""))</f>
        <v/>
      </c>
      <c r="O263" s="15" t="str">
        <f t="shared" ref="O263:O326" si="36">IF(N263="PK","Nulo?",IF(E263="","",IF(E263="Yes","Sim","Não")))</f>
        <v/>
      </c>
      <c r="P263" s="15">
        <f t="shared" ref="P263:P326" si="37">IF(O263="Nulo?","Tamanho Efetivo",IF(OR(L263="",L263="DataType"),"",IF(L263="date",7,IF(L263="timestamp",11,VALUE(M263)))))</f>
        <v>7</v>
      </c>
      <c r="T263" s="25"/>
      <c r="V263" s="26"/>
      <c r="W263" s="26"/>
      <c r="X263" s="26"/>
    </row>
    <row r="264" spans="3:28" outlineLevel="1" x14ac:dyDescent="0.2">
      <c r="C264" s="23" t="s">
        <v>44</v>
      </c>
      <c r="D264" s="24" t="s">
        <v>45</v>
      </c>
      <c r="E264" s="24"/>
      <c r="F264" s="24" t="s">
        <v>35</v>
      </c>
      <c r="G264" s="24"/>
      <c r="J264" s="15" t="str">
        <f t="shared" si="31"/>
        <v>dm_regime_previdenciario</v>
      </c>
      <c r="K264" s="15" t="str">
        <f t="shared" si="32"/>
        <v>ts_referencia</v>
      </c>
      <c r="L264" s="15" t="str">
        <f t="shared" si="33"/>
        <v>timestamp</v>
      </c>
      <c r="M264" s="15" t="str">
        <f t="shared" si="34"/>
        <v/>
      </c>
      <c r="N264" s="15" t="str">
        <f t="shared" si="35"/>
        <v/>
      </c>
      <c r="O264" s="15" t="str">
        <f t="shared" si="36"/>
        <v/>
      </c>
      <c r="P264" s="15">
        <f t="shared" si="37"/>
        <v>11</v>
      </c>
      <c r="T264" s="25"/>
      <c r="V264" s="26"/>
      <c r="W264" s="26"/>
      <c r="X264" s="26"/>
    </row>
    <row r="265" spans="3:28" outlineLevel="1" x14ac:dyDescent="0.2">
      <c r="C265" s="23"/>
      <c r="D265" s="24"/>
      <c r="E265" s="24"/>
      <c r="F265" s="24"/>
      <c r="G265" s="24"/>
      <c r="J265" s="15" t="str">
        <f t="shared" si="31"/>
        <v/>
      </c>
      <c r="K265" s="15" t="str">
        <f t="shared" si="32"/>
        <v/>
      </c>
      <c r="L265" s="15" t="str">
        <f t="shared" si="33"/>
        <v/>
      </c>
      <c r="M265" s="15" t="str">
        <f t="shared" si="34"/>
        <v/>
      </c>
      <c r="N265" s="15" t="str">
        <f t="shared" si="35"/>
        <v/>
      </c>
      <c r="O265" s="15" t="str">
        <f t="shared" si="36"/>
        <v/>
      </c>
      <c r="P265" s="15" t="str">
        <f t="shared" si="37"/>
        <v/>
      </c>
      <c r="T265" s="25"/>
      <c r="V265" s="26"/>
      <c r="W265" s="26"/>
      <c r="X265" s="26"/>
    </row>
    <row r="266" spans="3:28" outlineLevel="1" x14ac:dyDescent="0.2">
      <c r="C266" s="23" t="s">
        <v>332</v>
      </c>
      <c r="D266" s="24"/>
      <c r="E266" s="24"/>
      <c r="F266" s="24"/>
      <c r="G266" s="24"/>
      <c r="J266" s="15" t="str">
        <f t="shared" si="31"/>
        <v>dm_rubrica</v>
      </c>
      <c r="K266" s="15" t="str">
        <f t="shared" si="32"/>
        <v/>
      </c>
      <c r="L266" s="15" t="str">
        <f t="shared" si="33"/>
        <v/>
      </c>
      <c r="M266" s="15" t="str">
        <f t="shared" si="34"/>
        <v/>
      </c>
      <c r="N266" s="15" t="str">
        <f t="shared" si="35"/>
        <v/>
      </c>
      <c r="O266" s="15" t="str">
        <f t="shared" si="36"/>
        <v/>
      </c>
      <c r="P266" s="15" t="str">
        <f t="shared" si="37"/>
        <v/>
      </c>
      <c r="T266" s="25"/>
      <c r="V266" s="26"/>
      <c r="W266" s="26"/>
      <c r="X266" s="26"/>
    </row>
    <row r="267" spans="3:28" outlineLevel="1" x14ac:dyDescent="0.2">
      <c r="C267" s="23" t="s">
        <v>27</v>
      </c>
      <c r="D267" s="24" t="s">
        <v>28</v>
      </c>
      <c r="E267" s="24" t="s">
        <v>29</v>
      </c>
      <c r="F267" s="24" t="s">
        <v>30</v>
      </c>
      <c r="G267" s="24"/>
      <c r="J267" s="15" t="str">
        <f t="shared" si="31"/>
        <v>dm_rubrica</v>
      </c>
      <c r="K267" s="15" t="str">
        <f t="shared" si="32"/>
        <v>Name</v>
      </c>
      <c r="L267" s="15" t="str">
        <f t="shared" si="33"/>
        <v>DataType</v>
      </c>
      <c r="M267" s="15" t="str">
        <f t="shared" si="34"/>
        <v>Size</v>
      </c>
      <c r="N267" s="15" t="str">
        <f t="shared" si="35"/>
        <v>PK</v>
      </c>
      <c r="O267" s="15" t="str">
        <f t="shared" si="36"/>
        <v>Nulo?</v>
      </c>
      <c r="P267" s="15" t="str">
        <f t="shared" si="37"/>
        <v>Tamanho Efetivo</v>
      </c>
      <c r="T267" s="25"/>
      <c r="V267" s="26"/>
      <c r="W267" s="26"/>
      <c r="X267" s="26"/>
      <c r="AB267" s="15" t="str">
        <f>+J267</f>
        <v>dm_rubrica</v>
      </c>
    </row>
    <row r="268" spans="3:28" x14ac:dyDescent="0.2">
      <c r="C268" s="23" t="s">
        <v>221</v>
      </c>
      <c r="D268" s="24" t="s">
        <v>33</v>
      </c>
      <c r="E268" s="24" t="s">
        <v>34</v>
      </c>
      <c r="F268" s="24" t="s">
        <v>35</v>
      </c>
      <c r="G268" s="24"/>
      <c r="J268" s="15" t="str">
        <f t="shared" si="31"/>
        <v>dm_rubrica</v>
      </c>
      <c r="K268" s="15" t="str">
        <f t="shared" si="32"/>
        <v>id_rubrica</v>
      </c>
      <c r="L268" s="15" t="str">
        <f t="shared" si="33"/>
        <v>integer</v>
      </c>
      <c r="M268" s="15" t="str">
        <f t="shared" si="34"/>
        <v>10</v>
      </c>
      <c r="N268" s="15" t="str">
        <f t="shared" si="35"/>
        <v>Sim</v>
      </c>
      <c r="O268" s="15" t="str">
        <f t="shared" si="36"/>
        <v>Não</v>
      </c>
      <c r="P268" s="15">
        <f t="shared" si="37"/>
        <v>10</v>
      </c>
      <c r="Q268" s="15" t="str">
        <f>+J268</f>
        <v>dm_rubrica</v>
      </c>
      <c r="R268" s="15">
        <f>DSUM(J267:P313,P267,AB267:AB268)</f>
        <v>160</v>
      </c>
      <c r="S268" s="15">
        <v>600</v>
      </c>
      <c r="T268" s="25">
        <f>+S268*R268/(1024*1024)</f>
        <v>9.1552734375E-2</v>
      </c>
      <c r="U268" s="15">
        <v>1</v>
      </c>
      <c r="V268" s="26">
        <v>0.1</v>
      </c>
      <c r="W268" s="25">
        <f>+T268+T268*V268</f>
        <v>0.1007080078125</v>
      </c>
      <c r="X268" s="30">
        <v>12</v>
      </c>
      <c r="Y268" s="25">
        <f>FV(V268,X268,-W268)</f>
        <v>2.1535686166929042</v>
      </c>
      <c r="Z268" s="25">
        <f>+Y268+T268</f>
        <v>2.2451213510679042</v>
      </c>
      <c r="AB268" s="15" t="str">
        <f>+J268</f>
        <v>dm_rubrica</v>
      </c>
    </row>
    <row r="269" spans="3:28" outlineLevel="1" x14ac:dyDescent="0.2">
      <c r="C269" s="23" t="s">
        <v>222</v>
      </c>
      <c r="D269" s="24" t="s">
        <v>167</v>
      </c>
      <c r="E269" s="24"/>
      <c r="F269" s="24" t="s">
        <v>37</v>
      </c>
      <c r="G269" s="24"/>
      <c r="J269" s="15" t="str">
        <f t="shared" si="31"/>
        <v>dm_rubrica</v>
      </c>
      <c r="K269" s="15" t="str">
        <f t="shared" si="32"/>
        <v>cd_rubrica</v>
      </c>
      <c r="L269" s="15" t="str">
        <f t="shared" si="33"/>
        <v>integer</v>
      </c>
      <c r="M269" s="15" t="str">
        <f t="shared" si="34"/>
        <v>8</v>
      </c>
      <c r="N269" s="15" t="str">
        <f t="shared" si="35"/>
        <v/>
      </c>
      <c r="O269" s="15" t="str">
        <f t="shared" si="36"/>
        <v/>
      </c>
      <c r="P269" s="15">
        <f t="shared" si="37"/>
        <v>8</v>
      </c>
      <c r="T269" s="25"/>
      <c r="V269" s="26"/>
      <c r="W269" s="26"/>
      <c r="X269" s="26"/>
    </row>
    <row r="270" spans="3:28" outlineLevel="1" x14ac:dyDescent="0.2">
      <c r="C270" s="23" t="s">
        <v>223</v>
      </c>
      <c r="D270" s="24" t="s">
        <v>40</v>
      </c>
      <c r="E270" s="24"/>
      <c r="F270" s="24" t="s">
        <v>37</v>
      </c>
      <c r="G270" s="24"/>
      <c r="J270" s="15" t="str">
        <f t="shared" si="31"/>
        <v>dm_rubrica</v>
      </c>
      <c r="K270" s="15" t="str">
        <f t="shared" si="32"/>
        <v>ds_rubrica</v>
      </c>
      <c r="L270" s="15" t="str">
        <f t="shared" si="33"/>
        <v>varchar</v>
      </c>
      <c r="M270" s="15" t="str">
        <f t="shared" si="34"/>
        <v>60</v>
      </c>
      <c r="N270" s="15" t="str">
        <f t="shared" si="35"/>
        <v/>
      </c>
      <c r="O270" s="15" t="str">
        <f t="shared" si="36"/>
        <v/>
      </c>
      <c r="P270" s="15">
        <f t="shared" si="37"/>
        <v>60</v>
      </c>
      <c r="T270" s="25"/>
      <c r="V270" s="26"/>
      <c r="W270" s="26"/>
      <c r="X270" s="26"/>
    </row>
    <row r="271" spans="3:28" outlineLevel="1" x14ac:dyDescent="0.2">
      <c r="C271" s="23" t="s">
        <v>224</v>
      </c>
      <c r="D271" s="24" t="s">
        <v>111</v>
      </c>
      <c r="E271" s="24"/>
      <c r="F271" s="24" t="s">
        <v>37</v>
      </c>
      <c r="G271" s="24"/>
      <c r="J271" s="15" t="str">
        <f t="shared" si="31"/>
        <v>dm_rubrica</v>
      </c>
      <c r="K271" s="15" t="str">
        <f t="shared" si="32"/>
        <v>ds_sigla_rubrica</v>
      </c>
      <c r="L271" s="15" t="str">
        <f t="shared" si="33"/>
        <v>varchar</v>
      </c>
      <c r="M271" s="15" t="str">
        <f t="shared" si="34"/>
        <v>30</v>
      </c>
      <c r="N271" s="15" t="str">
        <f t="shared" si="35"/>
        <v/>
      </c>
      <c r="O271" s="15" t="str">
        <f t="shared" si="36"/>
        <v/>
      </c>
      <c r="P271" s="15">
        <f t="shared" si="37"/>
        <v>30</v>
      </c>
      <c r="T271" s="25"/>
      <c r="V271" s="26"/>
      <c r="W271" s="26"/>
      <c r="X271" s="26"/>
    </row>
    <row r="272" spans="3:28" outlineLevel="1" x14ac:dyDescent="0.2">
      <c r="C272" s="23" t="s">
        <v>225</v>
      </c>
      <c r="D272" s="24" t="s">
        <v>86</v>
      </c>
      <c r="E272" s="24"/>
      <c r="F272" s="24" t="s">
        <v>37</v>
      </c>
      <c r="G272" s="24"/>
      <c r="J272" s="15" t="str">
        <f t="shared" si="31"/>
        <v>dm_rubrica</v>
      </c>
      <c r="K272" s="15" t="str">
        <f t="shared" si="32"/>
        <v>fl_transferencia_consignataria</v>
      </c>
      <c r="L272" s="15" t="str">
        <f t="shared" si="33"/>
        <v>integer</v>
      </c>
      <c r="M272" s="15" t="str">
        <f t="shared" si="34"/>
        <v>1</v>
      </c>
      <c r="N272" s="15" t="str">
        <f t="shared" si="35"/>
        <v/>
      </c>
      <c r="O272" s="15" t="str">
        <f t="shared" si="36"/>
        <v/>
      </c>
      <c r="P272" s="15">
        <f t="shared" si="37"/>
        <v>1</v>
      </c>
      <c r="T272" s="25"/>
      <c r="V272" s="26"/>
      <c r="W272" s="26"/>
      <c r="X272" s="26"/>
    </row>
    <row r="273" spans="3:28" outlineLevel="1" x14ac:dyDescent="0.2">
      <c r="C273" s="23" t="s">
        <v>226</v>
      </c>
      <c r="D273" s="24" t="s">
        <v>86</v>
      </c>
      <c r="E273" s="24"/>
      <c r="F273" s="24" t="s">
        <v>37</v>
      </c>
      <c r="G273" s="24"/>
      <c r="J273" s="15" t="str">
        <f t="shared" si="31"/>
        <v>dm_rubrica</v>
      </c>
      <c r="K273" s="15" t="str">
        <f t="shared" si="32"/>
        <v>fl_pensao_alimenticia</v>
      </c>
      <c r="L273" s="15" t="str">
        <f t="shared" si="33"/>
        <v>integer</v>
      </c>
      <c r="M273" s="15" t="str">
        <f t="shared" si="34"/>
        <v>1</v>
      </c>
      <c r="N273" s="15" t="str">
        <f t="shared" si="35"/>
        <v/>
      </c>
      <c r="O273" s="15" t="str">
        <f t="shared" si="36"/>
        <v/>
      </c>
      <c r="P273" s="15">
        <f t="shared" si="37"/>
        <v>1</v>
      </c>
      <c r="T273" s="25"/>
      <c r="V273" s="26"/>
      <c r="W273" s="26"/>
      <c r="X273" s="26"/>
    </row>
    <row r="274" spans="3:28" outlineLevel="1" x14ac:dyDescent="0.2">
      <c r="C274" s="23" t="s">
        <v>227</v>
      </c>
      <c r="D274" s="24" t="s">
        <v>86</v>
      </c>
      <c r="E274" s="24"/>
      <c r="F274" s="24" t="s">
        <v>37</v>
      </c>
      <c r="G274" s="24"/>
      <c r="J274" s="15" t="str">
        <f t="shared" si="31"/>
        <v>dm_rubrica</v>
      </c>
      <c r="K274" s="15" t="str">
        <f t="shared" si="32"/>
        <v>fl_salario_familia</v>
      </c>
      <c r="L274" s="15" t="str">
        <f t="shared" si="33"/>
        <v>integer</v>
      </c>
      <c r="M274" s="15" t="str">
        <f t="shared" si="34"/>
        <v>1</v>
      </c>
      <c r="N274" s="15" t="str">
        <f t="shared" si="35"/>
        <v/>
      </c>
      <c r="O274" s="15" t="str">
        <f t="shared" si="36"/>
        <v/>
      </c>
      <c r="P274" s="15">
        <f t="shared" si="37"/>
        <v>1</v>
      </c>
      <c r="T274" s="25"/>
      <c r="V274" s="26"/>
      <c r="W274" s="26"/>
      <c r="X274" s="26"/>
    </row>
    <row r="275" spans="3:28" outlineLevel="1" x14ac:dyDescent="0.2">
      <c r="C275" s="23" t="s">
        <v>228</v>
      </c>
      <c r="D275" s="24" t="s">
        <v>86</v>
      </c>
      <c r="E275" s="24"/>
      <c r="F275" s="24" t="s">
        <v>37</v>
      </c>
      <c r="G275" s="24"/>
      <c r="J275" s="15" t="str">
        <f t="shared" si="31"/>
        <v>dm_rubrica</v>
      </c>
      <c r="K275" s="15" t="str">
        <f t="shared" si="32"/>
        <v>fl_imposto_renda</v>
      </c>
      <c r="L275" s="15" t="str">
        <f t="shared" si="33"/>
        <v>integer</v>
      </c>
      <c r="M275" s="15" t="str">
        <f t="shared" si="34"/>
        <v>1</v>
      </c>
      <c r="N275" s="15" t="str">
        <f t="shared" si="35"/>
        <v/>
      </c>
      <c r="O275" s="15" t="str">
        <f t="shared" si="36"/>
        <v/>
      </c>
      <c r="P275" s="15">
        <f t="shared" si="37"/>
        <v>1</v>
      </c>
      <c r="T275" s="25"/>
      <c r="V275" s="26"/>
      <c r="W275" s="26"/>
      <c r="X275" s="26"/>
    </row>
    <row r="276" spans="3:28" outlineLevel="1" x14ac:dyDescent="0.2">
      <c r="C276" s="23" t="s">
        <v>229</v>
      </c>
      <c r="D276" s="24" t="s">
        <v>86</v>
      </c>
      <c r="E276" s="24"/>
      <c r="F276" s="24" t="s">
        <v>37</v>
      </c>
      <c r="G276" s="24"/>
      <c r="J276" s="15" t="str">
        <f t="shared" si="31"/>
        <v>dm_rubrica</v>
      </c>
      <c r="K276" s="15" t="str">
        <f t="shared" si="32"/>
        <v>fl_previdencia</v>
      </c>
      <c r="L276" s="15" t="str">
        <f t="shared" si="33"/>
        <v>integer</v>
      </c>
      <c r="M276" s="15" t="str">
        <f t="shared" si="34"/>
        <v>1</v>
      </c>
      <c r="N276" s="15" t="str">
        <f t="shared" si="35"/>
        <v/>
      </c>
      <c r="O276" s="15" t="str">
        <f t="shared" si="36"/>
        <v/>
      </c>
      <c r="P276" s="15">
        <f t="shared" si="37"/>
        <v>1</v>
      </c>
      <c r="T276" s="25"/>
      <c r="V276" s="26"/>
      <c r="W276" s="26"/>
      <c r="X276" s="26"/>
    </row>
    <row r="277" spans="3:28" outlineLevel="1" x14ac:dyDescent="0.2">
      <c r="C277" s="23" t="s">
        <v>230</v>
      </c>
      <c r="D277" s="24" t="s">
        <v>76</v>
      </c>
      <c r="E277" s="24"/>
      <c r="F277" s="24" t="s">
        <v>35</v>
      </c>
      <c r="G277" s="24"/>
      <c r="J277" s="15" t="str">
        <f t="shared" si="31"/>
        <v>dm_rubrica</v>
      </c>
      <c r="K277" s="15" t="str">
        <f t="shared" si="32"/>
        <v>cd_tipo_rubrica</v>
      </c>
      <c r="L277" s="15" t="str">
        <f t="shared" si="33"/>
        <v>integer</v>
      </c>
      <c r="M277" s="15" t="str">
        <f t="shared" si="34"/>
        <v>2</v>
      </c>
      <c r="N277" s="15" t="str">
        <f t="shared" si="35"/>
        <v/>
      </c>
      <c r="O277" s="15" t="str">
        <f t="shared" si="36"/>
        <v/>
      </c>
      <c r="P277" s="15">
        <f t="shared" si="37"/>
        <v>2</v>
      </c>
      <c r="T277" s="25"/>
      <c r="V277" s="26"/>
      <c r="W277" s="26"/>
      <c r="X277" s="26"/>
    </row>
    <row r="278" spans="3:28" outlineLevel="1" x14ac:dyDescent="0.2">
      <c r="C278" s="23" t="s">
        <v>231</v>
      </c>
      <c r="D278" s="24" t="s">
        <v>49</v>
      </c>
      <c r="E278" s="24"/>
      <c r="F278" s="24" t="s">
        <v>37</v>
      </c>
      <c r="G278" s="24"/>
      <c r="J278" s="15" t="str">
        <f t="shared" si="31"/>
        <v>dm_rubrica</v>
      </c>
      <c r="K278" s="15" t="str">
        <f t="shared" si="32"/>
        <v>ds_tipo_rubrica</v>
      </c>
      <c r="L278" s="15" t="str">
        <f t="shared" si="33"/>
        <v>varchar</v>
      </c>
      <c r="M278" s="15" t="str">
        <f t="shared" si="34"/>
        <v>20</v>
      </c>
      <c r="N278" s="15" t="str">
        <f t="shared" si="35"/>
        <v/>
      </c>
      <c r="O278" s="15" t="str">
        <f t="shared" si="36"/>
        <v/>
      </c>
      <c r="P278" s="15">
        <f t="shared" si="37"/>
        <v>20</v>
      </c>
      <c r="T278" s="25"/>
      <c r="V278" s="26"/>
      <c r="W278" s="26"/>
      <c r="X278" s="26"/>
    </row>
    <row r="279" spans="3:28" outlineLevel="1" x14ac:dyDescent="0.2">
      <c r="C279" s="23" t="s">
        <v>41</v>
      </c>
      <c r="D279" s="24" t="s">
        <v>42</v>
      </c>
      <c r="E279" s="24"/>
      <c r="F279" s="24" t="s">
        <v>35</v>
      </c>
      <c r="G279" s="24"/>
      <c r="J279" s="15" t="str">
        <f t="shared" si="31"/>
        <v>dm_rubrica</v>
      </c>
      <c r="K279" s="15" t="str">
        <f t="shared" si="32"/>
        <v>dt_inicio_vigencia</v>
      </c>
      <c r="L279" s="15" t="str">
        <f t="shared" si="33"/>
        <v>date</v>
      </c>
      <c r="M279" s="15" t="str">
        <f t="shared" si="34"/>
        <v/>
      </c>
      <c r="N279" s="15" t="str">
        <f t="shared" si="35"/>
        <v/>
      </c>
      <c r="O279" s="15" t="str">
        <f t="shared" si="36"/>
        <v/>
      </c>
      <c r="P279" s="15">
        <f t="shared" si="37"/>
        <v>7</v>
      </c>
      <c r="T279" s="25"/>
      <c r="V279" s="26"/>
      <c r="W279" s="26"/>
      <c r="X279" s="26"/>
    </row>
    <row r="280" spans="3:28" outlineLevel="1" x14ac:dyDescent="0.2">
      <c r="C280" s="23" t="s">
        <v>43</v>
      </c>
      <c r="D280" s="24" t="s">
        <v>42</v>
      </c>
      <c r="E280" s="24"/>
      <c r="F280" s="24" t="s">
        <v>37</v>
      </c>
      <c r="G280" s="24"/>
      <c r="J280" s="15" t="str">
        <f t="shared" si="31"/>
        <v>dm_rubrica</v>
      </c>
      <c r="K280" s="15" t="str">
        <f t="shared" si="32"/>
        <v>dt_termino_vigencia</v>
      </c>
      <c r="L280" s="15" t="str">
        <f t="shared" si="33"/>
        <v>date</v>
      </c>
      <c r="M280" s="15" t="str">
        <f t="shared" si="34"/>
        <v/>
      </c>
      <c r="N280" s="15" t="str">
        <f t="shared" si="35"/>
        <v/>
      </c>
      <c r="O280" s="15" t="str">
        <f t="shared" si="36"/>
        <v/>
      </c>
      <c r="P280" s="15">
        <f t="shared" si="37"/>
        <v>7</v>
      </c>
      <c r="T280" s="25"/>
      <c r="V280" s="26"/>
      <c r="W280" s="26"/>
      <c r="X280" s="26"/>
    </row>
    <row r="281" spans="3:28" outlineLevel="1" x14ac:dyDescent="0.2">
      <c r="C281" s="23" t="s">
        <v>44</v>
      </c>
      <c r="D281" s="24" t="s">
        <v>45</v>
      </c>
      <c r="E281" s="24"/>
      <c r="F281" s="24" t="s">
        <v>35</v>
      </c>
      <c r="G281" s="24"/>
      <c r="J281" s="15" t="str">
        <f t="shared" si="31"/>
        <v>dm_rubrica</v>
      </c>
      <c r="K281" s="15" t="str">
        <f t="shared" si="32"/>
        <v>ts_referencia</v>
      </c>
      <c r="L281" s="15" t="str">
        <f t="shared" si="33"/>
        <v>timestamp</v>
      </c>
      <c r="M281" s="15" t="str">
        <f t="shared" si="34"/>
        <v/>
      </c>
      <c r="N281" s="15" t="str">
        <f t="shared" si="35"/>
        <v/>
      </c>
      <c r="O281" s="15" t="str">
        <f t="shared" si="36"/>
        <v/>
      </c>
      <c r="P281" s="15">
        <f t="shared" si="37"/>
        <v>11</v>
      </c>
      <c r="T281" s="25"/>
      <c r="V281" s="26"/>
      <c r="W281" s="26"/>
      <c r="X281" s="26"/>
    </row>
    <row r="282" spans="3:28" outlineLevel="1" x14ac:dyDescent="0.2">
      <c r="C282" s="23"/>
      <c r="D282" s="24"/>
      <c r="E282" s="24"/>
      <c r="F282" s="24"/>
      <c r="G282" s="24"/>
      <c r="J282" s="15" t="str">
        <f t="shared" si="31"/>
        <v/>
      </c>
      <c r="K282" s="15" t="str">
        <f t="shared" si="32"/>
        <v/>
      </c>
      <c r="L282" s="15" t="str">
        <f t="shared" si="33"/>
        <v/>
      </c>
      <c r="M282" s="15" t="str">
        <f t="shared" si="34"/>
        <v/>
      </c>
      <c r="N282" s="15" t="str">
        <f t="shared" si="35"/>
        <v/>
      </c>
      <c r="O282" s="15" t="str">
        <f t="shared" si="36"/>
        <v/>
      </c>
      <c r="P282" s="15" t="str">
        <f t="shared" si="37"/>
        <v/>
      </c>
      <c r="T282" s="25"/>
      <c r="V282" s="26"/>
      <c r="W282" s="26"/>
      <c r="X282" s="26"/>
    </row>
    <row r="283" spans="3:28" outlineLevel="1" x14ac:dyDescent="0.2">
      <c r="C283" s="23" t="s">
        <v>333</v>
      </c>
      <c r="D283" s="24"/>
      <c r="E283" s="24"/>
      <c r="F283" s="24"/>
      <c r="G283" s="24"/>
      <c r="J283" s="15" t="str">
        <f t="shared" si="31"/>
        <v>dm_servidor</v>
      </c>
      <c r="K283" s="15" t="str">
        <f t="shared" si="32"/>
        <v/>
      </c>
      <c r="L283" s="15" t="str">
        <f t="shared" si="33"/>
        <v/>
      </c>
      <c r="M283" s="15" t="str">
        <f t="shared" si="34"/>
        <v/>
      </c>
      <c r="N283" s="15" t="str">
        <f t="shared" si="35"/>
        <v/>
      </c>
      <c r="O283" s="15" t="str">
        <f t="shared" si="36"/>
        <v/>
      </c>
      <c r="P283" s="15" t="str">
        <f t="shared" si="37"/>
        <v/>
      </c>
      <c r="T283" s="25"/>
      <c r="V283" s="26"/>
      <c r="W283" s="26"/>
      <c r="X283" s="26"/>
    </row>
    <row r="284" spans="3:28" outlineLevel="1" x14ac:dyDescent="0.2">
      <c r="C284" s="23" t="s">
        <v>27</v>
      </c>
      <c r="D284" s="24" t="s">
        <v>28</v>
      </c>
      <c r="E284" s="24" t="s">
        <v>29</v>
      </c>
      <c r="F284" s="24" t="s">
        <v>30</v>
      </c>
      <c r="G284" s="24"/>
      <c r="J284" s="15" t="str">
        <f t="shared" si="31"/>
        <v>dm_servidor</v>
      </c>
      <c r="K284" s="15" t="str">
        <f t="shared" si="32"/>
        <v>Name</v>
      </c>
      <c r="L284" s="15" t="str">
        <f t="shared" si="33"/>
        <v>DataType</v>
      </c>
      <c r="M284" s="15" t="str">
        <f t="shared" si="34"/>
        <v>Size</v>
      </c>
      <c r="N284" s="15" t="str">
        <f t="shared" si="35"/>
        <v>PK</v>
      </c>
      <c r="O284" s="15" t="str">
        <f t="shared" si="36"/>
        <v>Nulo?</v>
      </c>
      <c r="P284" s="15" t="str">
        <f t="shared" si="37"/>
        <v>Tamanho Efetivo</v>
      </c>
      <c r="T284" s="25"/>
      <c r="V284" s="26"/>
      <c r="W284" s="26"/>
      <c r="X284" s="26"/>
      <c r="AB284" s="15" t="str">
        <f>+J284</f>
        <v>dm_servidor</v>
      </c>
    </row>
    <row r="285" spans="3:28" x14ac:dyDescent="0.2">
      <c r="C285" s="23" t="s">
        <v>232</v>
      </c>
      <c r="D285" s="24" t="s">
        <v>33</v>
      </c>
      <c r="E285" s="24" t="s">
        <v>34</v>
      </c>
      <c r="F285" s="24" t="s">
        <v>35</v>
      </c>
      <c r="G285" s="24"/>
      <c r="J285" s="15" t="str">
        <f t="shared" si="31"/>
        <v>dm_servidor</v>
      </c>
      <c r="K285" s="15" t="str">
        <f t="shared" si="32"/>
        <v>id_funcionario</v>
      </c>
      <c r="L285" s="15" t="str">
        <f t="shared" si="33"/>
        <v>integer</v>
      </c>
      <c r="M285" s="15" t="str">
        <f t="shared" si="34"/>
        <v>10</v>
      </c>
      <c r="N285" s="15" t="str">
        <f t="shared" si="35"/>
        <v>Sim</v>
      </c>
      <c r="O285" s="15" t="str">
        <f t="shared" si="36"/>
        <v>Não</v>
      </c>
      <c r="P285" s="15">
        <f t="shared" si="37"/>
        <v>10</v>
      </c>
      <c r="Q285" s="15" t="str">
        <f>+J285</f>
        <v>dm_servidor</v>
      </c>
      <c r="R285" s="15">
        <f>DSUM(J284:P330,P284,AB284:AB285)</f>
        <v>44</v>
      </c>
      <c r="S285" s="15">
        <v>653000</v>
      </c>
      <c r="T285" s="25">
        <f>+S285*R285/(1024*1024)</f>
        <v>27.400970458984375</v>
      </c>
      <c r="U285" s="15">
        <v>1</v>
      </c>
      <c r="V285" s="26">
        <v>0.1</v>
      </c>
      <c r="W285" s="25">
        <f>+T285+T285*V285</f>
        <v>30.141067504882812</v>
      </c>
      <c r="X285" s="30">
        <v>12</v>
      </c>
      <c r="Y285" s="25">
        <f>FV(V285,X285,-W285)</f>
        <v>644.54514057104711</v>
      </c>
      <c r="Z285" s="25">
        <f>+Y285+T285</f>
        <v>671.94611103003149</v>
      </c>
      <c r="AB285" s="15" t="str">
        <f>+J285</f>
        <v>dm_servidor</v>
      </c>
    </row>
    <row r="286" spans="3:28" outlineLevel="1" x14ac:dyDescent="0.2">
      <c r="C286" s="23" t="s">
        <v>233</v>
      </c>
      <c r="D286" s="24" t="s">
        <v>234</v>
      </c>
      <c r="E286" s="24"/>
      <c r="F286" s="24" t="s">
        <v>37</v>
      </c>
      <c r="G286" s="24"/>
      <c r="J286" s="15" t="str">
        <f t="shared" si="31"/>
        <v>dm_servidor</v>
      </c>
      <c r="K286" s="15" t="str">
        <f t="shared" si="32"/>
        <v>cd_funcionario</v>
      </c>
      <c r="L286" s="15" t="str">
        <f t="shared" si="33"/>
        <v>integer</v>
      </c>
      <c r="M286" s="15" t="str">
        <f t="shared" si="34"/>
        <v>9</v>
      </c>
      <c r="N286" s="15" t="str">
        <f t="shared" si="35"/>
        <v/>
      </c>
      <c r="O286" s="15" t="str">
        <f t="shared" si="36"/>
        <v/>
      </c>
      <c r="P286" s="15">
        <f t="shared" si="37"/>
        <v>9</v>
      </c>
      <c r="T286" s="25"/>
      <c r="V286" s="26"/>
      <c r="W286" s="26"/>
      <c r="X286" s="26"/>
    </row>
    <row r="287" spans="3:28" outlineLevel="1" x14ac:dyDescent="0.2">
      <c r="C287" s="23" t="s">
        <v>41</v>
      </c>
      <c r="D287" s="24" t="s">
        <v>42</v>
      </c>
      <c r="E287" s="24"/>
      <c r="F287" s="24" t="s">
        <v>35</v>
      </c>
      <c r="G287" s="24"/>
      <c r="J287" s="15" t="str">
        <f t="shared" si="31"/>
        <v>dm_servidor</v>
      </c>
      <c r="K287" s="15" t="str">
        <f t="shared" si="32"/>
        <v>dt_inicio_vigencia</v>
      </c>
      <c r="L287" s="15" t="str">
        <f t="shared" si="33"/>
        <v>date</v>
      </c>
      <c r="M287" s="15" t="str">
        <f t="shared" si="34"/>
        <v/>
      </c>
      <c r="N287" s="15" t="str">
        <f t="shared" si="35"/>
        <v/>
      </c>
      <c r="O287" s="15" t="str">
        <f t="shared" si="36"/>
        <v/>
      </c>
      <c r="P287" s="15">
        <f t="shared" si="37"/>
        <v>7</v>
      </c>
      <c r="T287" s="25"/>
      <c r="V287" s="26"/>
      <c r="W287" s="26"/>
      <c r="X287" s="26"/>
    </row>
    <row r="288" spans="3:28" outlineLevel="1" x14ac:dyDescent="0.2">
      <c r="C288" s="23" t="s">
        <v>43</v>
      </c>
      <c r="D288" s="24" t="s">
        <v>42</v>
      </c>
      <c r="E288" s="24"/>
      <c r="F288" s="24" t="s">
        <v>37</v>
      </c>
      <c r="G288" s="24"/>
      <c r="J288" s="15" t="str">
        <f t="shared" si="31"/>
        <v>dm_servidor</v>
      </c>
      <c r="K288" s="15" t="str">
        <f t="shared" si="32"/>
        <v>dt_termino_vigencia</v>
      </c>
      <c r="L288" s="15" t="str">
        <f t="shared" si="33"/>
        <v>date</v>
      </c>
      <c r="M288" s="15" t="str">
        <f t="shared" si="34"/>
        <v/>
      </c>
      <c r="N288" s="15" t="str">
        <f t="shared" si="35"/>
        <v/>
      </c>
      <c r="O288" s="15" t="str">
        <f t="shared" si="36"/>
        <v/>
      </c>
      <c r="P288" s="15">
        <f t="shared" si="37"/>
        <v>7</v>
      </c>
      <c r="T288" s="25"/>
      <c r="V288" s="26"/>
      <c r="W288" s="26"/>
      <c r="X288" s="26"/>
    </row>
    <row r="289" spans="3:28" outlineLevel="1" x14ac:dyDescent="0.2">
      <c r="C289" s="23" t="s">
        <v>44</v>
      </c>
      <c r="D289" s="24" t="s">
        <v>45</v>
      </c>
      <c r="E289" s="24"/>
      <c r="F289" s="24" t="s">
        <v>35</v>
      </c>
      <c r="G289" s="24"/>
      <c r="J289" s="15" t="str">
        <f t="shared" si="31"/>
        <v>dm_servidor</v>
      </c>
      <c r="K289" s="15" t="str">
        <f t="shared" si="32"/>
        <v>ts_referencia</v>
      </c>
      <c r="L289" s="15" t="str">
        <f t="shared" si="33"/>
        <v>timestamp</v>
      </c>
      <c r="M289" s="15" t="str">
        <f t="shared" si="34"/>
        <v/>
      </c>
      <c r="N289" s="15" t="str">
        <f t="shared" si="35"/>
        <v/>
      </c>
      <c r="O289" s="15" t="str">
        <f t="shared" si="36"/>
        <v/>
      </c>
      <c r="P289" s="15">
        <f t="shared" si="37"/>
        <v>11</v>
      </c>
      <c r="T289" s="25"/>
      <c r="V289" s="26"/>
      <c r="W289" s="26"/>
      <c r="X289" s="26"/>
    </row>
    <row r="290" spans="3:28" outlineLevel="1" x14ac:dyDescent="0.2">
      <c r="C290" s="23"/>
      <c r="D290" s="24"/>
      <c r="E290" s="24"/>
      <c r="F290" s="24"/>
      <c r="G290" s="24"/>
      <c r="J290" s="15" t="str">
        <f t="shared" si="31"/>
        <v/>
      </c>
      <c r="K290" s="15" t="str">
        <f t="shared" si="32"/>
        <v/>
      </c>
      <c r="L290" s="15" t="str">
        <f t="shared" si="33"/>
        <v/>
      </c>
      <c r="M290" s="15" t="str">
        <f t="shared" si="34"/>
        <v/>
      </c>
      <c r="N290" s="15" t="str">
        <f t="shared" si="35"/>
        <v/>
      </c>
      <c r="O290" s="15" t="str">
        <f t="shared" si="36"/>
        <v/>
      </c>
      <c r="P290" s="15" t="str">
        <f t="shared" si="37"/>
        <v/>
      </c>
      <c r="T290" s="25"/>
      <c r="V290" s="26"/>
      <c r="W290" s="26"/>
      <c r="X290" s="26"/>
    </row>
    <row r="291" spans="3:28" outlineLevel="1" x14ac:dyDescent="0.2">
      <c r="C291" s="23" t="s">
        <v>334</v>
      </c>
      <c r="D291" s="24"/>
      <c r="E291" s="24"/>
      <c r="F291" s="24"/>
      <c r="G291" s="24"/>
      <c r="J291" s="15" t="str">
        <f t="shared" si="31"/>
        <v>dm_situacao_periodo_aquisitivo</v>
      </c>
      <c r="K291" s="15" t="str">
        <f t="shared" si="32"/>
        <v/>
      </c>
      <c r="L291" s="15" t="str">
        <f t="shared" si="33"/>
        <v/>
      </c>
      <c r="M291" s="15" t="str">
        <f t="shared" si="34"/>
        <v/>
      </c>
      <c r="N291" s="15" t="str">
        <f t="shared" si="35"/>
        <v/>
      </c>
      <c r="O291" s="15" t="str">
        <f t="shared" si="36"/>
        <v/>
      </c>
      <c r="P291" s="15" t="str">
        <f t="shared" si="37"/>
        <v/>
      </c>
      <c r="T291" s="25"/>
      <c r="V291" s="26"/>
      <c r="W291" s="26"/>
      <c r="X291" s="26"/>
    </row>
    <row r="292" spans="3:28" outlineLevel="1" x14ac:dyDescent="0.2">
      <c r="C292" s="23" t="s">
        <v>27</v>
      </c>
      <c r="D292" s="24" t="s">
        <v>28</v>
      </c>
      <c r="E292" s="24" t="s">
        <v>29</v>
      </c>
      <c r="F292" s="24" t="s">
        <v>30</v>
      </c>
      <c r="G292" s="24"/>
      <c r="J292" s="15" t="str">
        <f t="shared" si="31"/>
        <v>dm_situacao_periodo_aquisitivo</v>
      </c>
      <c r="K292" s="15" t="str">
        <f t="shared" si="32"/>
        <v>Name</v>
      </c>
      <c r="L292" s="15" t="str">
        <f t="shared" si="33"/>
        <v>DataType</v>
      </c>
      <c r="M292" s="15" t="str">
        <f t="shared" si="34"/>
        <v>Size</v>
      </c>
      <c r="N292" s="15" t="str">
        <f t="shared" si="35"/>
        <v>PK</v>
      </c>
      <c r="O292" s="15" t="str">
        <f t="shared" si="36"/>
        <v>Nulo?</v>
      </c>
      <c r="P292" s="15" t="str">
        <f t="shared" si="37"/>
        <v>Tamanho Efetivo</v>
      </c>
      <c r="T292" s="25"/>
      <c r="V292" s="26"/>
      <c r="W292" s="26"/>
      <c r="X292" s="26"/>
      <c r="AB292" s="15" t="str">
        <f>+J292</f>
        <v>dm_situacao_periodo_aquisitivo</v>
      </c>
    </row>
    <row r="293" spans="3:28" x14ac:dyDescent="0.2">
      <c r="C293" s="23" t="s">
        <v>235</v>
      </c>
      <c r="D293" s="24" t="s">
        <v>33</v>
      </c>
      <c r="E293" s="24" t="s">
        <v>34</v>
      </c>
      <c r="F293" s="24" t="s">
        <v>35</v>
      </c>
      <c r="G293" s="24"/>
      <c r="J293" s="15" t="str">
        <f t="shared" si="31"/>
        <v>dm_situacao_periodo_aquisitivo</v>
      </c>
      <c r="K293" s="15" t="str">
        <f t="shared" si="32"/>
        <v>id_situacao_peraq_ferias</v>
      </c>
      <c r="L293" s="15" t="str">
        <f t="shared" si="33"/>
        <v>integer</v>
      </c>
      <c r="M293" s="15" t="str">
        <f t="shared" si="34"/>
        <v>10</v>
      </c>
      <c r="N293" s="15" t="str">
        <f t="shared" si="35"/>
        <v>Sim</v>
      </c>
      <c r="O293" s="15" t="str">
        <f t="shared" si="36"/>
        <v>Não</v>
      </c>
      <c r="P293" s="15">
        <f t="shared" si="37"/>
        <v>10</v>
      </c>
      <c r="Q293" s="15" t="str">
        <f>+J293</f>
        <v>dm_situacao_periodo_aquisitivo</v>
      </c>
      <c r="R293" s="15">
        <f>DSUM(J292:P338,P292,AB292:AB293)</f>
        <v>98</v>
      </c>
      <c r="S293" s="15">
        <v>10</v>
      </c>
      <c r="T293" s="25">
        <f>+S293*R293/(1024*1024)</f>
        <v>9.34600830078125E-4</v>
      </c>
      <c r="U293" s="15">
        <v>1</v>
      </c>
      <c r="V293" s="26">
        <v>0.1</v>
      </c>
      <c r="W293" s="25">
        <f>+T293+T293*V293</f>
        <v>1.0280609130859375E-3</v>
      </c>
      <c r="X293" s="30">
        <v>12</v>
      </c>
      <c r="Y293" s="25">
        <f>FV(V293,X293,-W293)</f>
        <v>2.1984346295406729E-2</v>
      </c>
      <c r="Z293" s="25">
        <f>+Y293+T293</f>
        <v>2.2918947125484854E-2</v>
      </c>
      <c r="AB293" s="15" t="str">
        <f>+J293</f>
        <v>dm_situacao_periodo_aquisitivo</v>
      </c>
    </row>
    <row r="294" spans="3:28" outlineLevel="1" x14ac:dyDescent="0.2">
      <c r="C294" s="23" t="s">
        <v>236</v>
      </c>
      <c r="D294" s="24" t="s">
        <v>88</v>
      </c>
      <c r="E294" s="24"/>
      <c r="F294" s="24" t="s">
        <v>37</v>
      </c>
      <c r="G294" s="24"/>
      <c r="J294" s="15" t="str">
        <f t="shared" si="31"/>
        <v>dm_situacao_periodo_aquisitivo</v>
      </c>
      <c r="K294" s="15" t="str">
        <f t="shared" si="32"/>
        <v>cd_situacao_peraq_ferias</v>
      </c>
      <c r="L294" s="15" t="str">
        <f t="shared" si="33"/>
        <v>integer</v>
      </c>
      <c r="M294" s="15" t="str">
        <f t="shared" si="34"/>
        <v>3</v>
      </c>
      <c r="N294" s="15" t="str">
        <f t="shared" si="35"/>
        <v/>
      </c>
      <c r="O294" s="15" t="str">
        <f t="shared" si="36"/>
        <v/>
      </c>
      <c r="P294" s="15">
        <f t="shared" si="37"/>
        <v>3</v>
      </c>
      <c r="T294" s="25"/>
      <c r="V294" s="26"/>
      <c r="W294" s="26"/>
      <c r="X294" s="26"/>
    </row>
    <row r="295" spans="3:28" outlineLevel="1" x14ac:dyDescent="0.2">
      <c r="C295" s="23" t="s">
        <v>237</v>
      </c>
      <c r="D295" s="24" t="s">
        <v>40</v>
      </c>
      <c r="E295" s="24"/>
      <c r="F295" s="24" t="s">
        <v>37</v>
      </c>
      <c r="G295" s="24"/>
      <c r="J295" s="15" t="str">
        <f t="shared" si="31"/>
        <v>dm_situacao_periodo_aquisitivo</v>
      </c>
      <c r="K295" s="15" t="str">
        <f t="shared" si="32"/>
        <v>ds_situacao_peraq_ferias</v>
      </c>
      <c r="L295" s="15" t="str">
        <f t="shared" si="33"/>
        <v>varchar</v>
      </c>
      <c r="M295" s="15" t="str">
        <f t="shared" si="34"/>
        <v>60</v>
      </c>
      <c r="N295" s="15" t="str">
        <f t="shared" si="35"/>
        <v/>
      </c>
      <c r="O295" s="15" t="str">
        <f t="shared" si="36"/>
        <v/>
      </c>
      <c r="P295" s="15">
        <f t="shared" si="37"/>
        <v>60</v>
      </c>
      <c r="T295" s="25"/>
      <c r="V295" s="26"/>
      <c r="W295" s="26"/>
      <c r="X295" s="26"/>
    </row>
    <row r="296" spans="3:28" outlineLevel="1" x14ac:dyDescent="0.2">
      <c r="C296" s="23" t="s">
        <v>41</v>
      </c>
      <c r="D296" s="24" t="s">
        <v>42</v>
      </c>
      <c r="E296" s="24"/>
      <c r="F296" s="24" t="s">
        <v>35</v>
      </c>
      <c r="G296" s="24"/>
      <c r="J296" s="15" t="str">
        <f t="shared" si="31"/>
        <v>dm_situacao_periodo_aquisitivo</v>
      </c>
      <c r="K296" s="15" t="str">
        <f t="shared" si="32"/>
        <v>dt_inicio_vigencia</v>
      </c>
      <c r="L296" s="15" t="str">
        <f t="shared" si="33"/>
        <v>date</v>
      </c>
      <c r="M296" s="15" t="str">
        <f t="shared" si="34"/>
        <v/>
      </c>
      <c r="N296" s="15" t="str">
        <f t="shared" si="35"/>
        <v/>
      </c>
      <c r="O296" s="15" t="str">
        <f t="shared" si="36"/>
        <v/>
      </c>
      <c r="P296" s="15">
        <f t="shared" si="37"/>
        <v>7</v>
      </c>
      <c r="T296" s="25"/>
      <c r="V296" s="26"/>
      <c r="W296" s="26"/>
      <c r="X296" s="26"/>
    </row>
    <row r="297" spans="3:28" outlineLevel="1" x14ac:dyDescent="0.2">
      <c r="C297" s="23" t="s">
        <v>43</v>
      </c>
      <c r="D297" s="24" t="s">
        <v>42</v>
      </c>
      <c r="E297" s="24"/>
      <c r="F297" s="24" t="s">
        <v>37</v>
      </c>
      <c r="G297" s="24"/>
      <c r="J297" s="15" t="str">
        <f t="shared" si="31"/>
        <v>dm_situacao_periodo_aquisitivo</v>
      </c>
      <c r="K297" s="15" t="str">
        <f t="shared" si="32"/>
        <v>dt_termino_vigencia</v>
      </c>
      <c r="L297" s="15" t="str">
        <f t="shared" si="33"/>
        <v>date</v>
      </c>
      <c r="M297" s="15" t="str">
        <f t="shared" si="34"/>
        <v/>
      </c>
      <c r="N297" s="15" t="str">
        <f t="shared" si="35"/>
        <v/>
      </c>
      <c r="O297" s="15" t="str">
        <f t="shared" si="36"/>
        <v/>
      </c>
      <c r="P297" s="15">
        <f t="shared" si="37"/>
        <v>7</v>
      </c>
      <c r="T297" s="25"/>
      <c r="V297" s="26"/>
      <c r="W297" s="26"/>
      <c r="X297" s="26"/>
    </row>
    <row r="298" spans="3:28" outlineLevel="1" x14ac:dyDescent="0.2">
      <c r="C298" s="23" t="s">
        <v>44</v>
      </c>
      <c r="D298" s="24" t="s">
        <v>45</v>
      </c>
      <c r="E298" s="24"/>
      <c r="F298" s="24" t="s">
        <v>35</v>
      </c>
      <c r="G298" s="24"/>
      <c r="J298" s="15" t="str">
        <f t="shared" si="31"/>
        <v>dm_situacao_periodo_aquisitivo</v>
      </c>
      <c r="K298" s="15" t="str">
        <f t="shared" si="32"/>
        <v>ts_referencia</v>
      </c>
      <c r="L298" s="15" t="str">
        <f t="shared" si="33"/>
        <v>timestamp</v>
      </c>
      <c r="M298" s="15" t="str">
        <f t="shared" si="34"/>
        <v/>
      </c>
      <c r="N298" s="15" t="str">
        <f t="shared" si="35"/>
        <v/>
      </c>
      <c r="O298" s="15" t="str">
        <f t="shared" si="36"/>
        <v/>
      </c>
      <c r="P298" s="15">
        <f t="shared" si="37"/>
        <v>11</v>
      </c>
      <c r="T298" s="25"/>
      <c r="V298" s="26"/>
      <c r="W298" s="26"/>
      <c r="X298" s="26"/>
    </row>
    <row r="299" spans="3:28" outlineLevel="1" x14ac:dyDescent="0.2">
      <c r="C299" s="23"/>
      <c r="D299" s="24"/>
      <c r="E299" s="24"/>
      <c r="F299" s="24"/>
      <c r="G299" s="24"/>
      <c r="J299" s="15" t="str">
        <f t="shared" si="31"/>
        <v/>
      </c>
      <c r="K299" s="15" t="str">
        <f t="shared" si="32"/>
        <v/>
      </c>
      <c r="L299" s="15" t="str">
        <f t="shared" si="33"/>
        <v/>
      </c>
      <c r="M299" s="15" t="str">
        <f t="shared" si="34"/>
        <v/>
      </c>
      <c r="N299" s="15" t="str">
        <f t="shared" si="35"/>
        <v/>
      </c>
      <c r="O299" s="15" t="str">
        <f t="shared" si="36"/>
        <v/>
      </c>
      <c r="P299" s="15" t="str">
        <f t="shared" si="37"/>
        <v/>
      </c>
      <c r="T299" s="25"/>
      <c r="V299" s="26"/>
      <c r="W299" s="26"/>
      <c r="X299" s="26"/>
    </row>
    <row r="300" spans="3:28" outlineLevel="1" x14ac:dyDescent="0.2">
      <c r="C300" s="23" t="s">
        <v>335</v>
      </c>
      <c r="D300" s="24"/>
      <c r="E300" s="24"/>
      <c r="F300" s="24"/>
      <c r="G300" s="24"/>
      <c r="J300" s="15" t="str">
        <f t="shared" si="31"/>
        <v>dm_situacao_servidor</v>
      </c>
      <c r="K300" s="15" t="str">
        <f t="shared" si="32"/>
        <v/>
      </c>
      <c r="L300" s="15" t="str">
        <f t="shared" si="33"/>
        <v/>
      </c>
      <c r="M300" s="15" t="str">
        <f t="shared" si="34"/>
        <v/>
      </c>
      <c r="N300" s="15" t="str">
        <f t="shared" si="35"/>
        <v/>
      </c>
      <c r="O300" s="15" t="str">
        <f t="shared" si="36"/>
        <v/>
      </c>
      <c r="P300" s="15" t="str">
        <f t="shared" si="37"/>
        <v/>
      </c>
      <c r="T300" s="25"/>
      <c r="V300" s="26"/>
      <c r="W300" s="26"/>
      <c r="X300" s="26"/>
    </row>
    <row r="301" spans="3:28" outlineLevel="1" x14ac:dyDescent="0.2">
      <c r="C301" s="23" t="s">
        <v>27</v>
      </c>
      <c r="D301" s="24" t="s">
        <v>28</v>
      </c>
      <c r="E301" s="24" t="s">
        <v>29</v>
      </c>
      <c r="F301" s="24" t="s">
        <v>30</v>
      </c>
      <c r="G301" s="24"/>
      <c r="J301" s="15" t="str">
        <f t="shared" si="31"/>
        <v>dm_situacao_servidor</v>
      </c>
      <c r="K301" s="15" t="str">
        <f t="shared" si="32"/>
        <v>Name</v>
      </c>
      <c r="L301" s="15" t="str">
        <f t="shared" si="33"/>
        <v>DataType</v>
      </c>
      <c r="M301" s="15" t="str">
        <f t="shared" si="34"/>
        <v>Size</v>
      </c>
      <c r="N301" s="15" t="str">
        <f t="shared" si="35"/>
        <v>PK</v>
      </c>
      <c r="O301" s="15" t="str">
        <f t="shared" si="36"/>
        <v>Nulo?</v>
      </c>
      <c r="P301" s="15" t="str">
        <f t="shared" si="37"/>
        <v>Tamanho Efetivo</v>
      </c>
      <c r="T301" s="25"/>
      <c r="V301" s="26"/>
      <c r="W301" s="26"/>
      <c r="X301" s="26"/>
      <c r="AB301" s="15" t="str">
        <f>+J301</f>
        <v>dm_situacao_servidor</v>
      </c>
    </row>
    <row r="302" spans="3:28" x14ac:dyDescent="0.2">
      <c r="C302" s="23" t="s">
        <v>238</v>
      </c>
      <c r="D302" s="24" t="s">
        <v>33</v>
      </c>
      <c r="E302" s="24" t="s">
        <v>34</v>
      </c>
      <c r="F302" s="24" t="s">
        <v>35</v>
      </c>
      <c r="G302" s="24"/>
      <c r="J302" s="15" t="str">
        <f t="shared" si="31"/>
        <v>dm_situacao_servidor</v>
      </c>
      <c r="K302" s="15" t="str">
        <f t="shared" si="32"/>
        <v>id_situacao_servidor</v>
      </c>
      <c r="L302" s="15" t="str">
        <f t="shared" si="33"/>
        <v>integer</v>
      </c>
      <c r="M302" s="15" t="str">
        <f t="shared" si="34"/>
        <v>10</v>
      </c>
      <c r="N302" s="15" t="str">
        <f t="shared" si="35"/>
        <v>Sim</v>
      </c>
      <c r="O302" s="15" t="str">
        <f t="shared" si="36"/>
        <v>Não</v>
      </c>
      <c r="P302" s="15">
        <f t="shared" si="37"/>
        <v>10</v>
      </c>
      <c r="Q302" s="15" t="str">
        <f>+J302</f>
        <v>dm_situacao_servidor</v>
      </c>
      <c r="R302" s="15">
        <f>DSUM(J301:P347,P301,AB301:AB302)</f>
        <v>98</v>
      </c>
      <c r="S302" s="15">
        <v>10</v>
      </c>
      <c r="T302" s="25">
        <f>+S302*R302/(1024*1024)</f>
        <v>9.34600830078125E-4</v>
      </c>
      <c r="U302" s="15">
        <v>1</v>
      </c>
      <c r="V302" s="26">
        <v>0.1</v>
      </c>
      <c r="W302" s="25">
        <f>+T302+T302*V302</f>
        <v>1.0280609130859375E-3</v>
      </c>
      <c r="X302" s="30">
        <v>12</v>
      </c>
      <c r="Y302" s="25">
        <f>FV(V302,X302,-W302)</f>
        <v>2.1984346295406729E-2</v>
      </c>
      <c r="Z302" s="25">
        <f>+Y302+T302</f>
        <v>2.2918947125484854E-2</v>
      </c>
      <c r="AB302" s="15" t="str">
        <f>+J302</f>
        <v>dm_situacao_servidor</v>
      </c>
    </row>
    <row r="303" spans="3:28" outlineLevel="1" x14ac:dyDescent="0.2">
      <c r="C303" s="23" t="s">
        <v>239</v>
      </c>
      <c r="D303" s="24" t="s">
        <v>88</v>
      </c>
      <c r="E303" s="24"/>
      <c r="F303" s="24" t="s">
        <v>37</v>
      </c>
      <c r="G303" s="24"/>
      <c r="J303" s="15" t="str">
        <f t="shared" si="31"/>
        <v>dm_situacao_servidor</v>
      </c>
      <c r="K303" s="15" t="str">
        <f t="shared" si="32"/>
        <v>cd_situacao_servidor</v>
      </c>
      <c r="L303" s="15" t="str">
        <f t="shared" si="33"/>
        <v>integer</v>
      </c>
      <c r="M303" s="15" t="str">
        <f t="shared" si="34"/>
        <v>3</v>
      </c>
      <c r="N303" s="15" t="str">
        <f t="shared" si="35"/>
        <v/>
      </c>
      <c r="O303" s="15" t="str">
        <f t="shared" si="36"/>
        <v/>
      </c>
      <c r="P303" s="15">
        <f t="shared" si="37"/>
        <v>3</v>
      </c>
      <c r="T303" s="25"/>
      <c r="V303" s="26"/>
      <c r="W303" s="26"/>
      <c r="X303" s="26"/>
    </row>
    <row r="304" spans="3:28" outlineLevel="1" x14ac:dyDescent="0.2">
      <c r="C304" s="23" t="s">
        <v>240</v>
      </c>
      <c r="D304" s="24" t="s">
        <v>40</v>
      </c>
      <c r="E304" s="24"/>
      <c r="F304" s="24" t="s">
        <v>37</v>
      </c>
      <c r="G304" s="24"/>
      <c r="J304" s="15" t="str">
        <f t="shared" si="31"/>
        <v>dm_situacao_servidor</v>
      </c>
      <c r="K304" s="15" t="str">
        <f t="shared" si="32"/>
        <v>ds_situacao_servidor</v>
      </c>
      <c r="L304" s="15" t="str">
        <f t="shared" si="33"/>
        <v>varchar</v>
      </c>
      <c r="M304" s="15" t="str">
        <f t="shared" si="34"/>
        <v>60</v>
      </c>
      <c r="N304" s="15" t="str">
        <f t="shared" si="35"/>
        <v/>
      </c>
      <c r="O304" s="15" t="str">
        <f t="shared" si="36"/>
        <v/>
      </c>
      <c r="P304" s="15">
        <f t="shared" si="37"/>
        <v>60</v>
      </c>
      <c r="T304" s="25"/>
      <c r="V304" s="26"/>
      <c r="W304" s="26"/>
      <c r="X304" s="26"/>
    </row>
    <row r="305" spans="3:28" outlineLevel="1" x14ac:dyDescent="0.2">
      <c r="C305" s="23" t="s">
        <v>41</v>
      </c>
      <c r="D305" s="24" t="s">
        <v>42</v>
      </c>
      <c r="E305" s="24"/>
      <c r="F305" s="24" t="s">
        <v>35</v>
      </c>
      <c r="G305" s="24"/>
      <c r="J305" s="15" t="str">
        <f t="shared" si="31"/>
        <v>dm_situacao_servidor</v>
      </c>
      <c r="K305" s="15" t="str">
        <f t="shared" si="32"/>
        <v>dt_inicio_vigencia</v>
      </c>
      <c r="L305" s="15" t="str">
        <f t="shared" si="33"/>
        <v>date</v>
      </c>
      <c r="M305" s="15" t="str">
        <f t="shared" si="34"/>
        <v/>
      </c>
      <c r="N305" s="15" t="str">
        <f t="shared" si="35"/>
        <v/>
      </c>
      <c r="O305" s="15" t="str">
        <f t="shared" si="36"/>
        <v/>
      </c>
      <c r="P305" s="15">
        <f t="shared" si="37"/>
        <v>7</v>
      </c>
      <c r="T305" s="25"/>
      <c r="V305" s="26"/>
      <c r="W305" s="26"/>
      <c r="X305" s="26"/>
    </row>
    <row r="306" spans="3:28" outlineLevel="1" x14ac:dyDescent="0.2">
      <c r="C306" s="23" t="s">
        <v>43</v>
      </c>
      <c r="D306" s="24" t="s">
        <v>42</v>
      </c>
      <c r="E306" s="24"/>
      <c r="F306" s="24" t="s">
        <v>37</v>
      </c>
      <c r="G306" s="24"/>
      <c r="J306" s="15" t="str">
        <f t="shared" si="31"/>
        <v>dm_situacao_servidor</v>
      </c>
      <c r="K306" s="15" t="str">
        <f t="shared" si="32"/>
        <v>dt_termino_vigencia</v>
      </c>
      <c r="L306" s="15" t="str">
        <f t="shared" si="33"/>
        <v>date</v>
      </c>
      <c r="M306" s="15" t="str">
        <f t="shared" si="34"/>
        <v/>
      </c>
      <c r="N306" s="15" t="str">
        <f t="shared" si="35"/>
        <v/>
      </c>
      <c r="O306" s="15" t="str">
        <f t="shared" si="36"/>
        <v/>
      </c>
      <c r="P306" s="15">
        <f t="shared" si="37"/>
        <v>7</v>
      </c>
      <c r="T306" s="25"/>
      <c r="V306" s="26"/>
      <c r="W306" s="26"/>
      <c r="X306" s="26"/>
    </row>
    <row r="307" spans="3:28" outlineLevel="1" x14ac:dyDescent="0.2">
      <c r="C307" s="23" t="s">
        <v>44</v>
      </c>
      <c r="D307" s="24" t="s">
        <v>45</v>
      </c>
      <c r="E307" s="24"/>
      <c r="F307" s="24" t="s">
        <v>35</v>
      </c>
      <c r="G307" s="24"/>
      <c r="J307" s="15" t="str">
        <f t="shared" si="31"/>
        <v>dm_situacao_servidor</v>
      </c>
      <c r="K307" s="15" t="str">
        <f t="shared" si="32"/>
        <v>ts_referencia</v>
      </c>
      <c r="L307" s="15" t="str">
        <f t="shared" si="33"/>
        <v>timestamp</v>
      </c>
      <c r="M307" s="15" t="str">
        <f t="shared" si="34"/>
        <v/>
      </c>
      <c r="N307" s="15" t="str">
        <f t="shared" si="35"/>
        <v/>
      </c>
      <c r="O307" s="15" t="str">
        <f t="shared" si="36"/>
        <v/>
      </c>
      <c r="P307" s="15">
        <f t="shared" si="37"/>
        <v>11</v>
      </c>
      <c r="T307" s="25"/>
      <c r="V307" s="26"/>
      <c r="W307" s="26"/>
      <c r="X307" s="26"/>
    </row>
    <row r="308" spans="3:28" outlineLevel="1" x14ac:dyDescent="0.2">
      <c r="C308" s="23"/>
      <c r="D308" s="24"/>
      <c r="E308" s="24"/>
      <c r="F308" s="24"/>
      <c r="G308" s="24"/>
      <c r="J308" s="15" t="str">
        <f t="shared" si="31"/>
        <v/>
      </c>
      <c r="K308" s="15" t="str">
        <f t="shared" si="32"/>
        <v/>
      </c>
      <c r="L308" s="15" t="str">
        <f t="shared" si="33"/>
        <v/>
      </c>
      <c r="M308" s="15" t="str">
        <f t="shared" si="34"/>
        <v/>
      </c>
      <c r="N308" s="15" t="str">
        <f t="shared" si="35"/>
        <v/>
      </c>
      <c r="O308" s="15" t="str">
        <f t="shared" si="36"/>
        <v/>
      </c>
      <c r="P308" s="15" t="str">
        <f t="shared" si="37"/>
        <v/>
      </c>
      <c r="T308" s="25"/>
      <c r="V308" s="26"/>
      <c r="W308" s="26"/>
      <c r="X308" s="26"/>
    </row>
    <row r="309" spans="3:28" outlineLevel="1" x14ac:dyDescent="0.2">
      <c r="C309" s="23" t="s">
        <v>336</v>
      </c>
      <c r="D309" s="24"/>
      <c r="E309" s="24"/>
      <c r="F309" s="24"/>
      <c r="G309" s="24"/>
      <c r="J309" s="15" t="str">
        <f t="shared" si="31"/>
        <v>dm_situacao_servidor_cotista</v>
      </c>
      <c r="K309" s="15" t="str">
        <f t="shared" si="32"/>
        <v/>
      </c>
      <c r="L309" s="15" t="str">
        <f t="shared" si="33"/>
        <v/>
      </c>
      <c r="M309" s="15" t="str">
        <f t="shared" si="34"/>
        <v/>
      </c>
      <c r="N309" s="15" t="str">
        <f t="shared" si="35"/>
        <v/>
      </c>
      <c r="O309" s="15" t="str">
        <f t="shared" si="36"/>
        <v/>
      </c>
      <c r="P309" s="15" t="str">
        <f t="shared" si="37"/>
        <v/>
      </c>
      <c r="T309" s="25"/>
      <c r="V309" s="26"/>
      <c r="W309" s="26"/>
      <c r="X309" s="26"/>
    </row>
    <row r="310" spans="3:28" outlineLevel="1" x14ac:dyDescent="0.2">
      <c r="C310" s="23" t="s">
        <v>337</v>
      </c>
      <c r="D310" s="24"/>
      <c r="E310" s="24"/>
      <c r="F310" s="24"/>
      <c r="G310" s="24"/>
      <c r="J310" s="15" t="str">
        <f t="shared" si="31"/>
        <v>dm_situacao_servidor_pensionista</v>
      </c>
      <c r="K310" s="15" t="str">
        <f t="shared" si="32"/>
        <v/>
      </c>
      <c r="L310" s="15" t="str">
        <f t="shared" si="33"/>
        <v/>
      </c>
      <c r="M310" s="15" t="str">
        <f t="shared" si="34"/>
        <v/>
      </c>
      <c r="N310" s="15" t="str">
        <f t="shared" si="35"/>
        <v/>
      </c>
      <c r="O310" s="15" t="str">
        <f t="shared" si="36"/>
        <v/>
      </c>
      <c r="P310" s="15" t="str">
        <f t="shared" si="37"/>
        <v/>
      </c>
      <c r="T310" s="25"/>
      <c r="V310" s="26"/>
      <c r="W310" s="26"/>
      <c r="X310" s="26"/>
    </row>
    <row r="311" spans="3:28" outlineLevel="1" x14ac:dyDescent="0.2">
      <c r="C311" s="23" t="s">
        <v>338</v>
      </c>
      <c r="D311" s="24"/>
      <c r="E311" s="24"/>
      <c r="F311" s="24"/>
      <c r="G311" s="24"/>
      <c r="J311" s="15" t="str">
        <f t="shared" si="31"/>
        <v>dm_tempo</v>
      </c>
      <c r="K311" s="15" t="str">
        <f t="shared" si="32"/>
        <v/>
      </c>
      <c r="L311" s="15" t="str">
        <f t="shared" si="33"/>
        <v/>
      </c>
      <c r="M311" s="15" t="str">
        <f t="shared" si="34"/>
        <v/>
      </c>
      <c r="N311" s="15" t="str">
        <f t="shared" si="35"/>
        <v/>
      </c>
      <c r="O311" s="15" t="str">
        <f t="shared" si="36"/>
        <v/>
      </c>
      <c r="P311" s="15" t="str">
        <f t="shared" si="37"/>
        <v/>
      </c>
      <c r="T311" s="25"/>
      <c r="V311" s="26"/>
      <c r="W311" s="26"/>
      <c r="X311" s="26"/>
    </row>
    <row r="312" spans="3:28" outlineLevel="1" x14ac:dyDescent="0.2">
      <c r="C312" s="23" t="s">
        <v>27</v>
      </c>
      <c r="D312" s="24" t="s">
        <v>28</v>
      </c>
      <c r="E312" s="24" t="s">
        <v>29</v>
      </c>
      <c r="F312" s="24" t="s">
        <v>30</v>
      </c>
      <c r="G312" s="24"/>
      <c r="J312" s="15" t="str">
        <f t="shared" si="31"/>
        <v>dm_tempo</v>
      </c>
      <c r="K312" s="15" t="str">
        <f t="shared" si="32"/>
        <v>Name</v>
      </c>
      <c r="L312" s="15" t="str">
        <f t="shared" si="33"/>
        <v>DataType</v>
      </c>
      <c r="M312" s="15" t="str">
        <f t="shared" si="34"/>
        <v>Size</v>
      </c>
      <c r="N312" s="15" t="str">
        <f t="shared" si="35"/>
        <v>PK</v>
      </c>
      <c r="O312" s="15" t="str">
        <f t="shared" si="36"/>
        <v>Nulo?</v>
      </c>
      <c r="P312" s="15" t="str">
        <f t="shared" si="37"/>
        <v>Tamanho Efetivo</v>
      </c>
      <c r="T312" s="25"/>
      <c r="V312" s="26"/>
      <c r="W312" s="26"/>
      <c r="X312" s="26"/>
      <c r="AB312" s="15" t="str">
        <f>+J312</f>
        <v>dm_tempo</v>
      </c>
    </row>
    <row r="313" spans="3:28" x14ac:dyDescent="0.2">
      <c r="C313" s="23" t="s">
        <v>241</v>
      </c>
      <c r="D313" s="24" t="s">
        <v>167</v>
      </c>
      <c r="E313" s="24" t="s">
        <v>34</v>
      </c>
      <c r="F313" s="24" t="s">
        <v>35</v>
      </c>
      <c r="G313" s="24"/>
      <c r="J313" s="15" t="str">
        <f t="shared" si="31"/>
        <v>dm_tempo</v>
      </c>
      <c r="K313" s="15" t="str">
        <f t="shared" si="32"/>
        <v>cd_ano_mes_dia</v>
      </c>
      <c r="L313" s="15" t="str">
        <f t="shared" si="33"/>
        <v>integer</v>
      </c>
      <c r="M313" s="15" t="str">
        <f t="shared" si="34"/>
        <v>8</v>
      </c>
      <c r="N313" s="15" t="str">
        <f t="shared" si="35"/>
        <v>Sim</v>
      </c>
      <c r="O313" s="15" t="str">
        <f t="shared" si="36"/>
        <v>Não</v>
      </c>
      <c r="P313" s="15">
        <f t="shared" si="37"/>
        <v>8</v>
      </c>
      <c r="Q313" s="15" t="str">
        <f>+J313</f>
        <v>dm_tempo</v>
      </c>
      <c r="R313" s="15">
        <f>DSUM(J312:P339,P312,AB312:AB313)</f>
        <v>154</v>
      </c>
      <c r="S313" s="15">
        <v>720</v>
      </c>
      <c r="T313" s="25">
        <f>+S313*R313/(1024*1024)</f>
        <v>0.105743408203125</v>
      </c>
      <c r="U313" s="15">
        <v>1</v>
      </c>
      <c r="V313" s="26">
        <v>0.1</v>
      </c>
      <c r="W313" s="25">
        <f>+T313+T313*V313</f>
        <v>0.1163177490234375</v>
      </c>
      <c r="X313" s="30">
        <v>12</v>
      </c>
      <c r="Y313" s="25">
        <f>FV(V313,X313,-W313)</f>
        <v>2.4873717522803043</v>
      </c>
      <c r="Z313" s="25">
        <f>+Y313+T313</f>
        <v>2.5931151604834293</v>
      </c>
      <c r="AB313" s="15" t="str">
        <f>+J313</f>
        <v>dm_tempo</v>
      </c>
    </row>
    <row r="314" spans="3:28" outlineLevel="1" x14ac:dyDescent="0.2">
      <c r="C314" s="23" t="s">
        <v>242</v>
      </c>
      <c r="D314" s="24" t="s">
        <v>42</v>
      </c>
      <c r="E314" s="24"/>
      <c r="F314" s="24" t="s">
        <v>35</v>
      </c>
      <c r="G314" s="24"/>
      <c r="J314" s="15" t="str">
        <f t="shared" si="31"/>
        <v>dm_tempo</v>
      </c>
      <c r="K314" s="15" t="str">
        <f t="shared" si="32"/>
        <v>dt_ano_mes_dia</v>
      </c>
      <c r="L314" s="15" t="str">
        <f t="shared" si="33"/>
        <v>date</v>
      </c>
      <c r="M314" s="15" t="str">
        <f t="shared" si="34"/>
        <v/>
      </c>
      <c r="N314" s="15" t="str">
        <f t="shared" si="35"/>
        <v/>
      </c>
      <c r="O314" s="15" t="str">
        <f t="shared" si="36"/>
        <v/>
      </c>
      <c r="P314" s="15">
        <f t="shared" si="37"/>
        <v>7</v>
      </c>
      <c r="T314" s="25"/>
      <c r="V314" s="26"/>
      <c r="W314" s="26"/>
      <c r="X314" s="26"/>
    </row>
    <row r="315" spans="3:28" outlineLevel="1" x14ac:dyDescent="0.2">
      <c r="C315" s="23" t="s">
        <v>243</v>
      </c>
      <c r="D315" s="24" t="s">
        <v>86</v>
      </c>
      <c r="E315" s="24"/>
      <c r="F315" s="24" t="s">
        <v>35</v>
      </c>
      <c r="G315" s="24"/>
      <c r="J315" s="15" t="str">
        <f t="shared" si="31"/>
        <v>dm_tempo</v>
      </c>
      <c r="K315" s="15" t="str">
        <f t="shared" si="32"/>
        <v>cd_dia_semana</v>
      </c>
      <c r="L315" s="15" t="str">
        <f t="shared" si="33"/>
        <v>integer</v>
      </c>
      <c r="M315" s="15" t="str">
        <f t="shared" si="34"/>
        <v>1</v>
      </c>
      <c r="N315" s="15" t="str">
        <f t="shared" si="35"/>
        <v/>
      </c>
      <c r="O315" s="15" t="str">
        <f t="shared" si="36"/>
        <v/>
      </c>
      <c r="P315" s="15">
        <f t="shared" si="37"/>
        <v>1</v>
      </c>
      <c r="T315" s="25"/>
      <c r="V315" s="26"/>
      <c r="W315" s="26"/>
      <c r="X315" s="26"/>
    </row>
    <row r="316" spans="3:28" outlineLevel="1" x14ac:dyDescent="0.2">
      <c r="C316" s="23" t="s">
        <v>244</v>
      </c>
      <c r="D316" s="24" t="s">
        <v>245</v>
      </c>
      <c r="E316" s="24"/>
      <c r="F316" s="24" t="s">
        <v>35</v>
      </c>
      <c r="G316" s="24"/>
      <c r="J316" s="15" t="str">
        <f t="shared" si="31"/>
        <v>dm_tempo</v>
      </c>
      <c r="K316" s="15" t="str">
        <f t="shared" si="32"/>
        <v>ds_dia_semana</v>
      </c>
      <c r="L316" s="15" t="str">
        <f t="shared" si="33"/>
        <v>varchar</v>
      </c>
      <c r="M316" s="15" t="str">
        <f t="shared" si="34"/>
        <v>25</v>
      </c>
      <c r="N316" s="15" t="str">
        <f t="shared" si="35"/>
        <v/>
      </c>
      <c r="O316" s="15" t="str">
        <f t="shared" si="36"/>
        <v/>
      </c>
      <c r="P316" s="15">
        <f t="shared" si="37"/>
        <v>25</v>
      </c>
      <c r="T316" s="25"/>
      <c r="V316" s="26"/>
      <c r="W316" s="26"/>
      <c r="X316" s="26"/>
    </row>
    <row r="317" spans="3:28" outlineLevel="1" x14ac:dyDescent="0.2">
      <c r="C317" s="23" t="s">
        <v>246</v>
      </c>
      <c r="D317" s="24" t="s">
        <v>76</v>
      </c>
      <c r="E317" s="24"/>
      <c r="F317" s="24" t="s">
        <v>35</v>
      </c>
      <c r="G317" s="24"/>
      <c r="J317" s="15" t="str">
        <f t="shared" si="31"/>
        <v>dm_tempo</v>
      </c>
      <c r="K317" s="15" t="str">
        <f t="shared" si="32"/>
        <v>cd_dia_mes</v>
      </c>
      <c r="L317" s="15" t="str">
        <f t="shared" si="33"/>
        <v>integer</v>
      </c>
      <c r="M317" s="15" t="str">
        <f t="shared" si="34"/>
        <v>2</v>
      </c>
      <c r="N317" s="15" t="str">
        <f t="shared" si="35"/>
        <v/>
      </c>
      <c r="O317" s="15" t="str">
        <f t="shared" si="36"/>
        <v/>
      </c>
      <c r="P317" s="15">
        <f t="shared" si="37"/>
        <v>2</v>
      </c>
      <c r="T317" s="25"/>
      <c r="V317" s="26"/>
      <c r="W317" s="26"/>
      <c r="X317" s="26"/>
    </row>
    <row r="318" spans="3:28" outlineLevel="1" x14ac:dyDescent="0.2">
      <c r="C318" s="23" t="s">
        <v>247</v>
      </c>
      <c r="D318" s="24" t="s">
        <v>76</v>
      </c>
      <c r="E318" s="24"/>
      <c r="F318" s="24" t="s">
        <v>35</v>
      </c>
      <c r="G318" s="24"/>
      <c r="J318" s="15" t="str">
        <f t="shared" si="31"/>
        <v>dm_tempo</v>
      </c>
      <c r="K318" s="15" t="str">
        <f t="shared" si="32"/>
        <v>cd_dia_bimestre</v>
      </c>
      <c r="L318" s="15" t="str">
        <f t="shared" si="33"/>
        <v>integer</v>
      </c>
      <c r="M318" s="15" t="str">
        <f t="shared" si="34"/>
        <v>2</v>
      </c>
      <c r="N318" s="15" t="str">
        <f t="shared" si="35"/>
        <v/>
      </c>
      <c r="O318" s="15" t="str">
        <f t="shared" si="36"/>
        <v/>
      </c>
      <c r="P318" s="15">
        <f t="shared" si="37"/>
        <v>2</v>
      </c>
      <c r="T318" s="25"/>
      <c r="V318" s="26"/>
      <c r="W318" s="26"/>
      <c r="X318" s="26"/>
    </row>
    <row r="319" spans="3:28" outlineLevel="1" x14ac:dyDescent="0.2">
      <c r="C319" s="23" t="s">
        <v>248</v>
      </c>
      <c r="D319" s="24" t="s">
        <v>76</v>
      </c>
      <c r="E319" s="24"/>
      <c r="F319" s="24" t="s">
        <v>35</v>
      </c>
      <c r="G319" s="24"/>
      <c r="J319" s="15" t="str">
        <f t="shared" si="31"/>
        <v>dm_tempo</v>
      </c>
      <c r="K319" s="15" t="str">
        <f t="shared" si="32"/>
        <v>cd_dia_trimestre</v>
      </c>
      <c r="L319" s="15" t="str">
        <f t="shared" si="33"/>
        <v>integer</v>
      </c>
      <c r="M319" s="15" t="str">
        <f t="shared" si="34"/>
        <v>2</v>
      </c>
      <c r="N319" s="15" t="str">
        <f t="shared" si="35"/>
        <v/>
      </c>
      <c r="O319" s="15" t="str">
        <f t="shared" si="36"/>
        <v/>
      </c>
      <c r="P319" s="15">
        <f t="shared" si="37"/>
        <v>2</v>
      </c>
      <c r="T319" s="25"/>
      <c r="V319" s="26"/>
      <c r="W319" s="26"/>
      <c r="X319" s="26"/>
    </row>
    <row r="320" spans="3:28" outlineLevel="1" x14ac:dyDescent="0.2">
      <c r="C320" s="23" t="s">
        <v>249</v>
      </c>
      <c r="D320" s="24" t="s">
        <v>88</v>
      </c>
      <c r="E320" s="24"/>
      <c r="F320" s="24" t="s">
        <v>35</v>
      </c>
      <c r="G320" s="24"/>
      <c r="J320" s="15" t="str">
        <f t="shared" si="31"/>
        <v>dm_tempo</v>
      </c>
      <c r="K320" s="15" t="str">
        <f t="shared" si="32"/>
        <v>cd_dia_semestre</v>
      </c>
      <c r="L320" s="15" t="str">
        <f t="shared" si="33"/>
        <v>integer</v>
      </c>
      <c r="M320" s="15" t="str">
        <f t="shared" si="34"/>
        <v>3</v>
      </c>
      <c r="N320" s="15" t="str">
        <f t="shared" si="35"/>
        <v/>
      </c>
      <c r="O320" s="15" t="str">
        <f t="shared" si="36"/>
        <v/>
      </c>
      <c r="P320" s="15">
        <f t="shared" si="37"/>
        <v>3</v>
      </c>
      <c r="T320" s="25"/>
      <c r="V320" s="26"/>
      <c r="W320" s="26"/>
      <c r="X320" s="26"/>
    </row>
    <row r="321" spans="3:24" outlineLevel="1" x14ac:dyDescent="0.2">
      <c r="C321" s="23" t="s">
        <v>250</v>
      </c>
      <c r="D321" s="24" t="s">
        <v>88</v>
      </c>
      <c r="E321" s="24"/>
      <c r="F321" s="24" t="s">
        <v>35</v>
      </c>
      <c r="G321" s="24"/>
      <c r="J321" s="15" t="str">
        <f t="shared" si="31"/>
        <v>dm_tempo</v>
      </c>
      <c r="K321" s="15" t="str">
        <f t="shared" si="32"/>
        <v>cd_dia_ano</v>
      </c>
      <c r="L321" s="15" t="str">
        <f t="shared" si="33"/>
        <v>integer</v>
      </c>
      <c r="M321" s="15" t="str">
        <f t="shared" si="34"/>
        <v>3</v>
      </c>
      <c r="N321" s="15" t="str">
        <f t="shared" si="35"/>
        <v/>
      </c>
      <c r="O321" s="15" t="str">
        <f t="shared" si="36"/>
        <v/>
      </c>
      <c r="P321" s="15">
        <f t="shared" si="37"/>
        <v>3</v>
      </c>
      <c r="T321" s="25"/>
      <c r="V321" s="26"/>
      <c r="W321" s="26"/>
      <c r="X321" s="26"/>
    </row>
    <row r="322" spans="3:24" outlineLevel="1" x14ac:dyDescent="0.2">
      <c r="C322" s="23" t="s">
        <v>251</v>
      </c>
      <c r="D322" s="24" t="s">
        <v>167</v>
      </c>
      <c r="E322" s="24"/>
      <c r="F322" s="24" t="s">
        <v>35</v>
      </c>
      <c r="G322" s="24"/>
      <c r="J322" s="15" t="str">
        <f t="shared" si="31"/>
        <v>dm_tempo</v>
      </c>
      <c r="K322" s="15" t="str">
        <f t="shared" si="32"/>
        <v>cd_mes_ano</v>
      </c>
      <c r="L322" s="15" t="str">
        <f t="shared" si="33"/>
        <v>integer</v>
      </c>
      <c r="M322" s="15" t="str">
        <f t="shared" si="34"/>
        <v>8</v>
      </c>
      <c r="N322" s="15" t="str">
        <f t="shared" si="35"/>
        <v/>
      </c>
      <c r="O322" s="15" t="str">
        <f t="shared" si="36"/>
        <v/>
      </c>
      <c r="P322" s="15">
        <f t="shared" si="37"/>
        <v>8</v>
      </c>
      <c r="T322" s="25"/>
      <c r="V322" s="26"/>
      <c r="W322" s="26"/>
      <c r="X322" s="26"/>
    </row>
    <row r="323" spans="3:24" outlineLevel="1" x14ac:dyDescent="0.2">
      <c r="C323" s="23" t="s">
        <v>252</v>
      </c>
      <c r="D323" s="24" t="s">
        <v>76</v>
      </c>
      <c r="E323" s="24"/>
      <c r="F323" s="24" t="s">
        <v>35</v>
      </c>
      <c r="G323" s="24"/>
      <c r="J323" s="15" t="str">
        <f t="shared" si="31"/>
        <v>dm_tempo</v>
      </c>
      <c r="K323" s="15" t="str">
        <f t="shared" si="32"/>
        <v>cd_mes</v>
      </c>
      <c r="L323" s="15" t="str">
        <f t="shared" si="33"/>
        <v>integer</v>
      </c>
      <c r="M323" s="15" t="str">
        <f t="shared" si="34"/>
        <v>2</v>
      </c>
      <c r="N323" s="15" t="str">
        <f t="shared" si="35"/>
        <v/>
      </c>
      <c r="O323" s="15" t="str">
        <f t="shared" si="36"/>
        <v/>
      </c>
      <c r="P323" s="15">
        <f t="shared" si="37"/>
        <v>2</v>
      </c>
      <c r="T323" s="25"/>
      <c r="V323" s="26"/>
      <c r="W323" s="26"/>
      <c r="X323" s="26"/>
    </row>
    <row r="324" spans="3:24" outlineLevel="1" x14ac:dyDescent="0.2">
      <c r="C324" s="23" t="s">
        <v>253</v>
      </c>
      <c r="D324" s="24" t="s">
        <v>113</v>
      </c>
      <c r="E324" s="24"/>
      <c r="F324" s="24" t="s">
        <v>35</v>
      </c>
      <c r="G324" s="24"/>
      <c r="J324" s="15" t="str">
        <f t="shared" si="31"/>
        <v>dm_tempo</v>
      </c>
      <c r="K324" s="15" t="str">
        <f t="shared" si="32"/>
        <v>ds_mes</v>
      </c>
      <c r="L324" s="15" t="str">
        <f t="shared" si="33"/>
        <v>varchar</v>
      </c>
      <c r="M324" s="15" t="str">
        <f t="shared" si="34"/>
        <v>9</v>
      </c>
      <c r="N324" s="15" t="str">
        <f t="shared" si="35"/>
        <v/>
      </c>
      <c r="O324" s="15" t="str">
        <f t="shared" si="36"/>
        <v/>
      </c>
      <c r="P324" s="15">
        <f t="shared" si="37"/>
        <v>9</v>
      </c>
      <c r="T324" s="25"/>
      <c r="V324" s="26"/>
      <c r="W324" s="26"/>
      <c r="X324" s="26"/>
    </row>
    <row r="325" spans="3:24" outlineLevel="1" x14ac:dyDescent="0.2">
      <c r="C325" s="23" t="s">
        <v>254</v>
      </c>
      <c r="D325" s="24" t="s">
        <v>86</v>
      </c>
      <c r="E325" s="24"/>
      <c r="F325" s="24" t="s">
        <v>35</v>
      </c>
      <c r="G325" s="24"/>
      <c r="J325" s="15" t="str">
        <f t="shared" si="31"/>
        <v>dm_tempo</v>
      </c>
      <c r="K325" s="15" t="str">
        <f t="shared" si="32"/>
        <v>cd_mes_bimestre</v>
      </c>
      <c r="L325" s="15" t="str">
        <f t="shared" si="33"/>
        <v>integer</v>
      </c>
      <c r="M325" s="15" t="str">
        <f t="shared" si="34"/>
        <v>1</v>
      </c>
      <c r="N325" s="15" t="str">
        <f t="shared" si="35"/>
        <v/>
      </c>
      <c r="O325" s="15" t="str">
        <f t="shared" si="36"/>
        <v/>
      </c>
      <c r="P325" s="15">
        <f t="shared" si="37"/>
        <v>1</v>
      </c>
      <c r="T325" s="25"/>
      <c r="V325" s="26"/>
      <c r="W325" s="26"/>
      <c r="X325" s="26"/>
    </row>
    <row r="326" spans="3:24" outlineLevel="1" x14ac:dyDescent="0.2">
      <c r="C326" s="23" t="s">
        <v>255</v>
      </c>
      <c r="D326" s="24" t="s">
        <v>86</v>
      </c>
      <c r="E326" s="24"/>
      <c r="F326" s="24" t="s">
        <v>35</v>
      </c>
      <c r="G326" s="24"/>
      <c r="J326" s="15" t="str">
        <f t="shared" si="31"/>
        <v>dm_tempo</v>
      </c>
      <c r="K326" s="15" t="str">
        <f t="shared" si="32"/>
        <v>cd_mes_trimestre</v>
      </c>
      <c r="L326" s="15" t="str">
        <f t="shared" si="33"/>
        <v>integer</v>
      </c>
      <c r="M326" s="15" t="str">
        <f t="shared" si="34"/>
        <v>1</v>
      </c>
      <c r="N326" s="15" t="str">
        <f t="shared" si="35"/>
        <v/>
      </c>
      <c r="O326" s="15" t="str">
        <f t="shared" si="36"/>
        <v/>
      </c>
      <c r="P326" s="15">
        <f t="shared" si="37"/>
        <v>1</v>
      </c>
      <c r="T326" s="25"/>
      <c r="V326" s="26"/>
      <c r="W326" s="26"/>
      <c r="X326" s="26"/>
    </row>
    <row r="327" spans="3:24" outlineLevel="1" x14ac:dyDescent="0.2">
      <c r="C327" s="23" t="s">
        <v>256</v>
      </c>
      <c r="D327" s="24" t="s">
        <v>86</v>
      </c>
      <c r="E327" s="24"/>
      <c r="F327" s="24" t="s">
        <v>35</v>
      </c>
      <c r="G327" s="24"/>
      <c r="J327" s="15" t="str">
        <f t="shared" ref="J327:J390" si="38">IF(LEFT(C327,3)="","",IF(LEFT(C327,3)="dm_",C327,J326))</f>
        <v>dm_tempo</v>
      </c>
      <c r="K327" s="15" t="str">
        <f t="shared" ref="K327:K390" si="39">IF(LEFT(C327,3)="dm_","",IF(C327="","",C327))</f>
        <v>cd_mes_semestre</v>
      </c>
      <c r="L327" s="15" t="str">
        <f t="shared" ref="L327:L390" si="40">IFERROR(LEFT(D327,SEARCH("(",D327,1)-1),IF(D327="","",D327))</f>
        <v>integer</v>
      </c>
      <c r="M327" s="15" t="str">
        <f t="shared" ref="M327:M390" si="41">IF(L327="DataType","Size",IFERROR(MID(D327,SEARCH("(",D327,1)+1,SEARCH(")",D327,1)-SEARCH("(",D327,1)-1),""))</f>
        <v>1</v>
      </c>
      <c r="N327" s="15" t="str">
        <f t="shared" ref="N327:N390" si="42">IF(M327="Size","PK",IF(E327="PKUnique","Sim",""))</f>
        <v/>
      </c>
      <c r="O327" s="15" t="str">
        <f t="shared" ref="O327:O390" si="43">IF(N327="PK","Nulo?",IF(E327="","",IF(E327="Yes","Sim","Não")))</f>
        <v/>
      </c>
      <c r="P327" s="15">
        <f t="shared" ref="P327:P390" si="44">IF(O327="Nulo?","Tamanho Efetivo",IF(OR(L327="",L327="DataType"),"",IF(L327="date",7,IF(L327="timestamp",11,VALUE(M327)))))</f>
        <v>1</v>
      </c>
      <c r="T327" s="25"/>
      <c r="V327" s="26"/>
      <c r="W327" s="26"/>
      <c r="X327" s="26"/>
    </row>
    <row r="328" spans="3:24" outlineLevel="1" x14ac:dyDescent="0.2">
      <c r="C328" s="23" t="s">
        <v>257</v>
      </c>
      <c r="D328" s="24" t="s">
        <v>86</v>
      </c>
      <c r="E328" s="24"/>
      <c r="F328" s="24" t="s">
        <v>35</v>
      </c>
      <c r="G328" s="24"/>
      <c r="J328" s="15" t="str">
        <f t="shared" si="38"/>
        <v>dm_tempo</v>
      </c>
      <c r="K328" s="15" t="str">
        <f t="shared" si="39"/>
        <v>cd_bimestre</v>
      </c>
      <c r="L328" s="15" t="str">
        <f t="shared" si="40"/>
        <v>integer</v>
      </c>
      <c r="M328" s="15" t="str">
        <f t="shared" si="41"/>
        <v>1</v>
      </c>
      <c r="N328" s="15" t="str">
        <f t="shared" si="42"/>
        <v/>
      </c>
      <c r="O328" s="15" t="str">
        <f t="shared" si="43"/>
        <v/>
      </c>
      <c r="P328" s="15">
        <f t="shared" si="44"/>
        <v>1</v>
      </c>
      <c r="T328" s="25"/>
      <c r="V328" s="26"/>
      <c r="W328" s="26"/>
      <c r="X328" s="26"/>
    </row>
    <row r="329" spans="3:24" outlineLevel="1" x14ac:dyDescent="0.2">
      <c r="C329" s="23" t="s">
        <v>258</v>
      </c>
      <c r="D329" s="24" t="s">
        <v>259</v>
      </c>
      <c r="E329" s="24"/>
      <c r="F329" s="24" t="s">
        <v>35</v>
      </c>
      <c r="G329" s="24"/>
      <c r="J329" s="15" t="str">
        <f t="shared" si="38"/>
        <v>dm_tempo</v>
      </c>
      <c r="K329" s="15" t="str">
        <f t="shared" si="39"/>
        <v>ds_bimestre</v>
      </c>
      <c r="L329" s="15" t="str">
        <f t="shared" si="40"/>
        <v>varchar</v>
      </c>
      <c r="M329" s="15" t="str">
        <f t="shared" si="41"/>
        <v>17</v>
      </c>
      <c r="N329" s="15" t="str">
        <f t="shared" si="42"/>
        <v/>
      </c>
      <c r="O329" s="15" t="str">
        <f t="shared" si="43"/>
        <v/>
      </c>
      <c r="P329" s="15">
        <f t="shared" si="44"/>
        <v>17</v>
      </c>
      <c r="T329" s="25"/>
      <c r="V329" s="26"/>
      <c r="W329" s="26"/>
      <c r="X329" s="26"/>
    </row>
    <row r="330" spans="3:24" outlineLevel="1" x14ac:dyDescent="0.2">
      <c r="C330" s="23" t="s">
        <v>260</v>
      </c>
      <c r="D330" s="24" t="s">
        <v>86</v>
      </c>
      <c r="E330" s="24"/>
      <c r="F330" s="24" t="s">
        <v>35</v>
      </c>
      <c r="G330" s="24"/>
      <c r="J330" s="15" t="str">
        <f t="shared" si="38"/>
        <v>dm_tempo</v>
      </c>
      <c r="K330" s="15" t="str">
        <f t="shared" si="39"/>
        <v>cd_bimestre_semestre</v>
      </c>
      <c r="L330" s="15" t="str">
        <f t="shared" si="40"/>
        <v>integer</v>
      </c>
      <c r="M330" s="15" t="str">
        <f t="shared" si="41"/>
        <v>1</v>
      </c>
      <c r="N330" s="15" t="str">
        <f t="shared" si="42"/>
        <v/>
      </c>
      <c r="O330" s="15" t="str">
        <f t="shared" si="43"/>
        <v/>
      </c>
      <c r="P330" s="15">
        <f t="shared" si="44"/>
        <v>1</v>
      </c>
      <c r="T330" s="25"/>
      <c r="V330" s="26"/>
      <c r="W330" s="26"/>
      <c r="X330" s="26"/>
    </row>
    <row r="331" spans="3:24" outlineLevel="1" x14ac:dyDescent="0.2">
      <c r="C331" s="23" t="s">
        <v>261</v>
      </c>
      <c r="D331" s="24" t="s">
        <v>86</v>
      </c>
      <c r="E331" s="24"/>
      <c r="F331" s="24" t="s">
        <v>35</v>
      </c>
      <c r="G331" s="24"/>
      <c r="J331" s="15" t="str">
        <f t="shared" si="38"/>
        <v>dm_tempo</v>
      </c>
      <c r="K331" s="15" t="str">
        <f t="shared" si="39"/>
        <v>cd_trimestre</v>
      </c>
      <c r="L331" s="15" t="str">
        <f t="shared" si="40"/>
        <v>integer</v>
      </c>
      <c r="M331" s="15" t="str">
        <f t="shared" si="41"/>
        <v>1</v>
      </c>
      <c r="N331" s="15" t="str">
        <f t="shared" si="42"/>
        <v/>
      </c>
      <c r="O331" s="15" t="str">
        <f t="shared" si="43"/>
        <v/>
      </c>
      <c r="P331" s="15">
        <f t="shared" si="44"/>
        <v>1</v>
      </c>
      <c r="T331" s="25"/>
      <c r="V331" s="26"/>
      <c r="W331" s="26"/>
      <c r="X331" s="26"/>
    </row>
    <row r="332" spans="3:24" outlineLevel="1" x14ac:dyDescent="0.2">
      <c r="C332" s="23" t="s">
        <v>262</v>
      </c>
      <c r="D332" s="24" t="s">
        <v>263</v>
      </c>
      <c r="E332" s="24"/>
      <c r="F332" s="24" t="s">
        <v>35</v>
      </c>
      <c r="G332" s="24"/>
      <c r="J332" s="15" t="str">
        <f t="shared" si="38"/>
        <v>dm_tempo</v>
      </c>
      <c r="K332" s="15" t="str">
        <f t="shared" si="39"/>
        <v>ds_trimestre</v>
      </c>
      <c r="L332" s="15" t="str">
        <f t="shared" si="40"/>
        <v>varchar</v>
      </c>
      <c r="M332" s="15" t="str">
        <f t="shared" si="41"/>
        <v>18</v>
      </c>
      <c r="N332" s="15" t="str">
        <f t="shared" si="42"/>
        <v/>
      </c>
      <c r="O332" s="15" t="str">
        <f t="shared" si="43"/>
        <v/>
      </c>
      <c r="P332" s="15">
        <f t="shared" si="44"/>
        <v>18</v>
      </c>
      <c r="T332" s="25"/>
      <c r="V332" s="26"/>
      <c r="W332" s="26"/>
      <c r="X332" s="26"/>
    </row>
    <row r="333" spans="3:24" outlineLevel="1" x14ac:dyDescent="0.2">
      <c r="C333" s="23" t="s">
        <v>264</v>
      </c>
      <c r="D333" s="24" t="s">
        <v>86</v>
      </c>
      <c r="E333" s="24"/>
      <c r="F333" s="24" t="s">
        <v>35</v>
      </c>
      <c r="G333" s="24"/>
      <c r="J333" s="15" t="str">
        <f t="shared" si="38"/>
        <v>dm_tempo</v>
      </c>
      <c r="K333" s="15" t="str">
        <f t="shared" si="39"/>
        <v>cd_semestre</v>
      </c>
      <c r="L333" s="15" t="str">
        <f t="shared" si="40"/>
        <v>integer</v>
      </c>
      <c r="M333" s="15" t="str">
        <f t="shared" si="41"/>
        <v>1</v>
      </c>
      <c r="N333" s="15" t="str">
        <f t="shared" si="42"/>
        <v/>
      </c>
      <c r="O333" s="15" t="str">
        <f t="shared" si="43"/>
        <v/>
      </c>
      <c r="P333" s="15">
        <f t="shared" si="44"/>
        <v>1</v>
      </c>
      <c r="T333" s="25"/>
      <c r="V333" s="26"/>
      <c r="W333" s="26"/>
      <c r="X333" s="26"/>
    </row>
    <row r="334" spans="3:24" outlineLevel="1" x14ac:dyDescent="0.2">
      <c r="C334" s="23" t="s">
        <v>265</v>
      </c>
      <c r="D334" s="24" t="s">
        <v>259</v>
      </c>
      <c r="E334" s="24"/>
      <c r="F334" s="24" t="s">
        <v>35</v>
      </c>
      <c r="G334" s="24"/>
      <c r="J334" s="15" t="str">
        <f t="shared" si="38"/>
        <v>dm_tempo</v>
      </c>
      <c r="K334" s="15" t="str">
        <f t="shared" si="39"/>
        <v>ds_semestre</v>
      </c>
      <c r="L334" s="15" t="str">
        <f t="shared" si="40"/>
        <v>varchar</v>
      </c>
      <c r="M334" s="15" t="str">
        <f t="shared" si="41"/>
        <v>17</v>
      </c>
      <c r="N334" s="15" t="str">
        <f t="shared" si="42"/>
        <v/>
      </c>
      <c r="O334" s="15" t="str">
        <f t="shared" si="43"/>
        <v/>
      </c>
      <c r="P334" s="15">
        <f t="shared" si="44"/>
        <v>17</v>
      </c>
      <c r="T334" s="25"/>
      <c r="V334" s="26"/>
      <c r="W334" s="26"/>
      <c r="X334" s="26"/>
    </row>
    <row r="335" spans="3:24" outlineLevel="1" x14ac:dyDescent="0.2">
      <c r="C335" s="23" t="s">
        <v>266</v>
      </c>
      <c r="D335" s="24" t="s">
        <v>108</v>
      </c>
      <c r="E335" s="24"/>
      <c r="F335" s="24" t="s">
        <v>35</v>
      </c>
      <c r="G335" s="24"/>
      <c r="J335" s="15" t="str">
        <f t="shared" si="38"/>
        <v>dm_tempo</v>
      </c>
      <c r="K335" s="15" t="str">
        <f t="shared" si="39"/>
        <v>cd_ano_ano</v>
      </c>
      <c r="L335" s="15" t="str">
        <f t="shared" si="40"/>
        <v>integer</v>
      </c>
      <c r="M335" s="15" t="str">
        <f t="shared" si="41"/>
        <v>4</v>
      </c>
      <c r="N335" s="15" t="str">
        <f t="shared" si="42"/>
        <v/>
      </c>
      <c r="O335" s="15" t="str">
        <f t="shared" si="43"/>
        <v/>
      </c>
      <c r="P335" s="15">
        <f t="shared" si="44"/>
        <v>4</v>
      </c>
      <c r="T335" s="25"/>
      <c r="V335" s="26"/>
      <c r="W335" s="26"/>
      <c r="X335" s="26"/>
    </row>
    <row r="336" spans="3:24" outlineLevel="1" x14ac:dyDescent="0.2">
      <c r="C336" s="23" t="s">
        <v>267</v>
      </c>
      <c r="D336" s="24" t="s">
        <v>167</v>
      </c>
      <c r="E336" s="24"/>
      <c r="F336" s="24" t="s">
        <v>35</v>
      </c>
      <c r="G336" s="24"/>
      <c r="J336" s="15" t="str">
        <f t="shared" si="38"/>
        <v>dm_tempo</v>
      </c>
      <c r="K336" s="15" t="str">
        <f t="shared" si="39"/>
        <v>cd_ano</v>
      </c>
      <c r="L336" s="15" t="str">
        <f t="shared" si="40"/>
        <v>integer</v>
      </c>
      <c r="M336" s="15" t="str">
        <f t="shared" si="41"/>
        <v>8</v>
      </c>
      <c r="N336" s="15" t="str">
        <f t="shared" si="42"/>
        <v/>
      </c>
      <c r="O336" s="15" t="str">
        <f t="shared" si="43"/>
        <v/>
      </c>
      <c r="P336" s="15">
        <f t="shared" si="44"/>
        <v>8</v>
      </c>
      <c r="T336" s="25"/>
      <c r="V336" s="26"/>
      <c r="W336" s="26"/>
      <c r="X336" s="26"/>
    </row>
    <row r="337" spans="3:28" outlineLevel="1" x14ac:dyDescent="0.2">
      <c r="C337" s="23" t="s">
        <v>44</v>
      </c>
      <c r="D337" s="24" t="s">
        <v>45</v>
      </c>
      <c r="E337" s="24"/>
      <c r="F337" s="24" t="s">
        <v>35</v>
      </c>
      <c r="G337" s="24"/>
      <c r="J337" s="15" t="str">
        <f t="shared" si="38"/>
        <v>dm_tempo</v>
      </c>
      <c r="K337" s="15" t="str">
        <f t="shared" si="39"/>
        <v>ts_referencia</v>
      </c>
      <c r="L337" s="15" t="str">
        <f t="shared" si="40"/>
        <v>timestamp</v>
      </c>
      <c r="M337" s="15" t="str">
        <f t="shared" si="41"/>
        <v/>
      </c>
      <c r="N337" s="15" t="str">
        <f t="shared" si="42"/>
        <v/>
      </c>
      <c r="O337" s="15" t="str">
        <f t="shared" si="43"/>
        <v/>
      </c>
      <c r="P337" s="15">
        <f t="shared" si="44"/>
        <v>11</v>
      </c>
      <c r="T337" s="25"/>
      <c r="V337" s="26"/>
      <c r="W337" s="26"/>
      <c r="X337" s="26"/>
    </row>
    <row r="338" spans="3:28" outlineLevel="1" x14ac:dyDescent="0.2">
      <c r="C338" s="23"/>
      <c r="D338" s="24"/>
      <c r="E338" s="24"/>
      <c r="F338" s="24"/>
      <c r="G338" s="24"/>
      <c r="J338" s="15" t="str">
        <f t="shared" si="38"/>
        <v/>
      </c>
      <c r="K338" s="15" t="str">
        <f t="shared" si="39"/>
        <v/>
      </c>
      <c r="L338" s="15" t="str">
        <f t="shared" si="40"/>
        <v/>
      </c>
      <c r="M338" s="15" t="str">
        <f t="shared" si="41"/>
        <v/>
      </c>
      <c r="N338" s="15" t="str">
        <f t="shared" si="42"/>
        <v/>
      </c>
      <c r="O338" s="15" t="str">
        <f t="shared" si="43"/>
        <v/>
      </c>
      <c r="P338" s="15" t="str">
        <f t="shared" si="44"/>
        <v/>
      </c>
      <c r="T338" s="25"/>
      <c r="V338" s="26"/>
      <c r="W338" s="26"/>
      <c r="X338" s="26"/>
    </row>
    <row r="339" spans="3:28" outlineLevel="1" x14ac:dyDescent="0.2">
      <c r="C339" s="23" t="s">
        <v>339</v>
      </c>
      <c r="D339" s="24"/>
      <c r="E339" s="24"/>
      <c r="F339" s="24"/>
      <c r="G339" s="24"/>
      <c r="J339" s="15" t="str">
        <f t="shared" si="38"/>
        <v>dm_tempo_servico</v>
      </c>
      <c r="K339" s="15" t="str">
        <f t="shared" si="39"/>
        <v/>
      </c>
      <c r="L339" s="15" t="str">
        <f t="shared" si="40"/>
        <v/>
      </c>
      <c r="M339" s="15" t="str">
        <f t="shared" si="41"/>
        <v/>
      </c>
      <c r="N339" s="15" t="str">
        <f t="shared" si="42"/>
        <v/>
      </c>
      <c r="O339" s="15" t="str">
        <f t="shared" si="43"/>
        <v/>
      </c>
      <c r="P339" s="15" t="str">
        <f t="shared" si="44"/>
        <v/>
      </c>
      <c r="T339" s="25"/>
      <c r="V339" s="26"/>
      <c r="W339" s="26"/>
      <c r="X339" s="26"/>
    </row>
    <row r="340" spans="3:28" outlineLevel="1" x14ac:dyDescent="0.2">
      <c r="C340" s="23" t="s">
        <v>27</v>
      </c>
      <c r="D340" s="24" t="s">
        <v>28</v>
      </c>
      <c r="E340" s="24" t="s">
        <v>29</v>
      </c>
      <c r="F340" s="24" t="s">
        <v>30</v>
      </c>
      <c r="G340" s="24"/>
      <c r="J340" s="15" t="str">
        <f t="shared" si="38"/>
        <v>dm_tempo_servico</v>
      </c>
      <c r="K340" s="15" t="str">
        <f t="shared" si="39"/>
        <v>Name</v>
      </c>
      <c r="L340" s="15" t="str">
        <f t="shared" si="40"/>
        <v>DataType</v>
      </c>
      <c r="M340" s="15" t="str">
        <f t="shared" si="41"/>
        <v>Size</v>
      </c>
      <c r="N340" s="15" t="str">
        <f t="shared" si="42"/>
        <v>PK</v>
      </c>
      <c r="O340" s="15" t="str">
        <f t="shared" si="43"/>
        <v>Nulo?</v>
      </c>
      <c r="P340" s="15" t="str">
        <f t="shared" si="44"/>
        <v>Tamanho Efetivo</v>
      </c>
      <c r="T340" s="25"/>
      <c r="V340" s="26"/>
      <c r="W340" s="26"/>
      <c r="X340" s="26"/>
      <c r="AB340" s="15" t="str">
        <f>+J340</f>
        <v>dm_tempo_servico</v>
      </c>
    </row>
    <row r="341" spans="3:28" x14ac:dyDescent="0.2">
      <c r="C341" s="23" t="s">
        <v>268</v>
      </c>
      <c r="D341" s="24" t="s">
        <v>33</v>
      </c>
      <c r="E341" s="24" t="s">
        <v>34</v>
      </c>
      <c r="F341" s="24" t="s">
        <v>35</v>
      </c>
      <c r="G341" s="24"/>
      <c r="J341" s="15" t="str">
        <f t="shared" si="38"/>
        <v>dm_tempo_servico</v>
      </c>
      <c r="K341" s="15" t="str">
        <f t="shared" si="39"/>
        <v>id_tempo_servico</v>
      </c>
      <c r="L341" s="15" t="str">
        <f t="shared" si="40"/>
        <v>integer</v>
      </c>
      <c r="M341" s="15" t="str">
        <f t="shared" si="41"/>
        <v>10</v>
      </c>
      <c r="N341" s="15" t="str">
        <f t="shared" si="42"/>
        <v>Sim</v>
      </c>
      <c r="O341" s="15" t="str">
        <f t="shared" si="43"/>
        <v>Não</v>
      </c>
      <c r="P341" s="15">
        <f t="shared" si="44"/>
        <v>10</v>
      </c>
      <c r="Q341" s="15" t="str">
        <f>+J341</f>
        <v>dm_tempo_servico</v>
      </c>
      <c r="R341" s="15">
        <f>DSUM(J340:P386,P340,AB340:AB341)</f>
        <v>170</v>
      </c>
      <c r="S341" s="15">
        <v>20</v>
      </c>
      <c r="T341" s="25">
        <f>+S341*R341/(1024*1024)</f>
        <v>3.24249267578125E-3</v>
      </c>
      <c r="U341" s="15">
        <v>1</v>
      </c>
      <c r="V341" s="26">
        <v>0.1</v>
      </c>
      <c r="W341" s="25">
        <f>+T341+T341*V341</f>
        <v>3.566741943359375E-3</v>
      </c>
      <c r="X341" s="30">
        <v>12</v>
      </c>
      <c r="Y341" s="25">
        <f>FV(V341,X341,-W341)</f>
        <v>7.6272221841207022E-2</v>
      </c>
      <c r="Z341" s="25">
        <f>+Y341+T341</f>
        <v>7.9514714516988272E-2</v>
      </c>
      <c r="AB341" s="15" t="str">
        <f>+J341</f>
        <v>dm_tempo_servico</v>
      </c>
    </row>
    <row r="342" spans="3:28" outlineLevel="1" x14ac:dyDescent="0.2">
      <c r="C342" s="23" t="s">
        <v>269</v>
      </c>
      <c r="D342" s="24" t="s">
        <v>76</v>
      </c>
      <c r="E342" s="24"/>
      <c r="F342" s="24" t="s">
        <v>35</v>
      </c>
      <c r="G342" s="24"/>
      <c r="J342" s="15" t="str">
        <f t="shared" si="38"/>
        <v>dm_tempo_servico</v>
      </c>
      <c r="K342" s="15" t="str">
        <f t="shared" si="39"/>
        <v>cd_faixa</v>
      </c>
      <c r="L342" s="15" t="str">
        <f t="shared" si="40"/>
        <v>integer</v>
      </c>
      <c r="M342" s="15" t="str">
        <f t="shared" si="41"/>
        <v>2</v>
      </c>
      <c r="N342" s="15" t="str">
        <f t="shared" si="42"/>
        <v/>
      </c>
      <c r="O342" s="15" t="str">
        <f t="shared" si="43"/>
        <v/>
      </c>
      <c r="P342" s="15">
        <f t="shared" si="44"/>
        <v>2</v>
      </c>
      <c r="T342" s="25"/>
      <c r="V342" s="26"/>
      <c r="W342" s="26"/>
      <c r="X342" s="26"/>
    </row>
    <row r="343" spans="3:28" outlineLevel="1" x14ac:dyDescent="0.2">
      <c r="C343" s="23" t="s">
        <v>270</v>
      </c>
      <c r="D343" s="24" t="s">
        <v>40</v>
      </c>
      <c r="E343" s="24"/>
      <c r="F343" s="24" t="s">
        <v>37</v>
      </c>
      <c r="G343" s="24"/>
      <c r="J343" s="15" t="str">
        <f t="shared" si="38"/>
        <v>dm_tempo_servico</v>
      </c>
      <c r="K343" s="15" t="str">
        <f t="shared" si="39"/>
        <v>ds_faixa</v>
      </c>
      <c r="L343" s="15" t="str">
        <f t="shared" si="40"/>
        <v>varchar</v>
      </c>
      <c r="M343" s="15" t="str">
        <f t="shared" si="41"/>
        <v>60</v>
      </c>
      <c r="N343" s="15" t="str">
        <f t="shared" si="42"/>
        <v/>
      </c>
      <c r="O343" s="15" t="str">
        <f t="shared" si="43"/>
        <v/>
      </c>
      <c r="P343" s="15">
        <f t="shared" si="44"/>
        <v>60</v>
      </c>
      <c r="T343" s="25"/>
      <c r="V343" s="26"/>
      <c r="W343" s="26"/>
      <c r="X343" s="26"/>
    </row>
    <row r="344" spans="3:28" outlineLevel="1" x14ac:dyDescent="0.2">
      <c r="C344" s="23" t="s">
        <v>271</v>
      </c>
      <c r="D344" s="24" t="s">
        <v>88</v>
      </c>
      <c r="E344" s="24"/>
      <c r="F344" s="24" t="s">
        <v>35</v>
      </c>
      <c r="G344" s="24"/>
      <c r="J344" s="15" t="str">
        <f t="shared" si="38"/>
        <v>dm_tempo_servico</v>
      </c>
      <c r="K344" s="15" t="str">
        <f t="shared" si="39"/>
        <v>qt_inicio_faixa_tempo_servico</v>
      </c>
      <c r="L344" s="15" t="str">
        <f t="shared" si="40"/>
        <v>integer</v>
      </c>
      <c r="M344" s="15" t="str">
        <f t="shared" si="41"/>
        <v>3</v>
      </c>
      <c r="N344" s="15" t="str">
        <f t="shared" si="42"/>
        <v/>
      </c>
      <c r="O344" s="15" t="str">
        <f t="shared" si="43"/>
        <v/>
      </c>
      <c r="P344" s="15">
        <f t="shared" si="44"/>
        <v>3</v>
      </c>
      <c r="T344" s="25"/>
      <c r="V344" s="26"/>
      <c r="W344" s="26"/>
      <c r="X344" s="26"/>
    </row>
    <row r="345" spans="3:28" outlineLevel="1" x14ac:dyDescent="0.2">
      <c r="C345" s="23" t="s">
        <v>272</v>
      </c>
      <c r="D345" s="24" t="s">
        <v>88</v>
      </c>
      <c r="E345" s="24"/>
      <c r="F345" s="24" t="s">
        <v>35</v>
      </c>
      <c r="G345" s="24"/>
      <c r="J345" s="15" t="str">
        <f t="shared" si="38"/>
        <v>dm_tempo_servico</v>
      </c>
      <c r="K345" s="15" t="str">
        <f t="shared" si="39"/>
        <v>qt_final_faixa_tempo_servico</v>
      </c>
      <c r="L345" s="15" t="str">
        <f t="shared" si="40"/>
        <v>integer</v>
      </c>
      <c r="M345" s="15" t="str">
        <f t="shared" si="41"/>
        <v>3</v>
      </c>
      <c r="N345" s="15" t="str">
        <f t="shared" si="42"/>
        <v/>
      </c>
      <c r="O345" s="15" t="str">
        <f t="shared" si="43"/>
        <v/>
      </c>
      <c r="P345" s="15">
        <f t="shared" si="44"/>
        <v>3</v>
      </c>
      <c r="T345" s="25"/>
      <c r="V345" s="26"/>
      <c r="W345" s="26"/>
      <c r="X345" s="26"/>
    </row>
    <row r="346" spans="3:28" outlineLevel="1" x14ac:dyDescent="0.2">
      <c r="C346" s="23" t="s">
        <v>273</v>
      </c>
      <c r="D346" s="24" t="s">
        <v>40</v>
      </c>
      <c r="E346" s="24"/>
      <c r="F346" s="24" t="s">
        <v>37</v>
      </c>
      <c r="G346" s="24"/>
      <c r="J346" s="15" t="str">
        <f t="shared" si="38"/>
        <v>dm_tempo_servico</v>
      </c>
      <c r="K346" s="15" t="str">
        <f t="shared" si="39"/>
        <v>ds_tempo_servico</v>
      </c>
      <c r="L346" s="15" t="str">
        <f t="shared" si="40"/>
        <v>varchar</v>
      </c>
      <c r="M346" s="15" t="str">
        <f t="shared" si="41"/>
        <v>60</v>
      </c>
      <c r="N346" s="15" t="str">
        <f t="shared" si="42"/>
        <v/>
      </c>
      <c r="O346" s="15" t="str">
        <f t="shared" si="43"/>
        <v/>
      </c>
      <c r="P346" s="15">
        <f t="shared" si="44"/>
        <v>60</v>
      </c>
      <c r="T346" s="25"/>
      <c r="V346" s="26"/>
      <c r="W346" s="26"/>
      <c r="X346" s="26"/>
    </row>
    <row r="347" spans="3:28" outlineLevel="1" x14ac:dyDescent="0.2">
      <c r="C347" s="23" t="s">
        <v>274</v>
      </c>
      <c r="D347" s="24" t="s">
        <v>108</v>
      </c>
      <c r="E347" s="24"/>
      <c r="F347" s="24" t="s">
        <v>37</v>
      </c>
      <c r="G347" s="24"/>
      <c r="J347" s="15" t="str">
        <f t="shared" si="38"/>
        <v>dm_tempo_servico</v>
      </c>
      <c r="K347" s="15" t="str">
        <f t="shared" si="39"/>
        <v>qt_mes_servico</v>
      </c>
      <c r="L347" s="15" t="str">
        <f t="shared" si="40"/>
        <v>integer</v>
      </c>
      <c r="M347" s="15" t="str">
        <f t="shared" si="41"/>
        <v>4</v>
      </c>
      <c r="N347" s="15" t="str">
        <f t="shared" si="42"/>
        <v/>
      </c>
      <c r="O347" s="15" t="str">
        <f t="shared" si="43"/>
        <v/>
      </c>
      <c r="P347" s="15">
        <f t="shared" si="44"/>
        <v>4</v>
      </c>
      <c r="T347" s="25"/>
      <c r="V347" s="26"/>
      <c r="W347" s="26"/>
      <c r="X347" s="26"/>
    </row>
    <row r="348" spans="3:28" outlineLevel="1" x14ac:dyDescent="0.2">
      <c r="C348" s="23" t="s">
        <v>275</v>
      </c>
      <c r="D348" s="24" t="s">
        <v>88</v>
      </c>
      <c r="E348" s="24"/>
      <c r="F348" s="24" t="s">
        <v>37</v>
      </c>
      <c r="G348" s="24"/>
      <c r="J348" s="15" t="str">
        <f t="shared" si="38"/>
        <v>dm_tempo_servico</v>
      </c>
      <c r="K348" s="15" t="str">
        <f t="shared" si="39"/>
        <v>qt_ano_servico</v>
      </c>
      <c r="L348" s="15" t="str">
        <f t="shared" si="40"/>
        <v>integer</v>
      </c>
      <c r="M348" s="15" t="str">
        <f t="shared" si="41"/>
        <v>3</v>
      </c>
      <c r="N348" s="15" t="str">
        <f t="shared" si="42"/>
        <v/>
      </c>
      <c r="O348" s="15" t="str">
        <f t="shared" si="43"/>
        <v/>
      </c>
      <c r="P348" s="15">
        <f t="shared" si="44"/>
        <v>3</v>
      </c>
      <c r="T348" s="25"/>
      <c r="V348" s="26"/>
      <c r="W348" s="26"/>
      <c r="X348" s="26"/>
    </row>
    <row r="349" spans="3:28" outlineLevel="1" x14ac:dyDescent="0.2">
      <c r="C349" s="23" t="s">
        <v>41</v>
      </c>
      <c r="D349" s="24" t="s">
        <v>42</v>
      </c>
      <c r="E349" s="24"/>
      <c r="F349" s="24" t="s">
        <v>35</v>
      </c>
      <c r="G349" s="24"/>
      <c r="J349" s="15" t="str">
        <f t="shared" si="38"/>
        <v>dm_tempo_servico</v>
      </c>
      <c r="K349" s="15" t="str">
        <f t="shared" si="39"/>
        <v>dt_inicio_vigencia</v>
      </c>
      <c r="L349" s="15" t="str">
        <f t="shared" si="40"/>
        <v>date</v>
      </c>
      <c r="M349" s="15" t="str">
        <f t="shared" si="41"/>
        <v/>
      </c>
      <c r="N349" s="15" t="str">
        <f t="shared" si="42"/>
        <v/>
      </c>
      <c r="O349" s="15" t="str">
        <f t="shared" si="43"/>
        <v/>
      </c>
      <c r="P349" s="15">
        <f t="shared" si="44"/>
        <v>7</v>
      </c>
      <c r="T349" s="25"/>
      <c r="V349" s="26"/>
      <c r="W349" s="26"/>
      <c r="X349" s="26"/>
    </row>
    <row r="350" spans="3:28" outlineLevel="1" x14ac:dyDescent="0.2">
      <c r="C350" s="23" t="s">
        <v>43</v>
      </c>
      <c r="D350" s="24" t="s">
        <v>42</v>
      </c>
      <c r="E350" s="24"/>
      <c r="F350" s="24" t="s">
        <v>37</v>
      </c>
      <c r="G350" s="24"/>
      <c r="J350" s="15" t="str">
        <f t="shared" si="38"/>
        <v>dm_tempo_servico</v>
      </c>
      <c r="K350" s="15" t="str">
        <f t="shared" si="39"/>
        <v>dt_termino_vigencia</v>
      </c>
      <c r="L350" s="15" t="str">
        <f t="shared" si="40"/>
        <v>date</v>
      </c>
      <c r="M350" s="15" t="str">
        <f t="shared" si="41"/>
        <v/>
      </c>
      <c r="N350" s="15" t="str">
        <f t="shared" si="42"/>
        <v/>
      </c>
      <c r="O350" s="15" t="str">
        <f t="shared" si="43"/>
        <v/>
      </c>
      <c r="P350" s="15">
        <f t="shared" si="44"/>
        <v>7</v>
      </c>
      <c r="T350" s="25"/>
      <c r="V350" s="26"/>
      <c r="W350" s="26"/>
      <c r="X350" s="26"/>
    </row>
    <row r="351" spans="3:28" outlineLevel="1" x14ac:dyDescent="0.2">
      <c r="C351" s="23" t="s">
        <v>44</v>
      </c>
      <c r="D351" s="24" t="s">
        <v>45</v>
      </c>
      <c r="E351" s="24"/>
      <c r="F351" s="24" t="s">
        <v>35</v>
      </c>
      <c r="G351" s="24"/>
      <c r="J351" s="15" t="str">
        <f t="shared" si="38"/>
        <v>dm_tempo_servico</v>
      </c>
      <c r="K351" s="15" t="str">
        <f t="shared" si="39"/>
        <v>ts_referencia</v>
      </c>
      <c r="L351" s="15" t="str">
        <f t="shared" si="40"/>
        <v>timestamp</v>
      </c>
      <c r="M351" s="15" t="str">
        <f t="shared" si="41"/>
        <v/>
      </c>
      <c r="N351" s="15" t="str">
        <f t="shared" si="42"/>
        <v/>
      </c>
      <c r="O351" s="15" t="str">
        <f t="shared" si="43"/>
        <v/>
      </c>
      <c r="P351" s="15">
        <f t="shared" si="44"/>
        <v>11</v>
      </c>
      <c r="T351" s="25"/>
      <c r="V351" s="26"/>
      <c r="W351" s="26"/>
      <c r="X351" s="26"/>
    </row>
    <row r="352" spans="3:28" outlineLevel="1" x14ac:dyDescent="0.2">
      <c r="C352" s="23"/>
      <c r="D352" s="24"/>
      <c r="E352" s="24"/>
      <c r="F352" s="24"/>
      <c r="G352" s="24"/>
      <c r="J352" s="15" t="str">
        <f t="shared" si="38"/>
        <v/>
      </c>
      <c r="K352" s="15" t="str">
        <f t="shared" si="39"/>
        <v/>
      </c>
      <c r="L352" s="15" t="str">
        <f t="shared" si="40"/>
        <v/>
      </c>
      <c r="M352" s="15" t="str">
        <f t="shared" si="41"/>
        <v/>
      </c>
      <c r="N352" s="15" t="str">
        <f t="shared" si="42"/>
        <v/>
      </c>
      <c r="O352" s="15" t="str">
        <f t="shared" si="43"/>
        <v/>
      </c>
      <c r="P352" s="15" t="str">
        <f t="shared" si="44"/>
        <v/>
      </c>
      <c r="T352" s="25"/>
      <c r="V352" s="26"/>
      <c r="W352" s="26"/>
      <c r="X352" s="26"/>
    </row>
    <row r="353" spans="3:28" outlineLevel="1" x14ac:dyDescent="0.2">
      <c r="C353" s="23" t="s">
        <v>340</v>
      </c>
      <c r="D353" s="24"/>
      <c r="E353" s="24"/>
      <c r="F353" s="24"/>
      <c r="G353" s="24"/>
      <c r="J353" s="15" t="str">
        <f t="shared" si="38"/>
        <v>dm_tempo_servico_comissionado</v>
      </c>
      <c r="K353" s="15" t="str">
        <f t="shared" si="39"/>
        <v/>
      </c>
      <c r="L353" s="15" t="str">
        <f t="shared" si="40"/>
        <v/>
      </c>
      <c r="M353" s="15" t="str">
        <f t="shared" si="41"/>
        <v/>
      </c>
      <c r="N353" s="15" t="str">
        <f t="shared" si="42"/>
        <v/>
      </c>
      <c r="O353" s="15" t="str">
        <f t="shared" si="43"/>
        <v/>
      </c>
      <c r="P353" s="15" t="str">
        <f t="shared" si="44"/>
        <v/>
      </c>
      <c r="T353" s="25"/>
      <c r="V353" s="26"/>
      <c r="W353" s="26"/>
      <c r="X353" s="26"/>
    </row>
    <row r="354" spans="3:28" outlineLevel="1" x14ac:dyDescent="0.2">
      <c r="C354" s="23" t="s">
        <v>341</v>
      </c>
      <c r="D354" s="24"/>
      <c r="E354" s="24"/>
      <c r="F354" s="24"/>
      <c r="G354" s="24"/>
      <c r="J354" s="15" t="str">
        <f t="shared" si="38"/>
        <v>dm_tipo_aposentadoria</v>
      </c>
      <c r="K354" s="15" t="str">
        <f t="shared" si="39"/>
        <v/>
      </c>
      <c r="L354" s="15" t="str">
        <f t="shared" si="40"/>
        <v/>
      </c>
      <c r="M354" s="15" t="str">
        <f t="shared" si="41"/>
        <v/>
      </c>
      <c r="N354" s="15" t="str">
        <f t="shared" si="42"/>
        <v/>
      </c>
      <c r="O354" s="15" t="str">
        <f t="shared" si="43"/>
        <v/>
      </c>
      <c r="P354" s="15" t="str">
        <f t="shared" si="44"/>
        <v/>
      </c>
      <c r="T354" s="25"/>
      <c r="V354" s="26"/>
      <c r="W354" s="26"/>
      <c r="X354" s="26"/>
    </row>
    <row r="355" spans="3:28" outlineLevel="1" x14ac:dyDescent="0.2">
      <c r="C355" s="23" t="s">
        <v>27</v>
      </c>
      <c r="D355" s="24" t="s">
        <v>28</v>
      </c>
      <c r="E355" s="24" t="s">
        <v>29</v>
      </c>
      <c r="F355" s="24" t="s">
        <v>30</v>
      </c>
      <c r="G355" s="24"/>
      <c r="J355" s="15" t="str">
        <f t="shared" si="38"/>
        <v>dm_tipo_aposentadoria</v>
      </c>
      <c r="K355" s="15" t="str">
        <f t="shared" si="39"/>
        <v>Name</v>
      </c>
      <c r="L355" s="15" t="str">
        <f t="shared" si="40"/>
        <v>DataType</v>
      </c>
      <c r="M355" s="15" t="str">
        <f t="shared" si="41"/>
        <v>Size</v>
      </c>
      <c r="N355" s="15" t="str">
        <f t="shared" si="42"/>
        <v>PK</v>
      </c>
      <c r="O355" s="15" t="str">
        <f t="shared" si="43"/>
        <v>Nulo?</v>
      </c>
      <c r="P355" s="15" t="str">
        <f t="shared" si="44"/>
        <v>Tamanho Efetivo</v>
      </c>
      <c r="T355" s="25"/>
      <c r="V355" s="26"/>
      <c r="W355" s="26"/>
      <c r="X355" s="26"/>
      <c r="AB355" s="15" t="str">
        <f>+J355</f>
        <v>dm_tipo_aposentadoria</v>
      </c>
    </row>
    <row r="356" spans="3:28" x14ac:dyDescent="0.2">
      <c r="C356" s="23" t="s">
        <v>276</v>
      </c>
      <c r="D356" s="24" t="s">
        <v>33</v>
      </c>
      <c r="E356" s="24" t="s">
        <v>34</v>
      </c>
      <c r="F356" s="24" t="s">
        <v>35</v>
      </c>
      <c r="G356" s="24"/>
      <c r="J356" s="15" t="str">
        <f t="shared" si="38"/>
        <v>dm_tipo_aposentadoria</v>
      </c>
      <c r="K356" s="15" t="str">
        <f t="shared" si="39"/>
        <v>id_tipo_aposentadoria</v>
      </c>
      <c r="L356" s="15" t="str">
        <f t="shared" si="40"/>
        <v>integer</v>
      </c>
      <c r="M356" s="15" t="str">
        <f t="shared" si="41"/>
        <v>10</v>
      </c>
      <c r="N356" s="15" t="str">
        <f t="shared" si="42"/>
        <v>Sim</v>
      </c>
      <c r="O356" s="15" t="str">
        <f t="shared" si="43"/>
        <v>Não</v>
      </c>
      <c r="P356" s="15">
        <f t="shared" si="44"/>
        <v>10</v>
      </c>
      <c r="Q356" s="15" t="str">
        <f>+J356</f>
        <v>dm_tipo_aposentadoria</v>
      </c>
      <c r="R356" s="15">
        <f>DSUM(J355:P401,P355,AB355:AB356)</f>
        <v>2135</v>
      </c>
      <c r="S356" s="15">
        <v>80</v>
      </c>
      <c r="T356" s="25">
        <f>+S356*R356/(1024*1024)</f>
        <v>0.1628875732421875</v>
      </c>
      <c r="U356" s="15">
        <v>1</v>
      </c>
      <c r="V356" s="26">
        <v>0.1</v>
      </c>
      <c r="W356" s="25">
        <f>+T356+T356*V356</f>
        <v>0.17917633056640625</v>
      </c>
      <c r="X356" s="30">
        <v>12</v>
      </c>
      <c r="Y356" s="25">
        <f>FV(V356,X356,-W356)</f>
        <v>3.8315574971994586</v>
      </c>
      <c r="Z356" s="25">
        <f>+Y356+T356</f>
        <v>3.9944450704416461</v>
      </c>
      <c r="AB356" s="15" t="str">
        <f>+J356</f>
        <v>dm_tipo_aposentadoria</v>
      </c>
    </row>
    <row r="357" spans="3:28" outlineLevel="1" x14ac:dyDescent="0.2">
      <c r="C357" s="23" t="s">
        <v>277</v>
      </c>
      <c r="D357" s="24" t="s">
        <v>49</v>
      </c>
      <c r="E357" s="24"/>
      <c r="F357" s="24" t="s">
        <v>37</v>
      </c>
      <c r="G357" s="24"/>
      <c r="J357" s="15" t="str">
        <f t="shared" si="38"/>
        <v>dm_tipo_aposentadoria</v>
      </c>
      <c r="K357" s="15" t="str">
        <f t="shared" si="39"/>
        <v>cd_tipo_aposentadoria</v>
      </c>
      <c r="L357" s="15" t="str">
        <f t="shared" si="40"/>
        <v>varchar</v>
      </c>
      <c r="M357" s="15" t="str">
        <f t="shared" si="41"/>
        <v>20</v>
      </c>
      <c r="N357" s="15" t="str">
        <f t="shared" si="42"/>
        <v/>
      </c>
      <c r="O357" s="15" t="str">
        <f t="shared" si="43"/>
        <v/>
      </c>
      <c r="P357" s="15">
        <f t="shared" si="44"/>
        <v>20</v>
      </c>
      <c r="T357" s="25"/>
      <c r="V357" s="26"/>
      <c r="W357" s="26"/>
      <c r="X357" s="26"/>
    </row>
    <row r="358" spans="3:28" outlineLevel="1" x14ac:dyDescent="0.2">
      <c r="C358" s="23" t="s">
        <v>278</v>
      </c>
      <c r="D358" s="24" t="s">
        <v>279</v>
      </c>
      <c r="E358" s="24"/>
      <c r="F358" s="24" t="s">
        <v>37</v>
      </c>
      <c r="G358" s="24"/>
      <c r="J358" s="15" t="str">
        <f t="shared" si="38"/>
        <v>dm_tipo_aposentadoria</v>
      </c>
      <c r="K358" s="15" t="str">
        <f t="shared" si="39"/>
        <v>ds_tipo_aposentadoria</v>
      </c>
      <c r="L358" s="15" t="str">
        <f t="shared" si="40"/>
        <v>varchar</v>
      </c>
      <c r="M358" s="15" t="str">
        <f t="shared" si="41"/>
        <v>2000</v>
      </c>
      <c r="N358" s="15" t="str">
        <f t="shared" si="42"/>
        <v/>
      </c>
      <c r="O358" s="15" t="str">
        <f t="shared" si="43"/>
        <v/>
      </c>
      <c r="P358" s="15">
        <f t="shared" si="44"/>
        <v>2000</v>
      </c>
      <c r="T358" s="25"/>
      <c r="V358" s="26"/>
      <c r="W358" s="26"/>
      <c r="X358" s="26"/>
    </row>
    <row r="359" spans="3:28" outlineLevel="1" x14ac:dyDescent="0.2">
      <c r="C359" s="23" t="s">
        <v>280</v>
      </c>
      <c r="D359" s="24" t="s">
        <v>108</v>
      </c>
      <c r="E359" s="24"/>
      <c r="F359" s="24" t="s">
        <v>37</v>
      </c>
      <c r="G359" s="24"/>
      <c r="J359" s="15" t="str">
        <f t="shared" si="38"/>
        <v>dm_tipo_aposentadoria</v>
      </c>
      <c r="K359" s="15" t="str">
        <f t="shared" si="39"/>
        <v>cd_grupo_aposentadoria</v>
      </c>
      <c r="L359" s="15" t="str">
        <f t="shared" si="40"/>
        <v>integer</v>
      </c>
      <c r="M359" s="15" t="str">
        <f t="shared" si="41"/>
        <v>4</v>
      </c>
      <c r="N359" s="15" t="str">
        <f t="shared" si="42"/>
        <v/>
      </c>
      <c r="O359" s="15" t="str">
        <f t="shared" si="43"/>
        <v/>
      </c>
      <c r="P359" s="15">
        <f t="shared" si="44"/>
        <v>4</v>
      </c>
      <c r="T359" s="25"/>
      <c r="V359" s="26"/>
      <c r="W359" s="26"/>
      <c r="X359" s="26"/>
    </row>
    <row r="360" spans="3:28" outlineLevel="1" x14ac:dyDescent="0.2">
      <c r="C360" s="23" t="s">
        <v>281</v>
      </c>
      <c r="D360" s="24" t="s">
        <v>40</v>
      </c>
      <c r="E360" s="24"/>
      <c r="F360" s="24" t="s">
        <v>37</v>
      </c>
      <c r="G360" s="24"/>
      <c r="J360" s="15" t="str">
        <f t="shared" si="38"/>
        <v>dm_tipo_aposentadoria</v>
      </c>
      <c r="K360" s="15" t="str">
        <f t="shared" si="39"/>
        <v>ds_grupo_aposentadoria</v>
      </c>
      <c r="L360" s="15" t="str">
        <f t="shared" si="40"/>
        <v>varchar</v>
      </c>
      <c r="M360" s="15" t="str">
        <f t="shared" si="41"/>
        <v>60</v>
      </c>
      <c r="N360" s="15" t="str">
        <f t="shared" si="42"/>
        <v/>
      </c>
      <c r="O360" s="15" t="str">
        <f t="shared" si="43"/>
        <v/>
      </c>
      <c r="P360" s="15">
        <f t="shared" si="44"/>
        <v>60</v>
      </c>
      <c r="T360" s="25"/>
      <c r="V360" s="26"/>
      <c r="W360" s="26"/>
      <c r="X360" s="26"/>
    </row>
    <row r="361" spans="3:28" outlineLevel="1" x14ac:dyDescent="0.2">
      <c r="C361" s="23" t="s">
        <v>282</v>
      </c>
      <c r="D361" s="24" t="s">
        <v>86</v>
      </c>
      <c r="E361" s="24"/>
      <c r="F361" s="24" t="s">
        <v>35</v>
      </c>
      <c r="G361" s="24"/>
      <c r="J361" s="15" t="str">
        <f t="shared" si="38"/>
        <v>dm_tipo_aposentadoria</v>
      </c>
      <c r="K361" s="15" t="str">
        <f t="shared" si="39"/>
        <v>fl_pagairpf</v>
      </c>
      <c r="L361" s="15" t="str">
        <f t="shared" si="40"/>
        <v>integer</v>
      </c>
      <c r="M361" s="15" t="str">
        <f t="shared" si="41"/>
        <v>1</v>
      </c>
      <c r="N361" s="15" t="str">
        <f t="shared" si="42"/>
        <v/>
      </c>
      <c r="O361" s="15" t="str">
        <f t="shared" si="43"/>
        <v/>
      </c>
      <c r="P361" s="15">
        <f t="shared" si="44"/>
        <v>1</v>
      </c>
      <c r="T361" s="25"/>
      <c r="V361" s="26"/>
      <c r="W361" s="26"/>
      <c r="X361" s="26"/>
    </row>
    <row r="362" spans="3:28" outlineLevel="1" x14ac:dyDescent="0.2">
      <c r="C362" s="23" t="s">
        <v>283</v>
      </c>
      <c r="D362" s="24" t="s">
        <v>86</v>
      </c>
      <c r="E362" s="24"/>
      <c r="F362" s="24" t="s">
        <v>35</v>
      </c>
      <c r="G362" s="24"/>
      <c r="J362" s="15" t="str">
        <f t="shared" si="38"/>
        <v>dm_tipo_aposentadoria</v>
      </c>
      <c r="K362" s="15" t="str">
        <f t="shared" si="39"/>
        <v>fl_proporcional</v>
      </c>
      <c r="L362" s="15" t="str">
        <f t="shared" si="40"/>
        <v>integer</v>
      </c>
      <c r="M362" s="15" t="str">
        <f t="shared" si="41"/>
        <v>1</v>
      </c>
      <c r="N362" s="15" t="str">
        <f t="shared" si="42"/>
        <v/>
      </c>
      <c r="O362" s="15" t="str">
        <f t="shared" si="43"/>
        <v/>
      </c>
      <c r="P362" s="15">
        <f t="shared" si="44"/>
        <v>1</v>
      </c>
      <c r="T362" s="25"/>
      <c r="V362" s="26"/>
      <c r="W362" s="26"/>
      <c r="X362" s="26"/>
    </row>
    <row r="363" spans="3:28" outlineLevel="1" x14ac:dyDescent="0.2">
      <c r="C363" s="23" t="s">
        <v>284</v>
      </c>
      <c r="D363" s="24" t="s">
        <v>42</v>
      </c>
      <c r="E363" s="24"/>
      <c r="F363" s="24" t="s">
        <v>37</v>
      </c>
      <c r="G363" s="24"/>
      <c r="J363" s="15" t="str">
        <f t="shared" si="38"/>
        <v>dm_tipo_aposentadoria</v>
      </c>
      <c r="K363" s="15" t="str">
        <f t="shared" si="39"/>
        <v>dt_inicio_tipo_aposentadoria</v>
      </c>
      <c r="L363" s="15" t="str">
        <f t="shared" si="40"/>
        <v>date</v>
      </c>
      <c r="M363" s="15" t="str">
        <f t="shared" si="41"/>
        <v/>
      </c>
      <c r="N363" s="15" t="str">
        <f t="shared" si="42"/>
        <v/>
      </c>
      <c r="O363" s="15" t="str">
        <f t="shared" si="43"/>
        <v/>
      </c>
      <c r="P363" s="15">
        <f t="shared" si="44"/>
        <v>7</v>
      </c>
      <c r="T363" s="25"/>
      <c r="V363" s="26"/>
      <c r="W363" s="26"/>
      <c r="X363" s="26"/>
    </row>
    <row r="364" spans="3:28" outlineLevel="1" x14ac:dyDescent="0.2">
      <c r="C364" s="23" t="s">
        <v>285</v>
      </c>
      <c r="D364" s="24" t="s">
        <v>42</v>
      </c>
      <c r="E364" s="24"/>
      <c r="F364" s="24" t="s">
        <v>37</v>
      </c>
      <c r="G364" s="24"/>
      <c r="J364" s="15" t="str">
        <f t="shared" si="38"/>
        <v>dm_tipo_aposentadoria</v>
      </c>
      <c r="K364" s="15" t="str">
        <f t="shared" si="39"/>
        <v>dt_fim_tipo_aposentadoria</v>
      </c>
      <c r="L364" s="15" t="str">
        <f t="shared" si="40"/>
        <v>date</v>
      </c>
      <c r="M364" s="15" t="str">
        <f t="shared" si="41"/>
        <v/>
      </c>
      <c r="N364" s="15" t="str">
        <f t="shared" si="42"/>
        <v/>
      </c>
      <c r="O364" s="15" t="str">
        <f t="shared" si="43"/>
        <v/>
      </c>
      <c r="P364" s="15">
        <f t="shared" si="44"/>
        <v>7</v>
      </c>
      <c r="T364" s="25"/>
      <c r="V364" s="26"/>
      <c r="W364" s="26"/>
      <c r="X364" s="26"/>
    </row>
    <row r="365" spans="3:28" outlineLevel="1" x14ac:dyDescent="0.2">
      <c r="C365" s="23" t="s">
        <v>41</v>
      </c>
      <c r="D365" s="24" t="s">
        <v>42</v>
      </c>
      <c r="E365" s="24"/>
      <c r="F365" s="24" t="s">
        <v>35</v>
      </c>
      <c r="G365" s="24"/>
      <c r="J365" s="15" t="str">
        <f t="shared" si="38"/>
        <v>dm_tipo_aposentadoria</v>
      </c>
      <c r="K365" s="15" t="str">
        <f t="shared" si="39"/>
        <v>dt_inicio_vigencia</v>
      </c>
      <c r="L365" s="15" t="str">
        <f t="shared" si="40"/>
        <v>date</v>
      </c>
      <c r="M365" s="15" t="str">
        <f t="shared" si="41"/>
        <v/>
      </c>
      <c r="N365" s="15" t="str">
        <f t="shared" si="42"/>
        <v/>
      </c>
      <c r="O365" s="15" t="str">
        <f t="shared" si="43"/>
        <v/>
      </c>
      <c r="P365" s="15">
        <f t="shared" si="44"/>
        <v>7</v>
      </c>
      <c r="T365" s="25"/>
      <c r="V365" s="26"/>
      <c r="W365" s="26"/>
      <c r="X365" s="26"/>
    </row>
    <row r="366" spans="3:28" outlineLevel="1" x14ac:dyDescent="0.2">
      <c r="C366" s="23" t="s">
        <v>43</v>
      </c>
      <c r="D366" s="24" t="s">
        <v>42</v>
      </c>
      <c r="E366" s="24"/>
      <c r="F366" s="24" t="s">
        <v>37</v>
      </c>
      <c r="G366" s="24"/>
      <c r="J366" s="15" t="str">
        <f t="shared" si="38"/>
        <v>dm_tipo_aposentadoria</v>
      </c>
      <c r="K366" s="15" t="str">
        <f t="shared" si="39"/>
        <v>dt_termino_vigencia</v>
      </c>
      <c r="L366" s="15" t="str">
        <f t="shared" si="40"/>
        <v>date</v>
      </c>
      <c r="M366" s="15" t="str">
        <f t="shared" si="41"/>
        <v/>
      </c>
      <c r="N366" s="15" t="str">
        <f t="shared" si="42"/>
        <v/>
      </c>
      <c r="O366" s="15" t="str">
        <f t="shared" si="43"/>
        <v/>
      </c>
      <c r="P366" s="15">
        <f t="shared" si="44"/>
        <v>7</v>
      </c>
      <c r="T366" s="25"/>
      <c r="V366" s="26"/>
      <c r="W366" s="26"/>
      <c r="X366" s="26"/>
    </row>
    <row r="367" spans="3:28" outlineLevel="1" x14ac:dyDescent="0.2">
      <c r="C367" s="23" t="s">
        <v>44</v>
      </c>
      <c r="D367" s="24" t="s">
        <v>45</v>
      </c>
      <c r="E367" s="24"/>
      <c r="F367" s="24" t="s">
        <v>35</v>
      </c>
      <c r="G367" s="24"/>
      <c r="J367" s="15" t="str">
        <f t="shared" si="38"/>
        <v>dm_tipo_aposentadoria</v>
      </c>
      <c r="K367" s="15" t="str">
        <f t="shared" si="39"/>
        <v>ts_referencia</v>
      </c>
      <c r="L367" s="15" t="str">
        <f t="shared" si="40"/>
        <v>timestamp</v>
      </c>
      <c r="M367" s="15" t="str">
        <f t="shared" si="41"/>
        <v/>
      </c>
      <c r="N367" s="15" t="str">
        <f t="shared" si="42"/>
        <v/>
      </c>
      <c r="O367" s="15" t="str">
        <f t="shared" si="43"/>
        <v/>
      </c>
      <c r="P367" s="15">
        <f t="shared" si="44"/>
        <v>11</v>
      </c>
      <c r="T367" s="25"/>
      <c r="V367" s="26"/>
      <c r="W367" s="26"/>
      <c r="X367" s="26"/>
    </row>
    <row r="368" spans="3:28" outlineLevel="1" x14ac:dyDescent="0.2">
      <c r="C368" s="23"/>
      <c r="D368" s="24"/>
      <c r="E368" s="24"/>
      <c r="F368" s="24"/>
      <c r="G368" s="24"/>
      <c r="J368" s="15" t="str">
        <f t="shared" si="38"/>
        <v/>
      </c>
      <c r="K368" s="15" t="str">
        <f t="shared" si="39"/>
        <v/>
      </c>
      <c r="L368" s="15" t="str">
        <f t="shared" si="40"/>
        <v/>
      </c>
      <c r="M368" s="15" t="str">
        <f t="shared" si="41"/>
        <v/>
      </c>
      <c r="N368" s="15" t="str">
        <f t="shared" si="42"/>
        <v/>
      </c>
      <c r="O368" s="15" t="str">
        <f t="shared" si="43"/>
        <v/>
      </c>
      <c r="P368" s="15" t="str">
        <f t="shared" si="44"/>
        <v/>
      </c>
      <c r="T368" s="25"/>
      <c r="V368" s="26"/>
      <c r="W368" s="26"/>
      <c r="X368" s="26"/>
    </row>
    <row r="369" spans="3:28" outlineLevel="1" x14ac:dyDescent="0.2">
      <c r="C369" s="23" t="s">
        <v>342</v>
      </c>
      <c r="D369" s="24"/>
      <c r="E369" s="24"/>
      <c r="F369" s="24"/>
      <c r="G369" s="24"/>
      <c r="J369" s="15" t="str">
        <f t="shared" si="38"/>
        <v>dm_tipo_dependencia</v>
      </c>
      <c r="K369" s="15" t="str">
        <f t="shared" si="39"/>
        <v/>
      </c>
      <c r="L369" s="15" t="str">
        <f t="shared" si="40"/>
        <v/>
      </c>
      <c r="M369" s="15" t="str">
        <f t="shared" si="41"/>
        <v/>
      </c>
      <c r="N369" s="15" t="str">
        <f t="shared" si="42"/>
        <v/>
      </c>
      <c r="O369" s="15" t="str">
        <f t="shared" si="43"/>
        <v/>
      </c>
      <c r="P369" s="15" t="str">
        <f t="shared" si="44"/>
        <v/>
      </c>
      <c r="T369" s="25"/>
      <c r="V369" s="26"/>
      <c r="W369" s="26"/>
      <c r="X369" s="26"/>
    </row>
    <row r="370" spans="3:28" outlineLevel="1" x14ac:dyDescent="0.2">
      <c r="C370" s="23" t="s">
        <v>27</v>
      </c>
      <c r="D370" s="24" t="s">
        <v>28</v>
      </c>
      <c r="E370" s="24" t="s">
        <v>29</v>
      </c>
      <c r="F370" s="24" t="s">
        <v>30</v>
      </c>
      <c r="G370" s="24"/>
      <c r="J370" s="15" t="str">
        <f t="shared" si="38"/>
        <v>dm_tipo_dependencia</v>
      </c>
      <c r="K370" s="15" t="str">
        <f t="shared" si="39"/>
        <v>Name</v>
      </c>
      <c r="L370" s="15" t="str">
        <f t="shared" si="40"/>
        <v>DataType</v>
      </c>
      <c r="M370" s="15" t="str">
        <f t="shared" si="41"/>
        <v>Size</v>
      </c>
      <c r="N370" s="15" t="str">
        <f t="shared" si="42"/>
        <v>PK</v>
      </c>
      <c r="O370" s="15" t="str">
        <f t="shared" si="43"/>
        <v>Nulo?</v>
      </c>
      <c r="P370" s="15" t="str">
        <f t="shared" si="44"/>
        <v>Tamanho Efetivo</v>
      </c>
      <c r="T370" s="25"/>
      <c r="V370" s="26"/>
      <c r="W370" s="26"/>
      <c r="X370" s="26"/>
      <c r="AB370" s="15" t="str">
        <f>+J370</f>
        <v>dm_tipo_dependencia</v>
      </c>
    </row>
    <row r="371" spans="3:28" x14ac:dyDescent="0.2">
      <c r="C371" s="23" t="s">
        <v>286</v>
      </c>
      <c r="D371" s="24" t="s">
        <v>33</v>
      </c>
      <c r="E371" s="24" t="s">
        <v>34</v>
      </c>
      <c r="F371" s="24" t="s">
        <v>35</v>
      </c>
      <c r="G371" s="24"/>
      <c r="J371" s="15" t="str">
        <f t="shared" si="38"/>
        <v>dm_tipo_dependencia</v>
      </c>
      <c r="K371" s="15" t="str">
        <f t="shared" si="39"/>
        <v>id_tipo_dependencia</v>
      </c>
      <c r="L371" s="15" t="str">
        <f t="shared" si="40"/>
        <v>integer</v>
      </c>
      <c r="M371" s="15" t="str">
        <f t="shared" si="41"/>
        <v>10</v>
      </c>
      <c r="N371" s="15" t="str">
        <f t="shared" si="42"/>
        <v>Sim</v>
      </c>
      <c r="O371" s="15" t="str">
        <f t="shared" si="43"/>
        <v>Não</v>
      </c>
      <c r="P371" s="15">
        <f t="shared" si="44"/>
        <v>10</v>
      </c>
      <c r="Q371" s="15" t="str">
        <f>+J371</f>
        <v>dm_tipo_dependencia</v>
      </c>
      <c r="R371" s="15">
        <f>DSUM(J370:P416,P370,AB370:AB371)</f>
        <v>115</v>
      </c>
      <c r="S371" s="15">
        <v>10</v>
      </c>
      <c r="T371" s="25">
        <f>+S371*R371/(1024*1024)</f>
        <v>1.0967254638671875E-3</v>
      </c>
      <c r="U371" s="15">
        <v>1</v>
      </c>
      <c r="V371" s="26">
        <v>0.1</v>
      </c>
      <c r="W371" s="25">
        <f>+T371+T371*V371</f>
        <v>1.2063980102539062E-3</v>
      </c>
      <c r="X371" s="30">
        <v>12</v>
      </c>
      <c r="Y371" s="25">
        <f>FV(V371,X371,-W371)</f>
        <v>2.5797957387467083E-2</v>
      </c>
      <c r="Z371" s="25">
        <f>+Y371+T371</f>
        <v>2.689468285133427E-2</v>
      </c>
      <c r="AB371" s="15" t="str">
        <f>+J371</f>
        <v>dm_tipo_dependencia</v>
      </c>
    </row>
    <row r="372" spans="3:28" outlineLevel="1" x14ac:dyDescent="0.2">
      <c r="C372" s="23" t="s">
        <v>287</v>
      </c>
      <c r="D372" s="24" t="s">
        <v>49</v>
      </c>
      <c r="E372" s="24"/>
      <c r="F372" s="24" t="s">
        <v>37</v>
      </c>
      <c r="G372" s="24"/>
      <c r="J372" s="15" t="str">
        <f t="shared" si="38"/>
        <v>dm_tipo_dependencia</v>
      </c>
      <c r="K372" s="15" t="str">
        <f t="shared" si="39"/>
        <v>cd_tipo_dependencia</v>
      </c>
      <c r="L372" s="15" t="str">
        <f t="shared" si="40"/>
        <v>varchar</v>
      </c>
      <c r="M372" s="15" t="str">
        <f t="shared" si="41"/>
        <v>20</v>
      </c>
      <c r="N372" s="15" t="str">
        <f t="shared" si="42"/>
        <v/>
      </c>
      <c r="O372" s="15" t="str">
        <f t="shared" si="43"/>
        <v/>
      </c>
      <c r="P372" s="15">
        <f t="shared" si="44"/>
        <v>20</v>
      </c>
      <c r="T372" s="25"/>
      <c r="V372" s="26"/>
      <c r="W372" s="26"/>
      <c r="X372" s="26"/>
    </row>
    <row r="373" spans="3:28" outlineLevel="1" x14ac:dyDescent="0.2">
      <c r="C373" s="23" t="s">
        <v>288</v>
      </c>
      <c r="D373" s="24" t="s">
        <v>40</v>
      </c>
      <c r="E373" s="24"/>
      <c r="F373" s="24" t="s">
        <v>37</v>
      </c>
      <c r="G373" s="24"/>
      <c r="J373" s="15" t="str">
        <f t="shared" si="38"/>
        <v>dm_tipo_dependencia</v>
      </c>
      <c r="K373" s="15" t="str">
        <f t="shared" si="39"/>
        <v>ds_tipo_dependencia</v>
      </c>
      <c r="L373" s="15" t="str">
        <f t="shared" si="40"/>
        <v>varchar</v>
      </c>
      <c r="M373" s="15" t="str">
        <f t="shared" si="41"/>
        <v>60</v>
      </c>
      <c r="N373" s="15" t="str">
        <f t="shared" si="42"/>
        <v/>
      </c>
      <c r="O373" s="15" t="str">
        <f t="shared" si="43"/>
        <v/>
      </c>
      <c r="P373" s="15">
        <f t="shared" si="44"/>
        <v>60</v>
      </c>
      <c r="T373" s="25"/>
      <c r="V373" s="26"/>
      <c r="W373" s="26"/>
      <c r="X373" s="26"/>
    </row>
    <row r="374" spans="3:28" outlineLevel="1" x14ac:dyDescent="0.2">
      <c r="C374" s="23" t="s">
        <v>41</v>
      </c>
      <c r="D374" s="24" t="s">
        <v>42</v>
      </c>
      <c r="E374" s="24"/>
      <c r="F374" s="24" t="s">
        <v>35</v>
      </c>
      <c r="G374" s="24"/>
      <c r="J374" s="15" t="str">
        <f t="shared" si="38"/>
        <v>dm_tipo_dependencia</v>
      </c>
      <c r="K374" s="15" t="str">
        <f t="shared" si="39"/>
        <v>dt_inicio_vigencia</v>
      </c>
      <c r="L374" s="15" t="str">
        <f t="shared" si="40"/>
        <v>date</v>
      </c>
      <c r="M374" s="15" t="str">
        <f t="shared" si="41"/>
        <v/>
      </c>
      <c r="N374" s="15" t="str">
        <f t="shared" si="42"/>
        <v/>
      </c>
      <c r="O374" s="15" t="str">
        <f t="shared" si="43"/>
        <v/>
      </c>
      <c r="P374" s="15">
        <f t="shared" si="44"/>
        <v>7</v>
      </c>
      <c r="T374" s="25"/>
      <c r="V374" s="26"/>
      <c r="W374" s="26"/>
      <c r="X374" s="26"/>
    </row>
    <row r="375" spans="3:28" outlineLevel="1" x14ac:dyDescent="0.2">
      <c r="C375" s="23" t="s">
        <v>43</v>
      </c>
      <c r="D375" s="24" t="s">
        <v>42</v>
      </c>
      <c r="E375" s="24"/>
      <c r="F375" s="24" t="s">
        <v>37</v>
      </c>
      <c r="G375" s="24"/>
      <c r="J375" s="15" t="str">
        <f t="shared" si="38"/>
        <v>dm_tipo_dependencia</v>
      </c>
      <c r="K375" s="15" t="str">
        <f t="shared" si="39"/>
        <v>dt_termino_vigencia</v>
      </c>
      <c r="L375" s="15" t="str">
        <f t="shared" si="40"/>
        <v>date</v>
      </c>
      <c r="M375" s="15" t="str">
        <f t="shared" si="41"/>
        <v/>
      </c>
      <c r="N375" s="15" t="str">
        <f t="shared" si="42"/>
        <v/>
      </c>
      <c r="O375" s="15" t="str">
        <f t="shared" si="43"/>
        <v/>
      </c>
      <c r="P375" s="15">
        <f t="shared" si="44"/>
        <v>7</v>
      </c>
      <c r="T375" s="25"/>
      <c r="V375" s="26"/>
      <c r="W375" s="26"/>
      <c r="X375" s="26"/>
    </row>
    <row r="376" spans="3:28" outlineLevel="1" x14ac:dyDescent="0.2">
      <c r="C376" s="23" t="s">
        <v>44</v>
      </c>
      <c r="D376" s="24" t="s">
        <v>45</v>
      </c>
      <c r="E376" s="24"/>
      <c r="F376" s="24" t="s">
        <v>35</v>
      </c>
      <c r="G376" s="24"/>
      <c r="J376" s="15" t="str">
        <f t="shared" si="38"/>
        <v>dm_tipo_dependencia</v>
      </c>
      <c r="K376" s="15" t="str">
        <f t="shared" si="39"/>
        <v>ts_referencia</v>
      </c>
      <c r="L376" s="15" t="str">
        <f t="shared" si="40"/>
        <v>timestamp</v>
      </c>
      <c r="M376" s="15" t="str">
        <f t="shared" si="41"/>
        <v/>
      </c>
      <c r="N376" s="15" t="str">
        <f t="shared" si="42"/>
        <v/>
      </c>
      <c r="O376" s="15" t="str">
        <f t="shared" si="43"/>
        <v/>
      </c>
      <c r="P376" s="15">
        <f t="shared" si="44"/>
        <v>11</v>
      </c>
      <c r="T376" s="25"/>
      <c r="V376" s="26"/>
      <c r="W376" s="26"/>
      <c r="X376" s="26"/>
    </row>
    <row r="377" spans="3:28" outlineLevel="1" x14ac:dyDescent="0.2">
      <c r="C377" s="23"/>
      <c r="D377" s="24"/>
      <c r="E377" s="24"/>
      <c r="F377" s="24"/>
      <c r="G377" s="24"/>
      <c r="J377" s="15" t="str">
        <f t="shared" si="38"/>
        <v/>
      </c>
      <c r="K377" s="15" t="str">
        <f t="shared" si="39"/>
        <v/>
      </c>
      <c r="L377" s="15" t="str">
        <f t="shared" si="40"/>
        <v/>
      </c>
      <c r="M377" s="15" t="str">
        <f t="shared" si="41"/>
        <v/>
      </c>
      <c r="N377" s="15" t="str">
        <f t="shared" si="42"/>
        <v/>
      </c>
      <c r="O377" s="15" t="str">
        <f t="shared" si="43"/>
        <v/>
      </c>
      <c r="P377" s="15" t="str">
        <f t="shared" si="44"/>
        <v/>
      </c>
      <c r="T377" s="25"/>
      <c r="V377" s="26"/>
      <c r="W377" s="26"/>
      <c r="X377" s="26"/>
    </row>
    <row r="378" spans="3:28" outlineLevel="1" x14ac:dyDescent="0.2">
      <c r="C378" s="23" t="s">
        <v>343</v>
      </c>
      <c r="D378" s="24"/>
      <c r="E378" s="24"/>
      <c r="F378" s="24"/>
      <c r="G378" s="24"/>
      <c r="J378" s="15" t="str">
        <f t="shared" si="38"/>
        <v>dm_tipo_deficiencia</v>
      </c>
      <c r="K378" s="15" t="str">
        <f t="shared" si="39"/>
        <v/>
      </c>
      <c r="L378" s="15" t="str">
        <f t="shared" si="40"/>
        <v/>
      </c>
      <c r="M378" s="15" t="str">
        <f t="shared" si="41"/>
        <v/>
      </c>
      <c r="N378" s="15" t="str">
        <f t="shared" si="42"/>
        <v/>
      </c>
      <c r="O378" s="15" t="str">
        <f t="shared" si="43"/>
        <v/>
      </c>
      <c r="P378" s="15" t="str">
        <f t="shared" si="44"/>
        <v/>
      </c>
      <c r="T378" s="25"/>
      <c r="V378" s="26"/>
      <c r="W378" s="26"/>
      <c r="X378" s="26"/>
    </row>
    <row r="379" spans="3:28" outlineLevel="1" x14ac:dyDescent="0.2">
      <c r="C379" s="23" t="s">
        <v>27</v>
      </c>
      <c r="D379" s="24" t="s">
        <v>28</v>
      </c>
      <c r="E379" s="24" t="s">
        <v>29</v>
      </c>
      <c r="F379" s="24" t="s">
        <v>30</v>
      </c>
      <c r="G379" s="24"/>
      <c r="J379" s="15" t="str">
        <f t="shared" si="38"/>
        <v>dm_tipo_deficiencia</v>
      </c>
      <c r="K379" s="15" t="str">
        <f t="shared" si="39"/>
        <v>Name</v>
      </c>
      <c r="L379" s="15" t="str">
        <f t="shared" si="40"/>
        <v>DataType</v>
      </c>
      <c r="M379" s="15" t="str">
        <f t="shared" si="41"/>
        <v>Size</v>
      </c>
      <c r="N379" s="15" t="str">
        <f t="shared" si="42"/>
        <v>PK</v>
      </c>
      <c r="O379" s="15" t="str">
        <f t="shared" si="43"/>
        <v>Nulo?</v>
      </c>
      <c r="P379" s="15" t="str">
        <f t="shared" si="44"/>
        <v>Tamanho Efetivo</v>
      </c>
      <c r="T379" s="25"/>
      <c r="V379" s="26"/>
      <c r="W379" s="26"/>
      <c r="X379" s="26"/>
      <c r="AB379" s="15" t="str">
        <f>+J379</f>
        <v>dm_tipo_deficiencia</v>
      </c>
    </row>
    <row r="380" spans="3:28" x14ac:dyDescent="0.2">
      <c r="C380" s="23" t="s">
        <v>289</v>
      </c>
      <c r="D380" s="24" t="s">
        <v>33</v>
      </c>
      <c r="E380" s="24" t="s">
        <v>34</v>
      </c>
      <c r="F380" s="24" t="s">
        <v>35</v>
      </c>
      <c r="G380" s="24"/>
      <c r="J380" s="15" t="str">
        <f t="shared" si="38"/>
        <v>dm_tipo_deficiencia</v>
      </c>
      <c r="K380" s="15" t="str">
        <f t="shared" si="39"/>
        <v>id_tipo_deficiencia</v>
      </c>
      <c r="L380" s="15" t="str">
        <f t="shared" si="40"/>
        <v>integer</v>
      </c>
      <c r="M380" s="15" t="str">
        <f t="shared" si="41"/>
        <v>10</v>
      </c>
      <c r="N380" s="15" t="str">
        <f t="shared" si="42"/>
        <v>Sim</v>
      </c>
      <c r="O380" s="15" t="str">
        <f t="shared" si="43"/>
        <v>Não</v>
      </c>
      <c r="P380" s="15">
        <f t="shared" si="44"/>
        <v>10</v>
      </c>
      <c r="Q380" s="15" t="str">
        <f>+J380</f>
        <v>dm_tipo_deficiencia</v>
      </c>
      <c r="R380" s="15">
        <f>DSUM(J379:P423,P379,AB379:AB380)</f>
        <v>125</v>
      </c>
      <c r="S380" s="15">
        <v>10</v>
      </c>
      <c r="T380" s="25">
        <f>+S380*R380/(1024*1024)</f>
        <v>1.1920928955078125E-3</v>
      </c>
      <c r="U380" s="15">
        <v>1</v>
      </c>
      <c r="V380" s="26">
        <v>0.1</v>
      </c>
      <c r="W380" s="25">
        <f>+T380+T380*V380</f>
        <v>1.3113021850585938E-3</v>
      </c>
      <c r="X380" s="30">
        <v>12</v>
      </c>
      <c r="Y380" s="25">
        <f>FV(V380,X380,-W380)</f>
        <v>2.8041258029855524E-2</v>
      </c>
      <c r="Z380" s="25">
        <f>+Y380+T380</f>
        <v>2.9233350925363336E-2</v>
      </c>
      <c r="AB380" s="15" t="str">
        <f>+J380</f>
        <v>dm_tipo_deficiencia</v>
      </c>
    </row>
    <row r="381" spans="3:28" outlineLevel="1" x14ac:dyDescent="0.2">
      <c r="C381" s="23" t="s">
        <v>290</v>
      </c>
      <c r="D381" s="24" t="s">
        <v>111</v>
      </c>
      <c r="E381" s="24"/>
      <c r="F381" s="24" t="s">
        <v>37</v>
      </c>
      <c r="G381" s="24"/>
      <c r="J381" s="15" t="str">
        <f t="shared" si="38"/>
        <v>dm_tipo_deficiencia</v>
      </c>
      <c r="K381" s="15" t="str">
        <f t="shared" si="39"/>
        <v>cd_tipo_deficiencia</v>
      </c>
      <c r="L381" s="15" t="str">
        <f t="shared" si="40"/>
        <v>varchar</v>
      </c>
      <c r="M381" s="15" t="str">
        <f t="shared" si="41"/>
        <v>30</v>
      </c>
      <c r="N381" s="15" t="str">
        <f t="shared" si="42"/>
        <v/>
      </c>
      <c r="O381" s="15" t="str">
        <f t="shared" si="43"/>
        <v/>
      </c>
      <c r="P381" s="15">
        <f t="shared" si="44"/>
        <v>30</v>
      </c>
      <c r="T381" s="25"/>
      <c r="V381" s="26"/>
      <c r="W381" s="26"/>
      <c r="X381" s="26"/>
    </row>
    <row r="382" spans="3:28" outlineLevel="1" x14ac:dyDescent="0.2">
      <c r="C382" s="23" t="s">
        <v>291</v>
      </c>
      <c r="D382" s="24" t="s">
        <v>40</v>
      </c>
      <c r="E382" s="24"/>
      <c r="F382" s="24" t="s">
        <v>37</v>
      </c>
      <c r="G382" s="24"/>
      <c r="J382" s="15" t="str">
        <f t="shared" si="38"/>
        <v>dm_tipo_deficiencia</v>
      </c>
      <c r="K382" s="15" t="str">
        <f t="shared" si="39"/>
        <v>ds_tipo_deficiencia</v>
      </c>
      <c r="L382" s="15" t="str">
        <f t="shared" si="40"/>
        <v>varchar</v>
      </c>
      <c r="M382" s="15" t="str">
        <f t="shared" si="41"/>
        <v>60</v>
      </c>
      <c r="N382" s="15" t="str">
        <f t="shared" si="42"/>
        <v/>
      </c>
      <c r="O382" s="15" t="str">
        <f t="shared" si="43"/>
        <v/>
      </c>
      <c r="P382" s="15">
        <f t="shared" si="44"/>
        <v>60</v>
      </c>
      <c r="T382" s="25"/>
      <c r="V382" s="26"/>
      <c r="W382" s="26"/>
      <c r="X382" s="26"/>
    </row>
    <row r="383" spans="3:28" outlineLevel="1" x14ac:dyDescent="0.2">
      <c r="C383" s="23" t="s">
        <v>41</v>
      </c>
      <c r="D383" s="24" t="s">
        <v>42</v>
      </c>
      <c r="E383" s="24"/>
      <c r="F383" s="24" t="s">
        <v>35</v>
      </c>
      <c r="G383" s="24"/>
      <c r="J383" s="15" t="str">
        <f t="shared" si="38"/>
        <v>dm_tipo_deficiencia</v>
      </c>
      <c r="K383" s="15" t="str">
        <f t="shared" si="39"/>
        <v>dt_inicio_vigencia</v>
      </c>
      <c r="L383" s="15" t="str">
        <f t="shared" si="40"/>
        <v>date</v>
      </c>
      <c r="M383" s="15" t="str">
        <f t="shared" si="41"/>
        <v/>
      </c>
      <c r="N383" s="15" t="str">
        <f t="shared" si="42"/>
        <v/>
      </c>
      <c r="O383" s="15" t="str">
        <f t="shared" si="43"/>
        <v/>
      </c>
      <c r="P383" s="15">
        <f t="shared" si="44"/>
        <v>7</v>
      </c>
      <c r="T383" s="25"/>
      <c r="V383" s="26"/>
      <c r="W383" s="26"/>
      <c r="X383" s="26"/>
    </row>
    <row r="384" spans="3:28" outlineLevel="1" x14ac:dyDescent="0.2">
      <c r="C384" s="23" t="s">
        <v>43</v>
      </c>
      <c r="D384" s="24" t="s">
        <v>42</v>
      </c>
      <c r="E384" s="24"/>
      <c r="F384" s="24" t="s">
        <v>37</v>
      </c>
      <c r="G384" s="24"/>
      <c r="J384" s="15" t="str">
        <f t="shared" si="38"/>
        <v>dm_tipo_deficiencia</v>
      </c>
      <c r="K384" s="15" t="str">
        <f t="shared" si="39"/>
        <v>dt_termino_vigencia</v>
      </c>
      <c r="L384" s="15" t="str">
        <f t="shared" si="40"/>
        <v>date</v>
      </c>
      <c r="M384" s="15" t="str">
        <f t="shared" si="41"/>
        <v/>
      </c>
      <c r="N384" s="15" t="str">
        <f t="shared" si="42"/>
        <v/>
      </c>
      <c r="O384" s="15" t="str">
        <f t="shared" si="43"/>
        <v/>
      </c>
      <c r="P384" s="15">
        <f t="shared" si="44"/>
        <v>7</v>
      </c>
      <c r="T384" s="25"/>
      <c r="V384" s="26"/>
      <c r="W384" s="26"/>
      <c r="X384" s="26"/>
    </row>
    <row r="385" spans="3:28" outlineLevel="1" x14ac:dyDescent="0.2">
      <c r="C385" s="23" t="s">
        <v>44</v>
      </c>
      <c r="D385" s="24" t="s">
        <v>45</v>
      </c>
      <c r="E385" s="24"/>
      <c r="F385" s="24" t="s">
        <v>35</v>
      </c>
      <c r="G385" s="24"/>
      <c r="J385" s="15" t="str">
        <f t="shared" si="38"/>
        <v>dm_tipo_deficiencia</v>
      </c>
      <c r="K385" s="15" t="str">
        <f t="shared" si="39"/>
        <v>ts_referencia</v>
      </c>
      <c r="L385" s="15" t="str">
        <f t="shared" si="40"/>
        <v>timestamp</v>
      </c>
      <c r="M385" s="15" t="str">
        <f t="shared" si="41"/>
        <v/>
      </c>
      <c r="N385" s="15" t="str">
        <f t="shared" si="42"/>
        <v/>
      </c>
      <c r="O385" s="15" t="str">
        <f t="shared" si="43"/>
        <v/>
      </c>
      <c r="P385" s="15">
        <f t="shared" si="44"/>
        <v>11</v>
      </c>
      <c r="T385" s="25"/>
      <c r="V385" s="26"/>
      <c r="W385" s="26"/>
      <c r="X385" s="26"/>
    </row>
    <row r="386" spans="3:28" outlineLevel="1" x14ac:dyDescent="0.2">
      <c r="C386" s="23"/>
      <c r="D386" s="24"/>
      <c r="E386" s="24"/>
      <c r="F386" s="24"/>
      <c r="G386" s="24"/>
      <c r="J386" s="15" t="str">
        <f t="shared" si="38"/>
        <v/>
      </c>
      <c r="K386" s="15" t="str">
        <f t="shared" si="39"/>
        <v/>
      </c>
      <c r="L386" s="15" t="str">
        <f t="shared" si="40"/>
        <v/>
      </c>
      <c r="M386" s="15" t="str">
        <f t="shared" si="41"/>
        <v/>
      </c>
      <c r="N386" s="15" t="str">
        <f t="shared" si="42"/>
        <v/>
      </c>
      <c r="O386" s="15" t="str">
        <f t="shared" si="43"/>
        <v/>
      </c>
      <c r="P386" s="15" t="str">
        <f t="shared" si="44"/>
        <v/>
      </c>
      <c r="T386" s="25"/>
      <c r="V386" s="26"/>
      <c r="W386" s="26"/>
      <c r="X386" s="26"/>
    </row>
    <row r="387" spans="3:28" outlineLevel="1" x14ac:dyDescent="0.2">
      <c r="C387" s="23" t="s">
        <v>344</v>
      </c>
      <c r="D387" s="24"/>
      <c r="E387" s="24"/>
      <c r="F387" s="24"/>
      <c r="G387" s="24"/>
      <c r="J387" s="15" t="str">
        <f t="shared" si="38"/>
        <v>dm_tipo_pensao</v>
      </c>
      <c r="K387" s="15" t="str">
        <f t="shared" si="39"/>
        <v/>
      </c>
      <c r="L387" s="15" t="str">
        <f t="shared" si="40"/>
        <v/>
      </c>
      <c r="M387" s="15" t="str">
        <f t="shared" si="41"/>
        <v/>
      </c>
      <c r="N387" s="15" t="str">
        <f t="shared" si="42"/>
        <v/>
      </c>
      <c r="O387" s="15" t="str">
        <f t="shared" si="43"/>
        <v/>
      </c>
      <c r="P387" s="15" t="str">
        <f t="shared" si="44"/>
        <v/>
      </c>
      <c r="T387" s="25"/>
      <c r="V387" s="26"/>
      <c r="W387" s="26"/>
      <c r="X387" s="26"/>
    </row>
    <row r="388" spans="3:28" outlineLevel="1" x14ac:dyDescent="0.2">
      <c r="C388" s="23" t="s">
        <v>27</v>
      </c>
      <c r="D388" s="24" t="s">
        <v>28</v>
      </c>
      <c r="E388" s="24" t="s">
        <v>29</v>
      </c>
      <c r="F388" s="24" t="s">
        <v>30</v>
      </c>
      <c r="G388" s="24"/>
      <c r="J388" s="15" t="str">
        <f t="shared" si="38"/>
        <v>dm_tipo_pensao</v>
      </c>
      <c r="K388" s="15" t="str">
        <f t="shared" si="39"/>
        <v>Name</v>
      </c>
      <c r="L388" s="15" t="str">
        <f t="shared" si="40"/>
        <v>DataType</v>
      </c>
      <c r="M388" s="15" t="str">
        <f t="shared" si="41"/>
        <v>Size</v>
      </c>
      <c r="N388" s="15" t="str">
        <f t="shared" si="42"/>
        <v>PK</v>
      </c>
      <c r="O388" s="15" t="str">
        <f t="shared" si="43"/>
        <v>Nulo?</v>
      </c>
      <c r="P388" s="15" t="str">
        <f t="shared" si="44"/>
        <v>Tamanho Efetivo</v>
      </c>
      <c r="T388" s="25"/>
      <c r="V388" s="26"/>
      <c r="W388" s="26"/>
      <c r="X388" s="26"/>
      <c r="AB388" s="15" t="str">
        <f>+J388</f>
        <v>dm_tipo_pensao</v>
      </c>
    </row>
    <row r="389" spans="3:28" x14ac:dyDescent="0.2">
      <c r="C389" s="23" t="s">
        <v>292</v>
      </c>
      <c r="D389" s="24" t="s">
        <v>33</v>
      </c>
      <c r="E389" s="24" t="s">
        <v>34</v>
      </c>
      <c r="F389" s="24" t="s">
        <v>35</v>
      </c>
      <c r="G389" s="24"/>
      <c r="J389" s="15" t="str">
        <f t="shared" si="38"/>
        <v>dm_tipo_pensao</v>
      </c>
      <c r="K389" s="15" t="str">
        <f t="shared" si="39"/>
        <v>id_tipo_pensao</v>
      </c>
      <c r="L389" s="15" t="str">
        <f t="shared" si="40"/>
        <v>integer</v>
      </c>
      <c r="M389" s="15" t="str">
        <f t="shared" si="41"/>
        <v>10</v>
      </c>
      <c r="N389" s="15" t="str">
        <f t="shared" si="42"/>
        <v>Sim</v>
      </c>
      <c r="O389" s="15" t="str">
        <f t="shared" si="43"/>
        <v>Não</v>
      </c>
      <c r="P389" s="15">
        <f t="shared" si="44"/>
        <v>10</v>
      </c>
      <c r="Q389" s="15" t="str">
        <f>+J389</f>
        <v>dm_tipo_pensao</v>
      </c>
      <c r="R389" s="15">
        <f>DSUM(J388:P431,P388,AB388:AB389)</f>
        <v>115</v>
      </c>
      <c r="S389" s="15">
        <v>15</v>
      </c>
      <c r="T389" s="25">
        <f>+S389*R389/(1024*1024)</f>
        <v>1.6450881958007812E-3</v>
      </c>
      <c r="U389" s="15">
        <v>1</v>
      </c>
      <c r="V389" s="26">
        <v>0.1</v>
      </c>
      <c r="W389" s="25">
        <f>+T389+T389*V389</f>
        <v>1.8095970153808594E-3</v>
      </c>
      <c r="X389" s="30">
        <v>12</v>
      </c>
      <c r="Y389" s="25">
        <f>FV(V389,X389,-W389)</f>
        <v>3.8696936081200624E-2</v>
      </c>
      <c r="Z389" s="25">
        <f>+Y389+T389</f>
        <v>4.0342024277001405E-2</v>
      </c>
      <c r="AB389" s="15" t="str">
        <f>+J389</f>
        <v>dm_tipo_pensao</v>
      </c>
    </row>
    <row r="390" spans="3:28" outlineLevel="1" x14ac:dyDescent="0.2">
      <c r="C390" s="23" t="s">
        <v>293</v>
      </c>
      <c r="D390" s="24" t="s">
        <v>49</v>
      </c>
      <c r="E390" s="24"/>
      <c r="F390" s="24" t="s">
        <v>37</v>
      </c>
      <c r="G390" s="24"/>
      <c r="J390" s="15" t="str">
        <f t="shared" si="38"/>
        <v>dm_tipo_pensao</v>
      </c>
      <c r="K390" s="15" t="str">
        <f t="shared" si="39"/>
        <v>cd_tipo_pensao</v>
      </c>
      <c r="L390" s="15" t="str">
        <f t="shared" si="40"/>
        <v>varchar</v>
      </c>
      <c r="M390" s="15" t="str">
        <f t="shared" si="41"/>
        <v>20</v>
      </c>
      <c r="N390" s="15" t="str">
        <f t="shared" si="42"/>
        <v/>
      </c>
      <c r="O390" s="15" t="str">
        <f t="shared" si="43"/>
        <v/>
      </c>
      <c r="P390" s="15">
        <f t="shared" si="44"/>
        <v>20</v>
      </c>
      <c r="T390" s="25"/>
      <c r="V390" s="26"/>
      <c r="W390" s="26"/>
      <c r="X390" s="26"/>
    </row>
    <row r="391" spans="3:28" outlineLevel="1" x14ac:dyDescent="0.2">
      <c r="C391" s="23" t="s">
        <v>294</v>
      </c>
      <c r="D391" s="24" t="s">
        <v>40</v>
      </c>
      <c r="E391" s="24"/>
      <c r="F391" s="24" t="s">
        <v>37</v>
      </c>
      <c r="G391" s="24"/>
      <c r="J391" s="15" t="str">
        <f t="shared" ref="J391:J409" si="45">IF(LEFT(C391,3)="","",IF(LEFT(C391,3)="dm_",C391,J390))</f>
        <v>dm_tipo_pensao</v>
      </c>
      <c r="K391" s="15" t="str">
        <f t="shared" ref="K391:K409" si="46">IF(LEFT(C391,3)="dm_","",IF(C391="","",C391))</f>
        <v>ds_tipo_pensao</v>
      </c>
      <c r="L391" s="15" t="str">
        <f t="shared" ref="L391:L409" si="47">IFERROR(LEFT(D391,SEARCH("(",D391,1)-1),IF(D391="","",D391))</f>
        <v>varchar</v>
      </c>
      <c r="M391" s="15" t="str">
        <f t="shared" ref="M391:M409" si="48">IF(L391="DataType","Size",IFERROR(MID(D391,SEARCH("(",D391,1)+1,SEARCH(")",D391,1)-SEARCH("(",D391,1)-1),""))</f>
        <v>60</v>
      </c>
      <c r="N391" s="15" t="str">
        <f t="shared" ref="N391:N409" si="49">IF(M391="Size","PK",IF(E391="PKUnique","Sim",""))</f>
        <v/>
      </c>
      <c r="O391" s="15" t="str">
        <f t="shared" ref="O391:O409" si="50">IF(N391="PK","Nulo?",IF(E391="","",IF(E391="Yes","Sim","Não")))</f>
        <v/>
      </c>
      <c r="P391" s="15">
        <f t="shared" ref="P391:P409" si="51">IF(O391="Nulo?","Tamanho Efetivo",IF(OR(L391="",L391="DataType"),"",IF(L391="date",7,IF(L391="timestamp",11,VALUE(M391)))))</f>
        <v>60</v>
      </c>
      <c r="T391" s="25"/>
      <c r="V391" s="26"/>
      <c r="W391" s="26"/>
      <c r="X391" s="26"/>
    </row>
    <row r="392" spans="3:28" outlineLevel="1" x14ac:dyDescent="0.2">
      <c r="C392" s="23" t="s">
        <v>41</v>
      </c>
      <c r="D392" s="24" t="s">
        <v>42</v>
      </c>
      <c r="E392" s="24"/>
      <c r="F392" s="24" t="s">
        <v>35</v>
      </c>
      <c r="G392" s="24"/>
      <c r="J392" s="15" t="str">
        <f t="shared" si="45"/>
        <v>dm_tipo_pensao</v>
      </c>
      <c r="K392" s="15" t="str">
        <f t="shared" si="46"/>
        <v>dt_inicio_vigencia</v>
      </c>
      <c r="L392" s="15" t="str">
        <f t="shared" si="47"/>
        <v>date</v>
      </c>
      <c r="M392" s="15" t="str">
        <f t="shared" si="48"/>
        <v/>
      </c>
      <c r="N392" s="15" t="str">
        <f t="shared" si="49"/>
        <v/>
      </c>
      <c r="O392" s="15" t="str">
        <f t="shared" si="50"/>
        <v/>
      </c>
      <c r="P392" s="15">
        <f t="shared" si="51"/>
        <v>7</v>
      </c>
      <c r="T392" s="25"/>
      <c r="V392" s="26"/>
      <c r="W392" s="26"/>
      <c r="X392" s="26"/>
    </row>
    <row r="393" spans="3:28" outlineLevel="1" x14ac:dyDescent="0.2">
      <c r="C393" s="23" t="s">
        <v>43</v>
      </c>
      <c r="D393" s="24" t="s">
        <v>42</v>
      </c>
      <c r="E393" s="24"/>
      <c r="F393" s="24" t="s">
        <v>37</v>
      </c>
      <c r="G393" s="24"/>
      <c r="J393" s="15" t="str">
        <f t="shared" si="45"/>
        <v>dm_tipo_pensao</v>
      </c>
      <c r="K393" s="15" t="str">
        <f t="shared" si="46"/>
        <v>dt_termino_vigencia</v>
      </c>
      <c r="L393" s="15" t="str">
        <f t="shared" si="47"/>
        <v>date</v>
      </c>
      <c r="M393" s="15" t="str">
        <f t="shared" si="48"/>
        <v/>
      </c>
      <c r="N393" s="15" t="str">
        <f t="shared" si="49"/>
        <v/>
      </c>
      <c r="O393" s="15" t="str">
        <f t="shared" si="50"/>
        <v/>
      </c>
      <c r="P393" s="15">
        <f t="shared" si="51"/>
        <v>7</v>
      </c>
      <c r="T393" s="25"/>
      <c r="V393" s="26"/>
      <c r="W393" s="26"/>
      <c r="X393" s="26"/>
    </row>
    <row r="394" spans="3:28" outlineLevel="1" x14ac:dyDescent="0.2">
      <c r="C394" s="23" t="s">
        <v>44</v>
      </c>
      <c r="D394" s="24" t="s">
        <v>45</v>
      </c>
      <c r="E394" s="24"/>
      <c r="F394" s="24" t="s">
        <v>35</v>
      </c>
      <c r="G394" s="24"/>
      <c r="J394" s="15" t="str">
        <f t="shared" si="45"/>
        <v>dm_tipo_pensao</v>
      </c>
      <c r="K394" s="15" t="str">
        <f t="shared" si="46"/>
        <v>ts_referencia</v>
      </c>
      <c r="L394" s="15" t="str">
        <f t="shared" si="47"/>
        <v>timestamp</v>
      </c>
      <c r="M394" s="15" t="str">
        <f t="shared" si="48"/>
        <v/>
      </c>
      <c r="N394" s="15" t="str">
        <f t="shared" si="49"/>
        <v/>
      </c>
      <c r="O394" s="15" t="str">
        <f t="shared" si="50"/>
        <v/>
      </c>
      <c r="P394" s="15">
        <f t="shared" si="51"/>
        <v>11</v>
      </c>
      <c r="T394" s="25"/>
      <c r="V394" s="26"/>
      <c r="W394" s="26"/>
      <c r="X394" s="26"/>
    </row>
    <row r="395" spans="3:28" outlineLevel="1" x14ac:dyDescent="0.2">
      <c r="C395" s="23"/>
      <c r="D395" s="24"/>
      <c r="E395" s="24"/>
      <c r="F395" s="24"/>
      <c r="G395" s="24"/>
      <c r="J395" s="15" t="str">
        <f t="shared" si="45"/>
        <v/>
      </c>
      <c r="K395" s="15" t="str">
        <f t="shared" si="46"/>
        <v/>
      </c>
      <c r="L395" s="15" t="str">
        <f t="shared" si="47"/>
        <v/>
      </c>
      <c r="M395" s="15" t="str">
        <f t="shared" si="48"/>
        <v/>
      </c>
      <c r="N395" s="15" t="str">
        <f t="shared" si="49"/>
        <v/>
      </c>
      <c r="O395" s="15" t="str">
        <f t="shared" si="50"/>
        <v/>
      </c>
      <c r="P395" s="15" t="str">
        <f t="shared" si="51"/>
        <v/>
      </c>
      <c r="T395" s="25"/>
      <c r="V395" s="26"/>
      <c r="W395" s="26"/>
      <c r="X395" s="26"/>
    </row>
    <row r="396" spans="3:28" outlineLevel="1" x14ac:dyDescent="0.2">
      <c r="C396" s="23" t="s">
        <v>345</v>
      </c>
      <c r="D396" s="24"/>
      <c r="E396" s="24"/>
      <c r="F396" s="24"/>
      <c r="G396" s="24"/>
      <c r="J396" s="15" t="str">
        <f t="shared" si="45"/>
        <v>dm_tipo_vinculo</v>
      </c>
      <c r="K396" s="15" t="str">
        <f t="shared" si="46"/>
        <v/>
      </c>
      <c r="L396" s="15" t="str">
        <f t="shared" si="47"/>
        <v/>
      </c>
      <c r="M396" s="15" t="str">
        <f t="shared" si="48"/>
        <v/>
      </c>
      <c r="N396" s="15" t="str">
        <f t="shared" si="49"/>
        <v/>
      </c>
      <c r="O396" s="15" t="str">
        <f t="shared" si="50"/>
        <v/>
      </c>
      <c r="P396" s="15" t="str">
        <f t="shared" si="51"/>
        <v/>
      </c>
      <c r="T396" s="25"/>
      <c r="V396" s="26"/>
      <c r="W396" s="26"/>
      <c r="X396" s="26"/>
    </row>
    <row r="397" spans="3:28" outlineLevel="1" x14ac:dyDescent="0.2">
      <c r="C397" s="23" t="s">
        <v>27</v>
      </c>
      <c r="D397" s="24" t="s">
        <v>28</v>
      </c>
      <c r="E397" s="24" t="s">
        <v>29</v>
      </c>
      <c r="F397" s="24" t="s">
        <v>30</v>
      </c>
      <c r="G397" s="24"/>
      <c r="J397" s="15" t="str">
        <f t="shared" si="45"/>
        <v>dm_tipo_vinculo</v>
      </c>
      <c r="K397" s="15" t="str">
        <f t="shared" si="46"/>
        <v>Name</v>
      </c>
      <c r="L397" s="15" t="str">
        <f t="shared" si="47"/>
        <v>DataType</v>
      </c>
      <c r="M397" s="15" t="str">
        <f t="shared" si="48"/>
        <v>Size</v>
      </c>
      <c r="N397" s="15" t="str">
        <f t="shared" si="49"/>
        <v>PK</v>
      </c>
      <c r="O397" s="15" t="str">
        <f t="shared" si="50"/>
        <v>Nulo?</v>
      </c>
      <c r="P397" s="15" t="str">
        <f t="shared" si="51"/>
        <v>Tamanho Efetivo</v>
      </c>
      <c r="T397" s="25"/>
      <c r="V397" s="26"/>
      <c r="W397" s="26"/>
      <c r="X397" s="26"/>
      <c r="AB397" s="15" t="str">
        <f>+J397</f>
        <v>dm_tipo_vinculo</v>
      </c>
    </row>
    <row r="398" spans="3:28" x14ac:dyDescent="0.2">
      <c r="C398" s="23" t="s">
        <v>295</v>
      </c>
      <c r="D398" s="24" t="s">
        <v>33</v>
      </c>
      <c r="E398" s="24" t="s">
        <v>34</v>
      </c>
      <c r="F398" s="24" t="s">
        <v>35</v>
      </c>
      <c r="G398" s="24"/>
      <c r="J398" s="15" t="str">
        <f t="shared" si="45"/>
        <v>dm_tipo_vinculo</v>
      </c>
      <c r="K398" s="15" t="str">
        <f t="shared" si="46"/>
        <v>id_tipo_vinculo</v>
      </c>
      <c r="L398" s="15" t="str">
        <f t="shared" si="47"/>
        <v>integer</v>
      </c>
      <c r="M398" s="15" t="str">
        <f t="shared" si="48"/>
        <v>10</v>
      </c>
      <c r="N398" s="15" t="str">
        <f t="shared" si="49"/>
        <v>Sim</v>
      </c>
      <c r="O398" s="15" t="str">
        <f t="shared" si="50"/>
        <v>Não</v>
      </c>
      <c r="P398" s="15">
        <f t="shared" si="51"/>
        <v>10</v>
      </c>
      <c r="Q398" s="15" t="str">
        <f>+J398</f>
        <v>dm_tipo_vinculo</v>
      </c>
      <c r="R398" s="15">
        <f>DSUM(J397:P440,P397,AB397:AB398)</f>
        <v>119</v>
      </c>
      <c r="S398" s="15">
        <v>25</v>
      </c>
      <c r="T398" s="25">
        <f>+S398*R398/(1024*1024)</f>
        <v>2.8371810913085938E-3</v>
      </c>
      <c r="U398" s="15">
        <v>1</v>
      </c>
      <c r="V398" s="26">
        <v>0.1</v>
      </c>
      <c r="W398" s="25">
        <f>+T398+T398*V398</f>
        <v>3.1208992004394531E-3</v>
      </c>
      <c r="X398" s="30">
        <v>12</v>
      </c>
      <c r="Y398" s="25">
        <f>FV(V398,X398,-W398)</f>
        <v>6.6738194111056151E-2</v>
      </c>
      <c r="Z398" s="25">
        <f>+Y398+T398</f>
        <v>6.9575375202364745E-2</v>
      </c>
      <c r="AB398" s="15" t="str">
        <f>+J398</f>
        <v>dm_tipo_vinculo</v>
      </c>
    </row>
    <row r="399" spans="3:28" outlineLevel="1" x14ac:dyDescent="0.2">
      <c r="C399" s="23" t="s">
        <v>296</v>
      </c>
      <c r="D399" s="24" t="s">
        <v>49</v>
      </c>
      <c r="E399" s="24"/>
      <c r="F399" s="24" t="s">
        <v>37</v>
      </c>
      <c r="G399" s="24"/>
      <c r="J399" s="15" t="str">
        <f t="shared" si="45"/>
        <v>dm_tipo_vinculo</v>
      </c>
      <c r="K399" s="15" t="str">
        <f t="shared" si="46"/>
        <v>cd_tipo_vinculo</v>
      </c>
      <c r="L399" s="15" t="str">
        <f t="shared" si="47"/>
        <v>varchar</v>
      </c>
      <c r="M399" s="15" t="str">
        <f t="shared" si="48"/>
        <v>20</v>
      </c>
      <c r="N399" s="15" t="str">
        <f t="shared" si="49"/>
        <v/>
      </c>
      <c r="O399" s="15" t="str">
        <f t="shared" si="50"/>
        <v/>
      </c>
      <c r="P399" s="15">
        <f t="shared" si="51"/>
        <v>20</v>
      </c>
      <c r="T399" s="25"/>
      <c r="V399" s="26"/>
      <c r="W399" s="26"/>
      <c r="X399" s="26"/>
    </row>
    <row r="400" spans="3:28" outlineLevel="1" x14ac:dyDescent="0.2">
      <c r="C400" s="23" t="s">
        <v>297</v>
      </c>
      <c r="D400" s="24" t="s">
        <v>40</v>
      </c>
      <c r="E400" s="24"/>
      <c r="F400" s="24" t="s">
        <v>37</v>
      </c>
      <c r="G400" s="24"/>
      <c r="J400" s="15" t="str">
        <f t="shared" si="45"/>
        <v>dm_tipo_vinculo</v>
      </c>
      <c r="K400" s="15" t="str">
        <f t="shared" si="46"/>
        <v>ds_tipo_vinculo</v>
      </c>
      <c r="L400" s="15" t="str">
        <f t="shared" si="47"/>
        <v>varchar</v>
      </c>
      <c r="M400" s="15" t="str">
        <f t="shared" si="48"/>
        <v>60</v>
      </c>
      <c r="N400" s="15" t="str">
        <f t="shared" si="49"/>
        <v/>
      </c>
      <c r="O400" s="15" t="str">
        <f t="shared" si="50"/>
        <v/>
      </c>
      <c r="P400" s="15">
        <f t="shared" si="51"/>
        <v>60</v>
      </c>
      <c r="T400" s="25"/>
      <c r="V400" s="26"/>
      <c r="W400" s="26"/>
      <c r="X400" s="26"/>
    </row>
    <row r="401" spans="3:28" outlineLevel="1" x14ac:dyDescent="0.2">
      <c r="C401" s="23" t="s">
        <v>298</v>
      </c>
      <c r="D401" s="24" t="s">
        <v>86</v>
      </c>
      <c r="E401" s="24"/>
      <c r="F401" s="24" t="s">
        <v>35</v>
      </c>
      <c r="G401" s="24"/>
      <c r="J401" s="15" t="str">
        <f t="shared" si="45"/>
        <v>dm_tipo_vinculo</v>
      </c>
      <c r="K401" s="15" t="str">
        <f t="shared" si="46"/>
        <v>fl_comissionado</v>
      </c>
      <c r="L401" s="15" t="str">
        <f t="shared" si="47"/>
        <v>integer</v>
      </c>
      <c r="M401" s="15" t="str">
        <f t="shared" si="48"/>
        <v>1</v>
      </c>
      <c r="N401" s="15" t="str">
        <f t="shared" si="49"/>
        <v/>
      </c>
      <c r="O401" s="15" t="str">
        <f t="shared" si="50"/>
        <v/>
      </c>
      <c r="P401" s="15">
        <f t="shared" si="51"/>
        <v>1</v>
      </c>
      <c r="T401" s="25"/>
      <c r="V401" s="26"/>
      <c r="W401" s="26"/>
      <c r="X401" s="26"/>
    </row>
    <row r="402" spans="3:28" outlineLevel="1" x14ac:dyDescent="0.2">
      <c r="C402" s="23" t="s">
        <v>299</v>
      </c>
      <c r="D402" s="24" t="s">
        <v>86</v>
      </c>
      <c r="E402" s="24"/>
      <c r="F402" s="24" t="s">
        <v>35</v>
      </c>
      <c r="G402" s="24"/>
      <c r="J402" s="15" t="str">
        <f t="shared" si="45"/>
        <v>dm_tipo_vinculo</v>
      </c>
      <c r="K402" s="15" t="str">
        <f t="shared" si="46"/>
        <v>fl_especial</v>
      </c>
      <c r="L402" s="15" t="str">
        <f t="shared" si="47"/>
        <v>integer</v>
      </c>
      <c r="M402" s="15" t="str">
        <f t="shared" si="48"/>
        <v>1</v>
      </c>
      <c r="N402" s="15" t="str">
        <f t="shared" si="49"/>
        <v/>
      </c>
      <c r="O402" s="15" t="str">
        <f t="shared" si="50"/>
        <v/>
      </c>
      <c r="P402" s="15">
        <f t="shared" si="51"/>
        <v>1</v>
      </c>
      <c r="T402" s="25"/>
      <c r="V402" s="26"/>
      <c r="W402" s="26"/>
      <c r="X402" s="26"/>
    </row>
    <row r="403" spans="3:28" outlineLevel="1" x14ac:dyDescent="0.2">
      <c r="C403" s="23" t="s">
        <v>300</v>
      </c>
      <c r="D403" s="24" t="s">
        <v>86</v>
      </c>
      <c r="E403" s="24"/>
      <c r="F403" s="24" t="s">
        <v>35</v>
      </c>
      <c r="G403" s="24"/>
      <c r="J403" s="15" t="str">
        <f t="shared" si="45"/>
        <v>dm_tipo_vinculo</v>
      </c>
      <c r="K403" s="15" t="str">
        <f t="shared" si="46"/>
        <v>fl_mandato</v>
      </c>
      <c r="L403" s="15" t="str">
        <f t="shared" si="47"/>
        <v>integer</v>
      </c>
      <c r="M403" s="15" t="str">
        <f t="shared" si="48"/>
        <v>1</v>
      </c>
      <c r="N403" s="15" t="str">
        <f t="shared" si="49"/>
        <v/>
      </c>
      <c r="O403" s="15" t="str">
        <f t="shared" si="50"/>
        <v/>
      </c>
      <c r="P403" s="15">
        <f t="shared" si="51"/>
        <v>1</v>
      </c>
      <c r="T403" s="25"/>
      <c r="V403" s="26"/>
      <c r="W403" s="26"/>
      <c r="X403" s="26"/>
    </row>
    <row r="404" spans="3:28" outlineLevel="1" x14ac:dyDescent="0.2">
      <c r="C404" s="23" t="s">
        <v>301</v>
      </c>
      <c r="D404" s="24" t="s">
        <v>86</v>
      </c>
      <c r="E404" s="24"/>
      <c r="F404" s="24" t="s">
        <v>35</v>
      </c>
      <c r="G404" s="24"/>
      <c r="J404" s="15" t="str">
        <f t="shared" si="45"/>
        <v>dm_tipo_vinculo</v>
      </c>
      <c r="K404" s="15" t="str">
        <f t="shared" si="46"/>
        <v>fl_requisitado</v>
      </c>
      <c r="L404" s="15" t="str">
        <f t="shared" si="47"/>
        <v>integer</v>
      </c>
      <c r="M404" s="15" t="str">
        <f t="shared" si="48"/>
        <v>1</v>
      </c>
      <c r="N404" s="15" t="str">
        <f t="shared" si="49"/>
        <v/>
      </c>
      <c r="O404" s="15" t="str">
        <f t="shared" si="50"/>
        <v/>
      </c>
      <c r="P404" s="15">
        <f t="shared" si="51"/>
        <v>1</v>
      </c>
      <c r="T404" s="25"/>
      <c r="V404" s="26"/>
      <c r="W404" s="26"/>
      <c r="X404" s="26"/>
    </row>
    <row r="405" spans="3:28" outlineLevel="1" x14ac:dyDescent="0.2">
      <c r="C405" s="23" t="s">
        <v>41</v>
      </c>
      <c r="D405" s="24" t="s">
        <v>42</v>
      </c>
      <c r="E405" s="24"/>
      <c r="F405" s="24" t="s">
        <v>35</v>
      </c>
      <c r="G405" s="24"/>
      <c r="J405" s="15" t="str">
        <f t="shared" si="45"/>
        <v>dm_tipo_vinculo</v>
      </c>
      <c r="K405" s="15" t="str">
        <f t="shared" si="46"/>
        <v>dt_inicio_vigencia</v>
      </c>
      <c r="L405" s="15" t="str">
        <f t="shared" si="47"/>
        <v>date</v>
      </c>
      <c r="M405" s="15" t="str">
        <f t="shared" si="48"/>
        <v/>
      </c>
      <c r="N405" s="15" t="str">
        <f t="shared" si="49"/>
        <v/>
      </c>
      <c r="O405" s="15" t="str">
        <f t="shared" si="50"/>
        <v/>
      </c>
      <c r="P405" s="15">
        <f t="shared" si="51"/>
        <v>7</v>
      </c>
      <c r="T405" s="25"/>
      <c r="V405" s="26"/>
      <c r="W405" s="26"/>
      <c r="X405" s="26"/>
    </row>
    <row r="406" spans="3:28" outlineLevel="1" x14ac:dyDescent="0.2">
      <c r="C406" s="23" t="s">
        <v>43</v>
      </c>
      <c r="D406" s="24" t="s">
        <v>42</v>
      </c>
      <c r="E406" s="24"/>
      <c r="F406" s="24" t="s">
        <v>37</v>
      </c>
      <c r="G406" s="24"/>
      <c r="J406" s="15" t="str">
        <f t="shared" si="45"/>
        <v>dm_tipo_vinculo</v>
      </c>
      <c r="K406" s="15" t="str">
        <f t="shared" si="46"/>
        <v>dt_termino_vigencia</v>
      </c>
      <c r="L406" s="15" t="str">
        <f t="shared" si="47"/>
        <v>date</v>
      </c>
      <c r="M406" s="15" t="str">
        <f t="shared" si="48"/>
        <v/>
      </c>
      <c r="N406" s="15" t="str">
        <f t="shared" si="49"/>
        <v/>
      </c>
      <c r="O406" s="15" t="str">
        <f t="shared" si="50"/>
        <v/>
      </c>
      <c r="P406" s="15">
        <f t="shared" si="51"/>
        <v>7</v>
      </c>
      <c r="T406" s="25"/>
      <c r="V406" s="26"/>
      <c r="W406" s="26"/>
      <c r="X406" s="26"/>
    </row>
    <row r="407" spans="3:28" outlineLevel="1" x14ac:dyDescent="0.2">
      <c r="C407" s="23" t="s">
        <v>44</v>
      </c>
      <c r="D407" s="24" t="s">
        <v>45</v>
      </c>
      <c r="E407" s="24"/>
      <c r="F407" s="24" t="s">
        <v>35</v>
      </c>
      <c r="G407" s="24"/>
      <c r="J407" s="15" t="str">
        <f t="shared" si="45"/>
        <v>dm_tipo_vinculo</v>
      </c>
      <c r="K407" s="15" t="str">
        <f t="shared" si="46"/>
        <v>ts_referencia</v>
      </c>
      <c r="L407" s="15" t="str">
        <f t="shared" si="47"/>
        <v>timestamp</v>
      </c>
      <c r="M407" s="15" t="str">
        <f t="shared" si="48"/>
        <v/>
      </c>
      <c r="N407" s="15" t="str">
        <f t="shared" si="49"/>
        <v/>
      </c>
      <c r="O407" s="15" t="str">
        <f t="shared" si="50"/>
        <v/>
      </c>
      <c r="P407" s="15">
        <f t="shared" si="51"/>
        <v>11</v>
      </c>
      <c r="T407" s="25"/>
      <c r="V407" s="26"/>
      <c r="W407" s="26"/>
      <c r="X407" s="26"/>
    </row>
    <row r="408" spans="3:28" outlineLevel="1" x14ac:dyDescent="0.2">
      <c r="C408" s="23"/>
      <c r="D408" s="24"/>
      <c r="E408" s="24"/>
      <c r="F408" s="24"/>
      <c r="G408" s="24"/>
      <c r="J408" s="15" t="str">
        <f t="shared" si="45"/>
        <v/>
      </c>
      <c r="K408" s="15" t="str">
        <f t="shared" si="46"/>
        <v/>
      </c>
      <c r="L408" s="15" t="str">
        <f t="shared" si="47"/>
        <v/>
      </c>
      <c r="M408" s="15" t="str">
        <f t="shared" si="48"/>
        <v/>
      </c>
      <c r="N408" s="15" t="str">
        <f t="shared" si="49"/>
        <v/>
      </c>
      <c r="O408" s="15" t="str">
        <f t="shared" si="50"/>
        <v/>
      </c>
      <c r="P408" s="15" t="str">
        <f t="shared" si="51"/>
        <v/>
      </c>
      <c r="T408" s="25"/>
      <c r="V408" s="26"/>
      <c r="W408" s="26"/>
      <c r="X408" s="26"/>
    </row>
    <row r="409" spans="3:28" outlineLevel="1" x14ac:dyDescent="0.2">
      <c r="C409" s="23" t="s">
        <v>346</v>
      </c>
      <c r="D409" s="24"/>
      <c r="E409" s="24"/>
      <c r="F409" s="24"/>
      <c r="G409" s="24"/>
      <c r="J409" s="15" t="str">
        <f t="shared" si="45"/>
        <v>dm_tipo_evento</v>
      </c>
      <c r="K409" s="15" t="str">
        <f t="shared" si="46"/>
        <v/>
      </c>
      <c r="L409" s="15" t="str">
        <f t="shared" si="47"/>
        <v/>
      </c>
      <c r="M409" s="15" t="str">
        <f t="shared" si="48"/>
        <v/>
      </c>
      <c r="N409" s="15" t="str">
        <f t="shared" si="49"/>
        <v/>
      </c>
      <c r="O409" s="15" t="str">
        <f t="shared" si="50"/>
        <v/>
      </c>
      <c r="P409" s="15" t="str">
        <f t="shared" si="51"/>
        <v/>
      </c>
      <c r="T409" s="25"/>
      <c r="V409" s="26"/>
      <c r="W409" s="26"/>
      <c r="X409" s="26"/>
    </row>
    <row r="410" spans="3:28" outlineLevel="1" x14ac:dyDescent="0.2">
      <c r="C410" s="23" t="s">
        <v>27</v>
      </c>
      <c r="D410" s="24" t="s">
        <v>28</v>
      </c>
      <c r="E410" s="24" t="s">
        <v>29</v>
      </c>
      <c r="F410" s="24" t="s">
        <v>30</v>
      </c>
      <c r="G410" s="24"/>
      <c r="J410" s="15" t="str">
        <f t="shared" ref="J410:J424" si="52">IF(LEFT(C410,3)="","",IF(LEFT(C410,3)="dm_",C410,J409))</f>
        <v>dm_tipo_evento</v>
      </c>
      <c r="K410" s="15" t="str">
        <f t="shared" ref="K410:K426" si="53">IF(LEFT(C410,3)="dm_","",IF(C410="","",C410))</f>
        <v>Name</v>
      </c>
      <c r="L410" s="15" t="str">
        <f t="shared" ref="L410:L473" si="54">IFERROR(LEFT(D410,SEARCH("(",D410,1)-1),IF(D410="","",D410))</f>
        <v>DataType</v>
      </c>
      <c r="M410" s="15" t="str">
        <f t="shared" ref="M410:M473" si="55">IF(L410="DataType","Size",IFERROR(MID(D410,SEARCH("(",D410,1)+1,SEARCH(")",D410,1)-SEARCH("(",D410,1)-1),""))</f>
        <v>Size</v>
      </c>
      <c r="N410" s="15" t="str">
        <f t="shared" ref="N410:N473" si="56">IF(M410="Size","PK",IF(E410="PKUnique","Sim",""))</f>
        <v>PK</v>
      </c>
      <c r="O410" s="15" t="str">
        <f t="shared" ref="O410:O473" si="57">IF(N410="PK","Nulo?",IF(E410="","",IF(E410="Yes","Sim","Não")))</f>
        <v>Nulo?</v>
      </c>
      <c r="P410" s="15" t="str">
        <f t="shared" ref="P410:P473" si="58">IF(O410="Nulo?","Tamanho Efetivo",IF(OR(L410="",L410="DataType"),"",IF(L410="date",7,IF(L410="timestamp",11,VALUE(M410)))))</f>
        <v>Tamanho Efetivo</v>
      </c>
      <c r="T410" s="25"/>
      <c r="V410" s="26"/>
      <c r="W410" s="26"/>
      <c r="X410" s="26"/>
      <c r="AB410" s="15" t="str">
        <f>+J410</f>
        <v>dm_tipo_evento</v>
      </c>
    </row>
    <row r="411" spans="3:28" x14ac:dyDescent="0.2">
      <c r="C411" s="23" t="s">
        <v>302</v>
      </c>
      <c r="D411" s="24" t="s">
        <v>33</v>
      </c>
      <c r="E411" s="24" t="s">
        <v>34</v>
      </c>
      <c r="F411" s="24" t="s">
        <v>35</v>
      </c>
      <c r="G411" s="24"/>
      <c r="J411" s="15" t="str">
        <f t="shared" si="52"/>
        <v>dm_tipo_evento</v>
      </c>
      <c r="K411" s="15" t="str">
        <f t="shared" si="53"/>
        <v>id_tipo_evento</v>
      </c>
      <c r="L411" s="15" t="str">
        <f t="shared" si="54"/>
        <v>integer</v>
      </c>
      <c r="M411" s="15" t="str">
        <f t="shared" si="55"/>
        <v>10</v>
      </c>
      <c r="N411" s="15" t="str">
        <f t="shared" si="56"/>
        <v>Sim</v>
      </c>
      <c r="O411" s="15" t="str">
        <f t="shared" si="57"/>
        <v>Não</v>
      </c>
      <c r="P411" s="15">
        <f t="shared" si="58"/>
        <v>10</v>
      </c>
      <c r="Q411" s="15" t="str">
        <f>+J411</f>
        <v>dm_tipo_evento</v>
      </c>
      <c r="R411" s="15">
        <f>DSUM(J410:P453,P410,AB410:AB411)</f>
        <v>183</v>
      </c>
      <c r="S411" s="15">
        <v>10</v>
      </c>
      <c r="T411" s="25">
        <f>+S411*R411/(1024*1024)</f>
        <v>1.7452239990234375E-3</v>
      </c>
      <c r="U411" s="15">
        <v>1</v>
      </c>
      <c r="V411" s="26">
        <v>0.1</v>
      </c>
      <c r="W411" s="25">
        <f>+T411+T411*V411</f>
        <v>1.9197463989257812E-3</v>
      </c>
      <c r="X411" s="30">
        <v>12</v>
      </c>
      <c r="Y411" s="25">
        <f>FV(V411,X411,-W411)</f>
        <v>4.1052401755708484E-2</v>
      </c>
      <c r="Z411" s="25">
        <f>+Y411+T411</f>
        <v>4.2797625754731922E-2</v>
      </c>
      <c r="AB411" s="15" t="str">
        <f>+J411</f>
        <v>dm_tipo_evento</v>
      </c>
    </row>
    <row r="412" spans="3:28" outlineLevel="1" x14ac:dyDescent="0.2">
      <c r="C412" s="23" t="s">
        <v>303</v>
      </c>
      <c r="D412" s="24" t="s">
        <v>49</v>
      </c>
      <c r="E412" s="24"/>
      <c r="F412" s="24" t="s">
        <v>37</v>
      </c>
      <c r="G412" s="24"/>
      <c r="J412" s="15" t="str">
        <f t="shared" si="52"/>
        <v>dm_tipo_evento</v>
      </c>
      <c r="K412" s="15" t="str">
        <f t="shared" si="53"/>
        <v>cd_tipo_evento</v>
      </c>
      <c r="L412" s="15" t="str">
        <f t="shared" si="54"/>
        <v>varchar</v>
      </c>
      <c r="M412" s="15" t="str">
        <f t="shared" si="55"/>
        <v>20</v>
      </c>
      <c r="N412" s="15" t="str">
        <f t="shared" si="56"/>
        <v/>
      </c>
      <c r="O412" s="15" t="str">
        <f t="shared" si="57"/>
        <v/>
      </c>
      <c r="P412" s="15">
        <f t="shared" si="58"/>
        <v>20</v>
      </c>
      <c r="T412" s="25"/>
      <c r="V412" s="26"/>
      <c r="W412" s="26"/>
      <c r="X412" s="26"/>
    </row>
    <row r="413" spans="3:28" outlineLevel="1" x14ac:dyDescent="0.2">
      <c r="C413" s="23" t="s">
        <v>304</v>
      </c>
      <c r="D413" s="24" t="s">
        <v>40</v>
      </c>
      <c r="E413" s="24"/>
      <c r="F413" s="24" t="s">
        <v>37</v>
      </c>
      <c r="G413" s="24"/>
      <c r="J413" s="15" t="str">
        <f t="shared" si="52"/>
        <v>dm_tipo_evento</v>
      </c>
      <c r="K413" s="15" t="str">
        <f t="shared" si="53"/>
        <v>ds_tipo_evento</v>
      </c>
      <c r="L413" s="15" t="str">
        <f t="shared" si="54"/>
        <v>varchar</v>
      </c>
      <c r="M413" s="15" t="str">
        <f t="shared" si="55"/>
        <v>60</v>
      </c>
      <c r="N413" s="15" t="str">
        <f t="shared" si="56"/>
        <v/>
      </c>
      <c r="O413" s="15" t="str">
        <f t="shared" si="57"/>
        <v/>
      </c>
      <c r="P413" s="15">
        <f t="shared" si="58"/>
        <v>60</v>
      </c>
      <c r="T413" s="25"/>
      <c r="V413" s="26"/>
      <c r="W413" s="26"/>
      <c r="X413" s="26"/>
    </row>
    <row r="414" spans="3:28" outlineLevel="1" x14ac:dyDescent="0.2">
      <c r="C414" s="23" t="s">
        <v>305</v>
      </c>
      <c r="D414" s="24" t="s">
        <v>88</v>
      </c>
      <c r="E414" s="24"/>
      <c r="F414" s="24" t="s">
        <v>37</v>
      </c>
      <c r="G414" s="24"/>
      <c r="J414" s="15" t="str">
        <f t="shared" si="52"/>
        <v>dm_tipo_evento</v>
      </c>
      <c r="K414" s="15" t="str">
        <f t="shared" si="53"/>
        <v>cd_natureza</v>
      </c>
      <c r="L414" s="15" t="str">
        <f t="shared" si="54"/>
        <v>integer</v>
      </c>
      <c r="M414" s="15" t="str">
        <f t="shared" si="55"/>
        <v>3</v>
      </c>
      <c r="N414" s="15" t="str">
        <f t="shared" si="56"/>
        <v/>
      </c>
      <c r="O414" s="15" t="str">
        <f t="shared" si="57"/>
        <v/>
      </c>
      <c r="P414" s="15">
        <f t="shared" si="58"/>
        <v>3</v>
      </c>
      <c r="T414" s="25"/>
      <c r="V414" s="26"/>
      <c r="W414" s="26"/>
      <c r="X414" s="26"/>
    </row>
    <row r="415" spans="3:28" outlineLevel="1" x14ac:dyDescent="0.2">
      <c r="C415" s="23" t="s">
        <v>306</v>
      </c>
      <c r="D415" s="24" t="s">
        <v>78</v>
      </c>
      <c r="E415" s="24"/>
      <c r="F415" s="24" t="s">
        <v>37</v>
      </c>
      <c r="G415" s="24"/>
      <c r="J415" s="15" t="str">
        <f t="shared" si="52"/>
        <v>dm_tipo_evento</v>
      </c>
      <c r="K415" s="15" t="str">
        <f t="shared" si="53"/>
        <v>ds_natureza</v>
      </c>
      <c r="L415" s="15" t="str">
        <f t="shared" si="54"/>
        <v>varchar</v>
      </c>
      <c r="M415" s="15" t="str">
        <f t="shared" si="55"/>
        <v>40</v>
      </c>
      <c r="N415" s="15" t="str">
        <f t="shared" si="56"/>
        <v/>
      </c>
      <c r="O415" s="15" t="str">
        <f t="shared" si="57"/>
        <v/>
      </c>
      <c r="P415" s="15">
        <f t="shared" si="58"/>
        <v>40</v>
      </c>
      <c r="T415" s="25"/>
      <c r="V415" s="26"/>
      <c r="W415" s="26"/>
      <c r="X415" s="26"/>
    </row>
    <row r="416" spans="3:28" outlineLevel="1" x14ac:dyDescent="0.2">
      <c r="C416" s="23" t="s">
        <v>307</v>
      </c>
      <c r="D416" s="24" t="s">
        <v>76</v>
      </c>
      <c r="E416" s="24"/>
      <c r="F416" s="24" t="s">
        <v>37</v>
      </c>
      <c r="G416" s="24"/>
      <c r="J416" s="15" t="str">
        <f t="shared" si="52"/>
        <v>dm_tipo_evento</v>
      </c>
      <c r="K416" s="15" t="str">
        <f t="shared" si="53"/>
        <v>cd_natureza_principal</v>
      </c>
      <c r="L416" s="15" t="str">
        <f t="shared" si="54"/>
        <v>integer</v>
      </c>
      <c r="M416" s="15" t="str">
        <f t="shared" si="55"/>
        <v>2</v>
      </c>
      <c r="N416" s="15" t="str">
        <f t="shared" si="56"/>
        <v/>
      </c>
      <c r="O416" s="15" t="str">
        <f t="shared" si="57"/>
        <v/>
      </c>
      <c r="P416" s="15">
        <f t="shared" si="58"/>
        <v>2</v>
      </c>
      <c r="T416" s="25"/>
      <c r="V416" s="26"/>
      <c r="W416" s="26"/>
      <c r="X416" s="26"/>
    </row>
    <row r="417" spans="3:28" outlineLevel="1" x14ac:dyDescent="0.2">
      <c r="C417" s="23" t="s">
        <v>308</v>
      </c>
      <c r="D417" s="24" t="s">
        <v>49</v>
      </c>
      <c r="E417" s="24"/>
      <c r="F417" s="24" t="s">
        <v>37</v>
      </c>
      <c r="G417" s="24"/>
      <c r="J417" s="15" t="str">
        <f t="shared" si="52"/>
        <v>dm_tipo_evento</v>
      </c>
      <c r="K417" s="15" t="str">
        <f t="shared" si="53"/>
        <v>ds_natureza_principal</v>
      </c>
      <c r="L417" s="15" t="str">
        <f t="shared" si="54"/>
        <v>varchar</v>
      </c>
      <c r="M417" s="15" t="str">
        <f t="shared" si="55"/>
        <v>20</v>
      </c>
      <c r="N417" s="15" t="str">
        <f t="shared" si="56"/>
        <v/>
      </c>
      <c r="O417" s="15" t="str">
        <f t="shared" si="57"/>
        <v/>
      </c>
      <c r="P417" s="15">
        <f t="shared" si="58"/>
        <v>20</v>
      </c>
      <c r="T417" s="25"/>
      <c r="V417" s="26"/>
      <c r="W417" s="26"/>
      <c r="X417" s="26"/>
    </row>
    <row r="418" spans="3:28" outlineLevel="1" x14ac:dyDescent="0.2">
      <c r="C418" s="23" t="s">
        <v>309</v>
      </c>
      <c r="D418" s="24" t="s">
        <v>86</v>
      </c>
      <c r="E418" s="24"/>
      <c r="F418" s="24" t="s">
        <v>37</v>
      </c>
      <c r="G418" s="24"/>
      <c r="J418" s="15" t="str">
        <f t="shared" si="52"/>
        <v>dm_tipo_evento</v>
      </c>
      <c r="K418" s="15" t="str">
        <f t="shared" si="53"/>
        <v>fl_substituicao</v>
      </c>
      <c r="L418" s="15" t="str">
        <f t="shared" si="54"/>
        <v>integer</v>
      </c>
      <c r="M418" s="15" t="str">
        <f t="shared" si="55"/>
        <v>1</v>
      </c>
      <c r="N418" s="15" t="str">
        <f t="shared" si="56"/>
        <v/>
      </c>
      <c r="O418" s="15" t="str">
        <f t="shared" si="57"/>
        <v/>
      </c>
      <c r="P418" s="15">
        <f t="shared" si="58"/>
        <v>1</v>
      </c>
      <c r="T418" s="25"/>
      <c r="V418" s="26"/>
      <c r="W418" s="26"/>
      <c r="X418" s="26"/>
    </row>
    <row r="419" spans="3:28" outlineLevel="1" x14ac:dyDescent="0.2">
      <c r="C419" s="23" t="s">
        <v>310</v>
      </c>
      <c r="D419" s="24" t="s">
        <v>86</v>
      </c>
      <c r="E419" s="24"/>
      <c r="F419" s="24" t="s">
        <v>37</v>
      </c>
      <c r="G419" s="24"/>
      <c r="J419" s="15" t="str">
        <f t="shared" si="52"/>
        <v>dm_tipo_evento</v>
      </c>
      <c r="K419" s="15" t="str">
        <f t="shared" si="53"/>
        <v>fl_ingresso</v>
      </c>
      <c r="L419" s="15" t="str">
        <f t="shared" si="54"/>
        <v>integer</v>
      </c>
      <c r="M419" s="15" t="str">
        <f t="shared" si="55"/>
        <v>1</v>
      </c>
      <c r="N419" s="15" t="str">
        <f t="shared" si="56"/>
        <v/>
      </c>
      <c r="O419" s="15" t="str">
        <f t="shared" si="57"/>
        <v/>
      </c>
      <c r="P419" s="15">
        <f t="shared" si="58"/>
        <v>1</v>
      </c>
      <c r="T419" s="25"/>
      <c r="V419" s="26"/>
      <c r="W419" s="26"/>
      <c r="X419" s="26"/>
    </row>
    <row r="420" spans="3:28" outlineLevel="1" x14ac:dyDescent="0.2">
      <c r="C420" s="23" t="s">
        <v>311</v>
      </c>
      <c r="D420" s="24" t="s">
        <v>86</v>
      </c>
      <c r="E420" s="24"/>
      <c r="F420" s="24" t="s">
        <v>37</v>
      </c>
      <c r="G420" s="24"/>
      <c r="J420" s="15" t="str">
        <f t="shared" si="52"/>
        <v>dm_tipo_evento</v>
      </c>
      <c r="K420" s="15" t="str">
        <f t="shared" si="53"/>
        <v>fl_cria_vinculo</v>
      </c>
      <c r="L420" s="15" t="str">
        <f t="shared" si="54"/>
        <v>integer</v>
      </c>
      <c r="M420" s="15" t="str">
        <f t="shared" si="55"/>
        <v>1</v>
      </c>
      <c r="N420" s="15" t="str">
        <f t="shared" si="56"/>
        <v/>
      </c>
      <c r="O420" s="15" t="str">
        <f t="shared" si="57"/>
        <v/>
      </c>
      <c r="P420" s="15">
        <f t="shared" si="58"/>
        <v>1</v>
      </c>
      <c r="T420" s="25"/>
      <c r="V420" s="26"/>
      <c r="W420" s="26"/>
      <c r="X420" s="26"/>
    </row>
    <row r="421" spans="3:28" outlineLevel="1" x14ac:dyDescent="0.2">
      <c r="C421" s="23" t="s">
        <v>41</v>
      </c>
      <c r="D421" s="24" t="s">
        <v>42</v>
      </c>
      <c r="E421" s="24"/>
      <c r="F421" s="24" t="s">
        <v>35</v>
      </c>
      <c r="G421" s="24"/>
      <c r="J421" s="15" t="str">
        <f t="shared" si="52"/>
        <v>dm_tipo_evento</v>
      </c>
      <c r="K421" s="15" t="str">
        <f t="shared" si="53"/>
        <v>dt_inicio_vigencia</v>
      </c>
      <c r="L421" s="15" t="str">
        <f t="shared" si="54"/>
        <v>date</v>
      </c>
      <c r="M421" s="15" t="str">
        <f t="shared" si="55"/>
        <v/>
      </c>
      <c r="N421" s="15" t="str">
        <f t="shared" si="56"/>
        <v/>
      </c>
      <c r="O421" s="15" t="str">
        <f t="shared" si="57"/>
        <v/>
      </c>
      <c r="P421" s="15">
        <f t="shared" si="58"/>
        <v>7</v>
      </c>
      <c r="T421" s="25"/>
      <c r="V421" s="26"/>
      <c r="W421" s="26"/>
      <c r="X421" s="26"/>
    </row>
    <row r="422" spans="3:28" outlineLevel="1" x14ac:dyDescent="0.2">
      <c r="C422" s="23" t="s">
        <v>43</v>
      </c>
      <c r="D422" s="24" t="s">
        <v>42</v>
      </c>
      <c r="E422" s="24"/>
      <c r="F422" s="24" t="s">
        <v>37</v>
      </c>
      <c r="G422" s="24"/>
      <c r="J422" s="15" t="str">
        <f t="shared" si="52"/>
        <v>dm_tipo_evento</v>
      </c>
      <c r="K422" s="15" t="str">
        <f t="shared" si="53"/>
        <v>dt_termino_vigencia</v>
      </c>
      <c r="L422" s="15" t="str">
        <f t="shared" si="54"/>
        <v>date</v>
      </c>
      <c r="M422" s="15" t="str">
        <f t="shared" si="55"/>
        <v/>
      </c>
      <c r="N422" s="15" t="str">
        <f t="shared" si="56"/>
        <v/>
      </c>
      <c r="O422" s="15" t="str">
        <f t="shared" si="57"/>
        <v/>
      </c>
      <c r="P422" s="15">
        <f t="shared" si="58"/>
        <v>7</v>
      </c>
      <c r="T422" s="25"/>
      <c r="V422" s="26"/>
      <c r="W422" s="26"/>
      <c r="X422" s="26"/>
    </row>
    <row r="423" spans="3:28" outlineLevel="1" x14ac:dyDescent="0.2">
      <c r="C423" s="23" t="s">
        <v>44</v>
      </c>
      <c r="D423" s="24" t="s">
        <v>45</v>
      </c>
      <c r="E423" s="24"/>
      <c r="F423" s="24" t="s">
        <v>35</v>
      </c>
      <c r="G423" s="24"/>
      <c r="J423" s="15" t="str">
        <f t="shared" si="52"/>
        <v>dm_tipo_evento</v>
      </c>
      <c r="K423" s="15" t="str">
        <f t="shared" si="53"/>
        <v>ts_referencia</v>
      </c>
      <c r="L423" s="15" t="str">
        <f t="shared" si="54"/>
        <v>timestamp</v>
      </c>
      <c r="M423" s="15" t="str">
        <f t="shared" si="55"/>
        <v/>
      </c>
      <c r="N423" s="15" t="str">
        <f t="shared" si="56"/>
        <v/>
      </c>
      <c r="O423" s="15" t="str">
        <f t="shared" si="57"/>
        <v/>
      </c>
      <c r="P423" s="15">
        <f t="shared" si="58"/>
        <v>11</v>
      </c>
      <c r="T423" s="25"/>
      <c r="V423" s="26"/>
      <c r="W423" s="26"/>
      <c r="X423" s="26"/>
    </row>
    <row r="424" spans="3:28" outlineLevel="1" x14ac:dyDescent="0.2">
      <c r="C424" s="23"/>
      <c r="D424" s="24"/>
      <c r="E424" s="24"/>
      <c r="F424" s="24"/>
      <c r="G424" s="24"/>
      <c r="J424" s="15" t="str">
        <f t="shared" si="52"/>
        <v/>
      </c>
      <c r="K424" s="15" t="str">
        <f t="shared" si="53"/>
        <v/>
      </c>
      <c r="L424" s="15" t="str">
        <f t="shared" si="54"/>
        <v/>
      </c>
      <c r="M424" s="15" t="str">
        <f t="shared" si="55"/>
        <v/>
      </c>
      <c r="N424" s="15" t="str">
        <f t="shared" si="56"/>
        <v/>
      </c>
      <c r="O424" s="15" t="str">
        <f t="shared" si="57"/>
        <v/>
      </c>
      <c r="P424" s="15" t="str">
        <f t="shared" si="58"/>
        <v/>
      </c>
      <c r="T424" s="25"/>
      <c r="V424" s="26"/>
      <c r="W424" s="26"/>
      <c r="X424" s="26"/>
    </row>
    <row r="425" spans="3:28" outlineLevel="1" x14ac:dyDescent="0.2">
      <c r="C425" s="23" t="s">
        <v>347</v>
      </c>
      <c r="D425" s="24"/>
      <c r="E425" s="24"/>
      <c r="F425" s="24"/>
      <c r="G425" s="24"/>
      <c r="J425" s="15" t="str">
        <f>IF(LEFT(C425,3)="","",IF(LEFT(C425,3)="ft_",C425,J424))</f>
        <v>ft_cotista</v>
      </c>
      <c r="K425" s="15" t="str">
        <f>IF(LEFT(C425,3)="ft_","",IF(C425="","",C425))</f>
        <v/>
      </c>
      <c r="L425" s="15" t="str">
        <f t="shared" si="54"/>
        <v/>
      </c>
      <c r="M425" s="15" t="str">
        <f t="shared" si="55"/>
        <v/>
      </c>
      <c r="N425" s="15" t="str">
        <f t="shared" si="56"/>
        <v/>
      </c>
      <c r="O425" s="15" t="str">
        <f t="shared" si="57"/>
        <v/>
      </c>
      <c r="P425" s="15" t="str">
        <f t="shared" si="58"/>
        <v/>
      </c>
      <c r="T425" s="25"/>
      <c r="V425" s="26"/>
      <c r="W425" s="26"/>
      <c r="X425" s="26"/>
    </row>
    <row r="426" spans="3:28" outlineLevel="1" x14ac:dyDescent="0.2">
      <c r="C426" s="23" t="s">
        <v>27</v>
      </c>
      <c r="D426" s="24" t="s">
        <v>28</v>
      </c>
      <c r="E426" s="24" t="s">
        <v>29</v>
      </c>
      <c r="F426" s="24" t="s">
        <v>30</v>
      </c>
      <c r="G426" s="24"/>
      <c r="J426" s="15" t="str">
        <f>IF(LEFT(C426,3)="","",IF(LEFT(C426,3)="ft_",C426,J425))</f>
        <v>ft_cotista</v>
      </c>
      <c r="K426" s="15" t="str">
        <f t="shared" si="53"/>
        <v>Name</v>
      </c>
      <c r="L426" s="15" t="str">
        <f t="shared" si="54"/>
        <v>DataType</v>
      </c>
      <c r="M426" s="15" t="str">
        <f t="shared" si="55"/>
        <v>Size</v>
      </c>
      <c r="N426" s="15" t="str">
        <f t="shared" si="56"/>
        <v>PK</v>
      </c>
      <c r="O426" s="15" t="str">
        <f t="shared" si="57"/>
        <v>Nulo?</v>
      </c>
      <c r="P426" s="15" t="str">
        <f t="shared" si="58"/>
        <v>Tamanho Efetivo</v>
      </c>
      <c r="T426" s="25"/>
      <c r="V426" s="26"/>
      <c r="W426" s="26"/>
      <c r="X426" s="26"/>
      <c r="AB426" s="15" t="str">
        <f>+J426</f>
        <v>ft_cotista</v>
      </c>
    </row>
    <row r="427" spans="3:28" x14ac:dyDescent="0.2">
      <c r="C427" s="23" t="s">
        <v>348</v>
      </c>
      <c r="D427" s="24" t="s">
        <v>33</v>
      </c>
      <c r="E427" s="24" t="s">
        <v>349</v>
      </c>
      <c r="F427" s="24" t="s">
        <v>37</v>
      </c>
      <c r="G427" s="24"/>
      <c r="J427" s="15" t="str">
        <f>IF(LEFT(C427,3)="","",IF(LEFT(C427,3)="ft_",C427,J426))</f>
        <v>ft_cotista</v>
      </c>
      <c r="K427" s="15" t="str">
        <f>IF(LEFT(C427,3)="ft_","",IF(C427="","",C427))</f>
        <v>dm_folhaid_folha</v>
      </c>
      <c r="L427" s="15" t="str">
        <f t="shared" si="54"/>
        <v>integer</v>
      </c>
      <c r="M427" s="15" t="str">
        <f t="shared" si="55"/>
        <v>10</v>
      </c>
      <c r="N427" s="15" t="str">
        <f t="shared" si="56"/>
        <v/>
      </c>
      <c r="O427" s="15" t="str">
        <f t="shared" si="57"/>
        <v>Não</v>
      </c>
      <c r="P427" s="15">
        <f t="shared" si="58"/>
        <v>10</v>
      </c>
      <c r="Q427" s="15" t="str">
        <f>+J427</f>
        <v>ft_cotista</v>
      </c>
      <c r="R427" s="15">
        <f>DSUM(J426:P469,P426,AB426:AB427)</f>
        <v>175</v>
      </c>
      <c r="S427" s="15">
        <v>3600</v>
      </c>
      <c r="T427" s="25">
        <f>+S427*R427/(1024*1024)</f>
        <v>0.6008148193359375</v>
      </c>
      <c r="U427" s="15">
        <v>1</v>
      </c>
      <c r="V427" s="26">
        <v>0.1</v>
      </c>
      <c r="W427" s="25">
        <f>+T427+T427*V427</f>
        <v>0.66089630126953125</v>
      </c>
      <c r="X427" s="30">
        <v>12</v>
      </c>
      <c r="Y427" s="25">
        <f>FV(V427,X427,-W427)</f>
        <v>14.132794047047183</v>
      </c>
      <c r="Z427" s="25">
        <f>+Y427+T427</f>
        <v>14.73360886638312</v>
      </c>
      <c r="AB427" s="15" t="str">
        <f>+J427</f>
        <v>ft_cotista</v>
      </c>
    </row>
    <row r="428" spans="3:28" outlineLevel="1" x14ac:dyDescent="0.2">
      <c r="C428" s="23" t="s">
        <v>350</v>
      </c>
      <c r="D428" s="24" t="s">
        <v>33</v>
      </c>
      <c r="E428" s="24" t="s">
        <v>351</v>
      </c>
      <c r="F428" s="24" t="s">
        <v>37</v>
      </c>
      <c r="G428" s="24"/>
      <c r="J428" s="15" t="str">
        <f t="shared" ref="J428:J491" si="59">IF(LEFT(C428,3)="","",IF(LEFT(C428,3)="ft_",C428,J427))</f>
        <v>ft_cotista</v>
      </c>
      <c r="K428" s="15" t="str">
        <f t="shared" ref="K428:K491" si="60">IF(LEFT(C428,3)="ft_","",IF(C428="","",C428))</f>
        <v>dm_generoid_genero</v>
      </c>
      <c r="L428" s="15" t="str">
        <f t="shared" si="54"/>
        <v>integer</v>
      </c>
      <c r="M428" s="15" t="str">
        <f t="shared" si="55"/>
        <v>10</v>
      </c>
      <c r="N428" s="15" t="str">
        <f t="shared" si="56"/>
        <v/>
      </c>
      <c r="O428" s="15" t="str">
        <f t="shared" si="57"/>
        <v>Não</v>
      </c>
      <c r="P428" s="15">
        <f t="shared" si="58"/>
        <v>10</v>
      </c>
      <c r="T428" s="25"/>
      <c r="V428" s="26"/>
      <c r="W428" s="26"/>
      <c r="X428" s="26"/>
    </row>
    <row r="429" spans="3:28" outlineLevel="1" x14ac:dyDescent="0.2">
      <c r="C429" s="23" t="s">
        <v>352</v>
      </c>
      <c r="D429" s="24" t="s">
        <v>33</v>
      </c>
      <c r="E429" s="24" t="s">
        <v>353</v>
      </c>
      <c r="F429" s="24" t="s">
        <v>37</v>
      </c>
      <c r="G429" s="24"/>
      <c r="J429" s="15" t="str">
        <f t="shared" si="59"/>
        <v>ft_cotista</v>
      </c>
      <c r="K429" s="15" t="str">
        <f t="shared" si="60"/>
        <v>dm_logradouroid_logradouro</v>
      </c>
      <c r="L429" s="15" t="str">
        <f t="shared" si="54"/>
        <v>integer</v>
      </c>
      <c r="M429" s="15" t="str">
        <f t="shared" si="55"/>
        <v>10</v>
      </c>
      <c r="N429" s="15" t="str">
        <f t="shared" si="56"/>
        <v/>
      </c>
      <c r="O429" s="15" t="str">
        <f t="shared" si="57"/>
        <v>Não</v>
      </c>
      <c r="P429" s="15">
        <f t="shared" si="58"/>
        <v>10</v>
      </c>
      <c r="T429" s="25"/>
      <c r="V429" s="26"/>
      <c r="W429" s="26"/>
      <c r="X429" s="26"/>
    </row>
    <row r="430" spans="3:28" outlineLevel="1" x14ac:dyDescent="0.2">
      <c r="C430" s="23" t="s">
        <v>354</v>
      </c>
      <c r="D430" s="24" t="s">
        <v>33</v>
      </c>
      <c r="E430" s="24" t="s">
        <v>355</v>
      </c>
      <c r="F430" s="24" t="s">
        <v>37</v>
      </c>
      <c r="G430" s="24"/>
      <c r="J430" s="15" t="str">
        <f t="shared" si="59"/>
        <v>ft_cotista</v>
      </c>
      <c r="K430" s="15" t="str">
        <f t="shared" si="60"/>
        <v>dm_nacionalidadeid_nacionalidade</v>
      </c>
      <c r="L430" s="15" t="str">
        <f t="shared" si="54"/>
        <v>integer</v>
      </c>
      <c r="M430" s="15" t="str">
        <f t="shared" si="55"/>
        <v>10</v>
      </c>
      <c r="N430" s="15" t="str">
        <f t="shared" si="56"/>
        <v/>
      </c>
      <c r="O430" s="15" t="str">
        <f t="shared" si="57"/>
        <v>Não</v>
      </c>
      <c r="P430" s="15">
        <f t="shared" si="58"/>
        <v>10</v>
      </c>
      <c r="T430" s="25"/>
      <c r="V430" s="26"/>
      <c r="W430" s="26"/>
      <c r="X430" s="26"/>
    </row>
    <row r="431" spans="3:28" outlineLevel="1" x14ac:dyDescent="0.2">
      <c r="C431" s="23" t="s">
        <v>356</v>
      </c>
      <c r="D431" s="24" t="s">
        <v>33</v>
      </c>
      <c r="E431" s="24" t="s">
        <v>357</v>
      </c>
      <c r="F431" s="24" t="s">
        <v>37</v>
      </c>
      <c r="G431" s="24"/>
      <c r="J431" s="15" t="str">
        <f t="shared" si="59"/>
        <v>ft_cotista</v>
      </c>
      <c r="K431" s="15" t="str">
        <f t="shared" si="60"/>
        <v>dm_naturalidadeid_naturalidade</v>
      </c>
      <c r="L431" s="15" t="str">
        <f t="shared" si="54"/>
        <v>integer</v>
      </c>
      <c r="M431" s="15" t="str">
        <f t="shared" si="55"/>
        <v>10</v>
      </c>
      <c r="N431" s="15" t="str">
        <f t="shared" si="56"/>
        <v/>
      </c>
      <c r="O431" s="15" t="str">
        <f t="shared" si="57"/>
        <v>Não</v>
      </c>
      <c r="P431" s="15">
        <f t="shared" si="58"/>
        <v>10</v>
      </c>
      <c r="T431" s="25"/>
      <c r="V431" s="26"/>
      <c r="W431" s="26"/>
      <c r="X431" s="26"/>
    </row>
    <row r="432" spans="3:28" outlineLevel="1" x14ac:dyDescent="0.2">
      <c r="C432" s="23" t="s">
        <v>358</v>
      </c>
      <c r="D432" s="24" t="s">
        <v>42</v>
      </c>
      <c r="E432" s="24"/>
      <c r="F432" s="24" t="s">
        <v>37</v>
      </c>
      <c r="G432" s="24"/>
      <c r="J432" s="15" t="str">
        <f t="shared" si="59"/>
        <v>ft_cotista</v>
      </c>
      <c r="K432" s="15" t="str">
        <f t="shared" si="60"/>
        <v>dm_tempodt_ano_mes_dia</v>
      </c>
      <c r="L432" s="15" t="str">
        <f t="shared" si="54"/>
        <v>date</v>
      </c>
      <c r="M432" s="15" t="str">
        <f t="shared" si="55"/>
        <v/>
      </c>
      <c r="N432" s="15" t="str">
        <f t="shared" si="56"/>
        <v/>
      </c>
      <c r="O432" s="15" t="str">
        <f t="shared" si="57"/>
        <v/>
      </c>
      <c r="P432" s="15">
        <f t="shared" si="58"/>
        <v>7</v>
      </c>
      <c r="T432" s="25"/>
      <c r="V432" s="26"/>
      <c r="W432" s="26"/>
      <c r="X432" s="26"/>
    </row>
    <row r="433" spans="3:28" outlineLevel="1" x14ac:dyDescent="0.2">
      <c r="C433" s="23" t="s">
        <v>359</v>
      </c>
      <c r="D433" s="24" t="s">
        <v>33</v>
      </c>
      <c r="E433" s="24" t="s">
        <v>360</v>
      </c>
      <c r="F433" s="24" t="s">
        <v>37</v>
      </c>
      <c r="G433" s="24"/>
      <c r="J433" s="15" t="str">
        <f t="shared" si="59"/>
        <v>ft_cotista</v>
      </c>
      <c r="K433" s="15" t="str">
        <f t="shared" si="60"/>
        <v>dm_faixa_etariaid_faixa_etaria</v>
      </c>
      <c r="L433" s="15" t="str">
        <f t="shared" si="54"/>
        <v>integer</v>
      </c>
      <c r="M433" s="15" t="str">
        <f t="shared" si="55"/>
        <v>10</v>
      </c>
      <c r="N433" s="15" t="str">
        <f t="shared" si="56"/>
        <v/>
      </c>
      <c r="O433" s="15" t="str">
        <f t="shared" si="57"/>
        <v>Não</v>
      </c>
      <c r="P433" s="15">
        <f t="shared" si="58"/>
        <v>10</v>
      </c>
      <c r="T433" s="25"/>
      <c r="V433" s="26"/>
      <c r="W433" s="26"/>
      <c r="X433" s="26"/>
    </row>
    <row r="434" spans="3:28" outlineLevel="1" x14ac:dyDescent="0.2">
      <c r="C434" s="23" t="s">
        <v>361</v>
      </c>
      <c r="D434" s="24" t="s">
        <v>33</v>
      </c>
      <c r="E434" s="24" t="s">
        <v>362</v>
      </c>
      <c r="F434" s="24" t="s">
        <v>37</v>
      </c>
      <c r="G434" s="24"/>
      <c r="J434" s="15" t="str">
        <f t="shared" si="59"/>
        <v>ft_cotista</v>
      </c>
      <c r="K434" s="15" t="str">
        <f t="shared" si="60"/>
        <v>dm_faixa_pensaoid_faixa_salarial</v>
      </c>
      <c r="L434" s="15" t="str">
        <f t="shared" si="54"/>
        <v>integer</v>
      </c>
      <c r="M434" s="15" t="str">
        <f t="shared" si="55"/>
        <v>10</v>
      </c>
      <c r="N434" s="15" t="str">
        <f t="shared" si="56"/>
        <v/>
      </c>
      <c r="O434" s="15" t="str">
        <f t="shared" si="57"/>
        <v>Não</v>
      </c>
      <c r="P434" s="15">
        <f t="shared" si="58"/>
        <v>10</v>
      </c>
      <c r="T434" s="25"/>
      <c r="V434" s="26"/>
      <c r="W434" s="26"/>
      <c r="X434" s="26"/>
    </row>
    <row r="435" spans="3:28" outlineLevel="1" x14ac:dyDescent="0.2">
      <c r="C435" s="23" t="s">
        <v>363</v>
      </c>
      <c r="D435" s="24" t="s">
        <v>33</v>
      </c>
      <c r="E435" s="24" t="s">
        <v>364</v>
      </c>
      <c r="F435" s="24" t="s">
        <v>37</v>
      </c>
      <c r="G435" s="24"/>
      <c r="J435" s="15" t="str">
        <f t="shared" si="59"/>
        <v>ft_cotista</v>
      </c>
      <c r="K435" s="15" t="str">
        <f t="shared" si="60"/>
        <v>dm_grau_instrucaoid_grau_instrucao</v>
      </c>
      <c r="L435" s="15" t="str">
        <f t="shared" si="54"/>
        <v>integer</v>
      </c>
      <c r="M435" s="15" t="str">
        <f t="shared" si="55"/>
        <v>10</v>
      </c>
      <c r="N435" s="15" t="str">
        <f t="shared" si="56"/>
        <v/>
      </c>
      <c r="O435" s="15" t="str">
        <f t="shared" si="57"/>
        <v>Não</v>
      </c>
      <c r="P435" s="15">
        <f t="shared" si="58"/>
        <v>10</v>
      </c>
      <c r="T435" s="25"/>
      <c r="V435" s="26"/>
      <c r="W435" s="26"/>
      <c r="X435" s="26"/>
    </row>
    <row r="436" spans="3:28" outlineLevel="1" x14ac:dyDescent="0.2">
      <c r="C436" s="23" t="s">
        <v>365</v>
      </c>
      <c r="D436" s="24" t="s">
        <v>33</v>
      </c>
      <c r="E436" s="24" t="s">
        <v>366</v>
      </c>
      <c r="F436" s="24" t="s">
        <v>37</v>
      </c>
      <c r="G436" s="24"/>
      <c r="J436" s="15" t="str">
        <f t="shared" si="59"/>
        <v>ft_cotista</v>
      </c>
      <c r="K436" s="15" t="str">
        <f t="shared" si="60"/>
        <v>dm_grau_parentescoid_grau_parentesco</v>
      </c>
      <c r="L436" s="15" t="str">
        <f t="shared" si="54"/>
        <v>integer</v>
      </c>
      <c r="M436" s="15" t="str">
        <f t="shared" si="55"/>
        <v>10</v>
      </c>
      <c r="N436" s="15" t="str">
        <f t="shared" si="56"/>
        <v/>
      </c>
      <c r="O436" s="15" t="str">
        <f t="shared" si="57"/>
        <v>Não</v>
      </c>
      <c r="P436" s="15">
        <f t="shared" si="58"/>
        <v>10</v>
      </c>
      <c r="T436" s="25"/>
      <c r="V436" s="26"/>
      <c r="W436" s="26"/>
      <c r="X436" s="26"/>
    </row>
    <row r="437" spans="3:28" outlineLevel="1" x14ac:dyDescent="0.2">
      <c r="C437" s="23" t="s">
        <v>367</v>
      </c>
      <c r="D437" s="24" t="s">
        <v>33</v>
      </c>
      <c r="E437" s="24" t="s">
        <v>368</v>
      </c>
      <c r="F437" s="24" t="s">
        <v>37</v>
      </c>
      <c r="G437" s="24"/>
      <c r="J437" s="15" t="str">
        <f t="shared" si="59"/>
        <v>ft_cotista</v>
      </c>
      <c r="K437" s="15" t="str">
        <f t="shared" si="60"/>
        <v>dm_servidorid_funcionario</v>
      </c>
      <c r="L437" s="15" t="str">
        <f t="shared" si="54"/>
        <v>integer</v>
      </c>
      <c r="M437" s="15" t="str">
        <f t="shared" si="55"/>
        <v>10</v>
      </c>
      <c r="N437" s="15" t="str">
        <f t="shared" si="56"/>
        <v/>
      </c>
      <c r="O437" s="15" t="str">
        <f t="shared" si="57"/>
        <v>Não</v>
      </c>
      <c r="P437" s="15">
        <f t="shared" si="58"/>
        <v>10</v>
      </c>
      <c r="T437" s="25"/>
      <c r="V437" s="26"/>
      <c r="W437" s="26"/>
      <c r="X437" s="26"/>
    </row>
    <row r="438" spans="3:28" outlineLevel="1" x14ac:dyDescent="0.2">
      <c r="C438" s="23" t="s">
        <v>369</v>
      </c>
      <c r="D438" s="24" t="s">
        <v>33</v>
      </c>
      <c r="E438" s="24" t="s">
        <v>370</v>
      </c>
      <c r="F438" s="24" t="s">
        <v>37</v>
      </c>
      <c r="G438" s="24"/>
      <c r="J438" s="15" t="str">
        <f t="shared" si="59"/>
        <v>ft_cotista</v>
      </c>
      <c r="K438" s="15" t="str">
        <f t="shared" si="60"/>
        <v>dm_situacao_servidorid_situacao_servidor</v>
      </c>
      <c r="L438" s="15" t="str">
        <f t="shared" si="54"/>
        <v>integer</v>
      </c>
      <c r="M438" s="15" t="str">
        <f t="shared" si="55"/>
        <v>10</v>
      </c>
      <c r="N438" s="15" t="str">
        <f t="shared" si="56"/>
        <v/>
      </c>
      <c r="O438" s="15" t="str">
        <f t="shared" si="57"/>
        <v>Não</v>
      </c>
      <c r="P438" s="15">
        <f t="shared" si="58"/>
        <v>10</v>
      </c>
      <c r="T438" s="25"/>
      <c r="V438" s="26"/>
      <c r="W438" s="26"/>
      <c r="X438" s="26"/>
    </row>
    <row r="439" spans="3:28" outlineLevel="1" x14ac:dyDescent="0.2">
      <c r="C439" s="23" t="s">
        <v>371</v>
      </c>
      <c r="D439" s="24" t="s">
        <v>33</v>
      </c>
      <c r="E439" s="24" t="s">
        <v>372</v>
      </c>
      <c r="F439" s="24" t="s">
        <v>37</v>
      </c>
      <c r="G439" s="24"/>
      <c r="J439" s="15" t="str">
        <f t="shared" si="59"/>
        <v>ft_cotista</v>
      </c>
      <c r="K439" s="15" t="str">
        <f t="shared" si="60"/>
        <v>dm_tipo_deficienciaid_tipo_deficiencia</v>
      </c>
      <c r="L439" s="15" t="str">
        <f t="shared" si="54"/>
        <v>integer</v>
      </c>
      <c r="M439" s="15" t="str">
        <f t="shared" si="55"/>
        <v>10</v>
      </c>
      <c r="N439" s="15" t="str">
        <f t="shared" si="56"/>
        <v/>
      </c>
      <c r="O439" s="15" t="str">
        <f t="shared" si="57"/>
        <v>Não</v>
      </c>
      <c r="P439" s="15">
        <f t="shared" si="58"/>
        <v>10</v>
      </c>
      <c r="T439" s="25"/>
      <c r="V439" s="26"/>
      <c r="W439" s="26"/>
      <c r="X439" s="26"/>
    </row>
    <row r="440" spans="3:28" outlineLevel="1" x14ac:dyDescent="0.2">
      <c r="C440" s="23" t="s">
        <v>373</v>
      </c>
      <c r="D440" s="24" t="s">
        <v>33</v>
      </c>
      <c r="E440" s="24" t="s">
        <v>374</v>
      </c>
      <c r="F440" s="24" t="s">
        <v>37</v>
      </c>
      <c r="G440" s="24"/>
      <c r="J440" s="15" t="str">
        <f t="shared" si="59"/>
        <v>ft_cotista</v>
      </c>
      <c r="K440" s="15" t="str">
        <f t="shared" si="60"/>
        <v>dm_tipo_pensaoid_tipo_pensao</v>
      </c>
      <c r="L440" s="15" t="str">
        <f t="shared" si="54"/>
        <v>integer</v>
      </c>
      <c r="M440" s="15" t="str">
        <f t="shared" si="55"/>
        <v>10</v>
      </c>
      <c r="N440" s="15" t="str">
        <f t="shared" si="56"/>
        <v/>
      </c>
      <c r="O440" s="15" t="str">
        <f t="shared" si="57"/>
        <v>Não</v>
      </c>
      <c r="P440" s="15">
        <f t="shared" si="58"/>
        <v>10</v>
      </c>
      <c r="T440" s="25"/>
      <c r="V440" s="26"/>
      <c r="W440" s="26"/>
      <c r="X440" s="26"/>
    </row>
    <row r="441" spans="3:28" outlineLevel="1" x14ac:dyDescent="0.2">
      <c r="C441" s="23" t="s">
        <v>375</v>
      </c>
      <c r="D441" s="24" t="s">
        <v>33</v>
      </c>
      <c r="E441" s="24" t="s">
        <v>376</v>
      </c>
      <c r="F441" s="24" t="s">
        <v>37</v>
      </c>
      <c r="G441" s="24"/>
      <c r="J441" s="15" t="str">
        <f t="shared" si="59"/>
        <v>ft_cotista</v>
      </c>
      <c r="K441" s="15" t="str">
        <f t="shared" si="60"/>
        <v>dm_tipo_vinculoid_tipo_vinculo</v>
      </c>
      <c r="L441" s="15" t="str">
        <f t="shared" si="54"/>
        <v>integer</v>
      </c>
      <c r="M441" s="15" t="str">
        <f t="shared" si="55"/>
        <v>10</v>
      </c>
      <c r="N441" s="15" t="str">
        <f t="shared" si="56"/>
        <v/>
      </c>
      <c r="O441" s="15" t="str">
        <f t="shared" si="57"/>
        <v>Não</v>
      </c>
      <c r="P441" s="15">
        <f t="shared" si="58"/>
        <v>10</v>
      </c>
      <c r="T441" s="25"/>
      <c r="V441" s="26"/>
      <c r="W441" s="26"/>
      <c r="X441" s="26"/>
    </row>
    <row r="442" spans="3:28" outlineLevel="1" x14ac:dyDescent="0.2">
      <c r="C442" s="23" t="s">
        <v>377</v>
      </c>
      <c r="D442" s="24" t="s">
        <v>33</v>
      </c>
      <c r="E442" s="24" t="s">
        <v>378</v>
      </c>
      <c r="F442" s="24" t="s">
        <v>37</v>
      </c>
      <c r="G442" s="24"/>
      <c r="J442" s="15" t="str">
        <f t="shared" si="59"/>
        <v>ft_cotista</v>
      </c>
      <c r="K442" s="15" t="str">
        <f t="shared" si="60"/>
        <v>dm_orgaoid_orgao</v>
      </c>
      <c r="L442" s="15" t="str">
        <f t="shared" si="54"/>
        <v>integer</v>
      </c>
      <c r="M442" s="15" t="str">
        <f t="shared" si="55"/>
        <v>10</v>
      </c>
      <c r="N442" s="15" t="str">
        <f t="shared" si="56"/>
        <v/>
      </c>
      <c r="O442" s="15" t="str">
        <f t="shared" si="57"/>
        <v>Não</v>
      </c>
      <c r="P442" s="15">
        <f t="shared" si="58"/>
        <v>10</v>
      </c>
      <c r="T442" s="25"/>
      <c r="V442" s="26"/>
      <c r="W442" s="26"/>
      <c r="X442" s="26"/>
    </row>
    <row r="443" spans="3:28" outlineLevel="1" x14ac:dyDescent="0.2">
      <c r="C443" s="23" t="s">
        <v>379</v>
      </c>
      <c r="D443" s="24" t="s">
        <v>167</v>
      </c>
      <c r="E443" s="24" t="s">
        <v>380</v>
      </c>
      <c r="F443" s="24" t="s">
        <v>37</v>
      </c>
      <c r="G443" s="24"/>
      <c r="J443" s="15" t="str">
        <f t="shared" si="59"/>
        <v>ft_cotista</v>
      </c>
      <c r="K443" s="15" t="str">
        <f t="shared" si="60"/>
        <v>dm_tempocd_ano_mes_dia</v>
      </c>
      <c r="L443" s="15" t="str">
        <f t="shared" si="54"/>
        <v>integer</v>
      </c>
      <c r="M443" s="15" t="str">
        <f t="shared" si="55"/>
        <v>8</v>
      </c>
      <c r="N443" s="15" t="str">
        <f t="shared" si="56"/>
        <v/>
      </c>
      <c r="O443" s="15" t="str">
        <f t="shared" si="57"/>
        <v>Não</v>
      </c>
      <c r="P443" s="15">
        <f t="shared" si="58"/>
        <v>8</v>
      </c>
      <c r="T443" s="25"/>
      <c r="V443" s="26"/>
      <c r="W443" s="26"/>
      <c r="X443" s="26"/>
    </row>
    <row r="444" spans="3:28" outlineLevel="1" x14ac:dyDescent="0.2">
      <c r="C444" s="23" t="s">
        <v>381</v>
      </c>
      <c r="D444" s="24" t="s">
        <v>33</v>
      </c>
      <c r="E444" s="24" t="s">
        <v>382</v>
      </c>
      <c r="F444" s="24" t="s">
        <v>37</v>
      </c>
      <c r="G444" s="24"/>
      <c r="J444" s="15" t="str">
        <f t="shared" si="59"/>
        <v>ft_cotista</v>
      </c>
      <c r="K444" s="15" t="str">
        <f t="shared" si="60"/>
        <v>dm_situacao_servidor_cotistaid_situacao_servidor_cotista</v>
      </c>
      <c r="L444" s="15" t="str">
        <f t="shared" si="54"/>
        <v>integer</v>
      </c>
      <c r="M444" s="15" t="str">
        <f t="shared" si="55"/>
        <v>10</v>
      </c>
      <c r="N444" s="15" t="str">
        <f t="shared" si="56"/>
        <v/>
      </c>
      <c r="O444" s="15" t="str">
        <f t="shared" si="57"/>
        <v>Não</v>
      </c>
      <c r="P444" s="15">
        <f t="shared" si="58"/>
        <v>10</v>
      </c>
      <c r="T444" s="25"/>
      <c r="V444" s="26"/>
      <c r="W444" s="26"/>
      <c r="X444" s="26"/>
    </row>
    <row r="445" spans="3:28" outlineLevel="1" x14ac:dyDescent="0.2">
      <c r="C445" s="23"/>
      <c r="D445" s="24"/>
      <c r="E445" s="24"/>
      <c r="F445" s="24"/>
      <c r="G445" s="24"/>
      <c r="J445" s="15" t="str">
        <f t="shared" si="59"/>
        <v/>
      </c>
      <c r="K445" s="15" t="str">
        <f t="shared" si="60"/>
        <v/>
      </c>
      <c r="L445" s="15" t="str">
        <f t="shared" si="54"/>
        <v/>
      </c>
      <c r="M445" s="15" t="str">
        <f t="shared" si="55"/>
        <v/>
      </c>
      <c r="N445" s="15" t="str">
        <f t="shared" si="56"/>
        <v/>
      </c>
      <c r="O445" s="15" t="str">
        <f t="shared" si="57"/>
        <v/>
      </c>
      <c r="P445" s="15" t="str">
        <f t="shared" si="58"/>
        <v/>
      </c>
      <c r="T445" s="25"/>
      <c r="V445" s="26"/>
      <c r="W445" s="26"/>
      <c r="X445" s="26"/>
    </row>
    <row r="446" spans="3:28" outlineLevel="1" x14ac:dyDescent="0.2">
      <c r="C446" s="23" t="s">
        <v>383</v>
      </c>
      <c r="D446" s="24"/>
      <c r="E446" s="24"/>
      <c r="F446" s="24"/>
      <c r="G446" s="24"/>
      <c r="J446" s="15" t="str">
        <f t="shared" si="59"/>
        <v>ft_dependente</v>
      </c>
      <c r="K446" s="15" t="str">
        <f t="shared" si="60"/>
        <v/>
      </c>
      <c r="L446" s="15" t="str">
        <f t="shared" si="54"/>
        <v/>
      </c>
      <c r="M446" s="15" t="str">
        <f t="shared" si="55"/>
        <v/>
      </c>
      <c r="N446" s="15" t="str">
        <f t="shared" si="56"/>
        <v/>
      </c>
      <c r="O446" s="15" t="str">
        <f t="shared" si="57"/>
        <v/>
      </c>
      <c r="P446" s="15" t="str">
        <f t="shared" si="58"/>
        <v/>
      </c>
      <c r="T446" s="25"/>
      <c r="V446" s="26"/>
      <c r="W446" s="26"/>
      <c r="X446" s="26"/>
    </row>
    <row r="447" spans="3:28" outlineLevel="1" x14ac:dyDescent="0.2">
      <c r="C447" s="23" t="s">
        <v>27</v>
      </c>
      <c r="D447" s="24" t="s">
        <v>28</v>
      </c>
      <c r="E447" s="24" t="s">
        <v>29</v>
      </c>
      <c r="F447" s="24" t="s">
        <v>30</v>
      </c>
      <c r="G447" s="24"/>
      <c r="J447" s="15" t="str">
        <f t="shared" si="59"/>
        <v>ft_dependente</v>
      </c>
      <c r="K447" s="15" t="str">
        <f t="shared" si="60"/>
        <v>Name</v>
      </c>
      <c r="L447" s="15" t="str">
        <f t="shared" si="54"/>
        <v>DataType</v>
      </c>
      <c r="M447" s="15" t="str">
        <f t="shared" si="55"/>
        <v>Size</v>
      </c>
      <c r="N447" s="15" t="str">
        <f t="shared" si="56"/>
        <v>PK</v>
      </c>
      <c r="O447" s="15" t="str">
        <f t="shared" si="57"/>
        <v>Nulo?</v>
      </c>
      <c r="P447" s="15" t="str">
        <f t="shared" si="58"/>
        <v>Tamanho Efetivo</v>
      </c>
      <c r="T447" s="25"/>
      <c r="V447" s="26"/>
      <c r="W447" s="26"/>
      <c r="X447" s="26"/>
      <c r="AB447" s="15" t="str">
        <f>+J447</f>
        <v>ft_dependente</v>
      </c>
    </row>
    <row r="448" spans="3:28" x14ac:dyDescent="0.2">
      <c r="C448" s="23" t="s">
        <v>350</v>
      </c>
      <c r="D448" s="24" t="s">
        <v>33</v>
      </c>
      <c r="E448" s="24" t="s">
        <v>351</v>
      </c>
      <c r="F448" s="24" t="s">
        <v>37</v>
      </c>
      <c r="G448" s="24"/>
      <c r="J448" s="15" t="str">
        <f t="shared" si="59"/>
        <v>ft_dependente</v>
      </c>
      <c r="K448" s="15" t="str">
        <f t="shared" si="60"/>
        <v>dm_generoid_genero</v>
      </c>
      <c r="L448" s="15" t="str">
        <f t="shared" si="54"/>
        <v>integer</v>
      </c>
      <c r="M448" s="15" t="str">
        <f t="shared" si="55"/>
        <v>10</v>
      </c>
      <c r="N448" s="15" t="str">
        <f t="shared" si="56"/>
        <v/>
      </c>
      <c r="O448" s="15" t="str">
        <f t="shared" si="57"/>
        <v>Não</v>
      </c>
      <c r="P448" s="15">
        <f t="shared" si="58"/>
        <v>10</v>
      </c>
      <c r="Q448" s="15" t="str">
        <f>+J448</f>
        <v>ft_dependente</v>
      </c>
      <c r="R448" s="15">
        <f>DSUM(J447:P490,P447,AB447:AB448)</f>
        <v>145</v>
      </c>
      <c r="S448" s="15">
        <v>94000</v>
      </c>
      <c r="T448" s="25">
        <f>+S448*R448/(1024*1024)</f>
        <v>12.998580932617188</v>
      </c>
      <c r="U448" s="15">
        <v>1</v>
      </c>
      <c r="V448" s="26">
        <v>0.1</v>
      </c>
      <c r="W448" s="25">
        <f>+T448+T448*V448</f>
        <v>14.298439025878906</v>
      </c>
      <c r="X448" s="30">
        <v>12</v>
      </c>
      <c r="Y448" s="25">
        <f>FV(V448,X448,-W448)</f>
        <v>305.76187755754461</v>
      </c>
      <c r="Z448" s="25">
        <f>+Y448+T448</f>
        <v>318.7604584901618</v>
      </c>
      <c r="AB448" s="15" t="str">
        <f>+J448</f>
        <v>ft_dependente</v>
      </c>
    </row>
    <row r="449" spans="3:24" outlineLevel="1" x14ac:dyDescent="0.2">
      <c r="C449" s="23" t="s">
        <v>352</v>
      </c>
      <c r="D449" s="24" t="s">
        <v>33</v>
      </c>
      <c r="E449" s="24" t="s">
        <v>353</v>
      </c>
      <c r="F449" s="24" t="s">
        <v>37</v>
      </c>
      <c r="G449" s="24"/>
      <c r="J449" s="15" t="str">
        <f t="shared" si="59"/>
        <v>ft_dependente</v>
      </c>
      <c r="K449" s="15" t="str">
        <f t="shared" si="60"/>
        <v>dm_logradouroid_logradouro</v>
      </c>
      <c r="L449" s="15" t="str">
        <f t="shared" si="54"/>
        <v>integer</v>
      </c>
      <c r="M449" s="15" t="str">
        <f t="shared" si="55"/>
        <v>10</v>
      </c>
      <c r="N449" s="15" t="str">
        <f t="shared" si="56"/>
        <v/>
      </c>
      <c r="O449" s="15" t="str">
        <f t="shared" si="57"/>
        <v>Não</v>
      </c>
      <c r="P449" s="15">
        <f t="shared" si="58"/>
        <v>10</v>
      </c>
      <c r="T449" s="25"/>
      <c r="V449" s="26"/>
      <c r="W449" s="26"/>
      <c r="X449" s="26"/>
    </row>
    <row r="450" spans="3:24" outlineLevel="1" x14ac:dyDescent="0.2">
      <c r="C450" s="23" t="s">
        <v>354</v>
      </c>
      <c r="D450" s="24" t="s">
        <v>33</v>
      </c>
      <c r="E450" s="24" t="s">
        <v>355</v>
      </c>
      <c r="F450" s="24" t="s">
        <v>37</v>
      </c>
      <c r="G450" s="24"/>
      <c r="J450" s="15" t="str">
        <f t="shared" si="59"/>
        <v>ft_dependente</v>
      </c>
      <c r="K450" s="15" t="str">
        <f t="shared" si="60"/>
        <v>dm_nacionalidadeid_nacionalidade</v>
      </c>
      <c r="L450" s="15" t="str">
        <f t="shared" si="54"/>
        <v>integer</v>
      </c>
      <c r="M450" s="15" t="str">
        <f t="shared" si="55"/>
        <v>10</v>
      </c>
      <c r="N450" s="15" t="str">
        <f t="shared" si="56"/>
        <v/>
      </c>
      <c r="O450" s="15" t="str">
        <f t="shared" si="57"/>
        <v>Não</v>
      </c>
      <c r="P450" s="15">
        <f t="shared" si="58"/>
        <v>10</v>
      </c>
      <c r="T450" s="25"/>
      <c r="V450" s="26"/>
      <c r="W450" s="26"/>
      <c r="X450" s="26"/>
    </row>
    <row r="451" spans="3:24" outlineLevel="1" x14ac:dyDescent="0.2">
      <c r="C451" s="23" t="s">
        <v>356</v>
      </c>
      <c r="D451" s="24" t="s">
        <v>33</v>
      </c>
      <c r="E451" s="24" t="s">
        <v>357</v>
      </c>
      <c r="F451" s="24" t="s">
        <v>37</v>
      </c>
      <c r="G451" s="24"/>
      <c r="J451" s="15" t="str">
        <f t="shared" si="59"/>
        <v>ft_dependente</v>
      </c>
      <c r="K451" s="15" t="str">
        <f t="shared" si="60"/>
        <v>dm_naturalidadeid_naturalidade</v>
      </c>
      <c r="L451" s="15" t="str">
        <f t="shared" si="54"/>
        <v>integer</v>
      </c>
      <c r="M451" s="15" t="str">
        <f t="shared" si="55"/>
        <v>10</v>
      </c>
      <c r="N451" s="15" t="str">
        <f t="shared" si="56"/>
        <v/>
      </c>
      <c r="O451" s="15" t="str">
        <f t="shared" si="57"/>
        <v>Não</v>
      </c>
      <c r="P451" s="15">
        <f t="shared" si="58"/>
        <v>10</v>
      </c>
      <c r="T451" s="25"/>
      <c r="V451" s="26"/>
      <c r="W451" s="26"/>
      <c r="X451" s="26"/>
    </row>
    <row r="452" spans="3:24" outlineLevel="1" x14ac:dyDescent="0.2">
      <c r="C452" s="23" t="s">
        <v>358</v>
      </c>
      <c r="D452" s="24" t="s">
        <v>42</v>
      </c>
      <c r="E452" s="24"/>
      <c r="F452" s="24" t="s">
        <v>37</v>
      </c>
      <c r="G452" s="24"/>
      <c r="J452" s="15" t="str">
        <f t="shared" si="59"/>
        <v>ft_dependente</v>
      </c>
      <c r="K452" s="15" t="str">
        <f t="shared" si="60"/>
        <v>dm_tempodt_ano_mes_dia</v>
      </c>
      <c r="L452" s="15" t="str">
        <f t="shared" si="54"/>
        <v>date</v>
      </c>
      <c r="M452" s="15" t="str">
        <f t="shared" si="55"/>
        <v/>
      </c>
      <c r="N452" s="15" t="str">
        <f t="shared" si="56"/>
        <v/>
      </c>
      <c r="O452" s="15" t="str">
        <f t="shared" si="57"/>
        <v/>
      </c>
      <c r="P452" s="15">
        <f t="shared" si="58"/>
        <v>7</v>
      </c>
      <c r="T452" s="25"/>
      <c r="V452" s="26"/>
      <c r="W452" s="26"/>
      <c r="X452" s="26"/>
    </row>
    <row r="453" spans="3:24" outlineLevel="1" x14ac:dyDescent="0.2">
      <c r="C453" s="23" t="s">
        <v>359</v>
      </c>
      <c r="D453" s="24" t="s">
        <v>33</v>
      </c>
      <c r="E453" s="24" t="s">
        <v>360</v>
      </c>
      <c r="F453" s="24" t="s">
        <v>37</v>
      </c>
      <c r="G453" s="24"/>
      <c r="J453" s="15" t="str">
        <f t="shared" si="59"/>
        <v>ft_dependente</v>
      </c>
      <c r="K453" s="15" t="str">
        <f t="shared" si="60"/>
        <v>dm_faixa_etariaid_faixa_etaria</v>
      </c>
      <c r="L453" s="15" t="str">
        <f t="shared" si="54"/>
        <v>integer</v>
      </c>
      <c r="M453" s="15" t="str">
        <f t="shared" si="55"/>
        <v>10</v>
      </c>
      <c r="N453" s="15" t="str">
        <f t="shared" si="56"/>
        <v/>
      </c>
      <c r="O453" s="15" t="str">
        <f t="shared" si="57"/>
        <v>Não</v>
      </c>
      <c r="P453" s="15">
        <f t="shared" si="58"/>
        <v>10</v>
      </c>
      <c r="T453" s="25"/>
      <c r="V453" s="26"/>
      <c r="W453" s="26"/>
      <c r="X453" s="26"/>
    </row>
    <row r="454" spans="3:24" outlineLevel="1" x14ac:dyDescent="0.2">
      <c r="C454" s="23" t="s">
        <v>363</v>
      </c>
      <c r="D454" s="24" t="s">
        <v>33</v>
      </c>
      <c r="E454" s="24" t="s">
        <v>364</v>
      </c>
      <c r="F454" s="24" t="s">
        <v>37</v>
      </c>
      <c r="G454" s="24"/>
      <c r="J454" s="15" t="str">
        <f t="shared" si="59"/>
        <v>ft_dependente</v>
      </c>
      <c r="K454" s="15" t="str">
        <f t="shared" si="60"/>
        <v>dm_grau_instrucaoid_grau_instrucao</v>
      </c>
      <c r="L454" s="15" t="str">
        <f t="shared" si="54"/>
        <v>integer</v>
      </c>
      <c r="M454" s="15" t="str">
        <f t="shared" si="55"/>
        <v>10</v>
      </c>
      <c r="N454" s="15" t="str">
        <f t="shared" si="56"/>
        <v/>
      </c>
      <c r="O454" s="15" t="str">
        <f t="shared" si="57"/>
        <v>Não</v>
      </c>
      <c r="P454" s="15">
        <f t="shared" si="58"/>
        <v>10</v>
      </c>
      <c r="T454" s="25"/>
      <c r="V454" s="26"/>
      <c r="W454" s="26"/>
      <c r="X454" s="26"/>
    </row>
    <row r="455" spans="3:24" outlineLevel="1" x14ac:dyDescent="0.2">
      <c r="C455" s="23" t="s">
        <v>365</v>
      </c>
      <c r="D455" s="24" t="s">
        <v>33</v>
      </c>
      <c r="E455" s="24" t="s">
        <v>366</v>
      </c>
      <c r="F455" s="24" t="s">
        <v>37</v>
      </c>
      <c r="G455" s="24"/>
      <c r="J455" s="15" t="str">
        <f t="shared" si="59"/>
        <v>ft_dependente</v>
      </c>
      <c r="K455" s="15" t="str">
        <f t="shared" si="60"/>
        <v>dm_grau_parentescoid_grau_parentesco</v>
      </c>
      <c r="L455" s="15" t="str">
        <f t="shared" si="54"/>
        <v>integer</v>
      </c>
      <c r="M455" s="15" t="str">
        <f t="shared" si="55"/>
        <v>10</v>
      </c>
      <c r="N455" s="15" t="str">
        <f t="shared" si="56"/>
        <v/>
      </c>
      <c r="O455" s="15" t="str">
        <f t="shared" si="57"/>
        <v>Não</v>
      </c>
      <c r="P455" s="15">
        <f t="shared" si="58"/>
        <v>10</v>
      </c>
      <c r="T455" s="25"/>
      <c r="V455" s="26"/>
      <c r="W455" s="26"/>
      <c r="X455" s="26"/>
    </row>
    <row r="456" spans="3:24" outlineLevel="1" x14ac:dyDescent="0.2">
      <c r="C456" s="23" t="s">
        <v>367</v>
      </c>
      <c r="D456" s="24" t="s">
        <v>33</v>
      </c>
      <c r="E456" s="24" t="s">
        <v>368</v>
      </c>
      <c r="F456" s="24" t="s">
        <v>37</v>
      </c>
      <c r="G456" s="24"/>
      <c r="J456" s="15" t="str">
        <f t="shared" si="59"/>
        <v>ft_dependente</v>
      </c>
      <c r="K456" s="15" t="str">
        <f t="shared" si="60"/>
        <v>dm_servidorid_funcionario</v>
      </c>
      <c r="L456" s="15" t="str">
        <f t="shared" si="54"/>
        <v>integer</v>
      </c>
      <c r="M456" s="15" t="str">
        <f t="shared" si="55"/>
        <v>10</v>
      </c>
      <c r="N456" s="15" t="str">
        <f t="shared" si="56"/>
        <v/>
      </c>
      <c r="O456" s="15" t="str">
        <f t="shared" si="57"/>
        <v>Não</v>
      </c>
      <c r="P456" s="15">
        <f t="shared" si="58"/>
        <v>10</v>
      </c>
      <c r="T456" s="25"/>
      <c r="V456" s="26"/>
      <c r="W456" s="26"/>
      <c r="X456" s="26"/>
    </row>
    <row r="457" spans="3:24" outlineLevel="1" x14ac:dyDescent="0.2">
      <c r="C457" s="23" t="s">
        <v>369</v>
      </c>
      <c r="D457" s="24" t="s">
        <v>33</v>
      </c>
      <c r="E457" s="24" t="s">
        <v>370</v>
      </c>
      <c r="F457" s="24" t="s">
        <v>37</v>
      </c>
      <c r="G457" s="24"/>
      <c r="J457" s="15" t="str">
        <f t="shared" si="59"/>
        <v>ft_dependente</v>
      </c>
      <c r="K457" s="15" t="str">
        <f t="shared" si="60"/>
        <v>dm_situacao_servidorid_situacao_servidor</v>
      </c>
      <c r="L457" s="15" t="str">
        <f t="shared" si="54"/>
        <v>integer</v>
      </c>
      <c r="M457" s="15" t="str">
        <f t="shared" si="55"/>
        <v>10</v>
      </c>
      <c r="N457" s="15" t="str">
        <f t="shared" si="56"/>
        <v/>
      </c>
      <c r="O457" s="15" t="str">
        <f t="shared" si="57"/>
        <v>Não</v>
      </c>
      <c r="P457" s="15">
        <f t="shared" si="58"/>
        <v>10</v>
      </c>
      <c r="T457" s="25"/>
      <c r="V457" s="26"/>
      <c r="W457" s="26"/>
      <c r="X457" s="26"/>
    </row>
    <row r="458" spans="3:24" outlineLevel="1" x14ac:dyDescent="0.2">
      <c r="C458" s="23" t="s">
        <v>384</v>
      </c>
      <c r="D458" s="24" t="s">
        <v>33</v>
      </c>
      <c r="E458" s="24" t="s">
        <v>385</v>
      </c>
      <c r="F458" s="24" t="s">
        <v>37</v>
      </c>
      <c r="G458" s="24"/>
      <c r="J458" s="15" t="str">
        <f t="shared" si="59"/>
        <v>ft_dependente</v>
      </c>
      <c r="K458" s="15" t="str">
        <f t="shared" si="60"/>
        <v>dm_tipo_dependenciaid_tipo_dependencia</v>
      </c>
      <c r="L458" s="15" t="str">
        <f t="shared" si="54"/>
        <v>integer</v>
      </c>
      <c r="M458" s="15" t="str">
        <f t="shared" si="55"/>
        <v>10</v>
      </c>
      <c r="N458" s="15" t="str">
        <f t="shared" si="56"/>
        <v/>
      </c>
      <c r="O458" s="15" t="str">
        <f t="shared" si="57"/>
        <v>Não</v>
      </c>
      <c r="P458" s="15">
        <f t="shared" si="58"/>
        <v>10</v>
      </c>
      <c r="T458" s="25"/>
      <c r="V458" s="26"/>
      <c r="W458" s="26"/>
      <c r="X458" s="26"/>
    </row>
    <row r="459" spans="3:24" outlineLevel="1" x14ac:dyDescent="0.2">
      <c r="C459" s="23" t="s">
        <v>371</v>
      </c>
      <c r="D459" s="24" t="s">
        <v>33</v>
      </c>
      <c r="E459" s="24" t="s">
        <v>372</v>
      </c>
      <c r="F459" s="24" t="s">
        <v>37</v>
      </c>
      <c r="G459" s="24"/>
      <c r="J459" s="15" t="str">
        <f t="shared" si="59"/>
        <v>ft_dependente</v>
      </c>
      <c r="K459" s="15" t="str">
        <f t="shared" si="60"/>
        <v>dm_tipo_deficienciaid_tipo_deficiencia</v>
      </c>
      <c r="L459" s="15" t="str">
        <f t="shared" si="54"/>
        <v>integer</v>
      </c>
      <c r="M459" s="15" t="str">
        <f t="shared" si="55"/>
        <v>10</v>
      </c>
      <c r="N459" s="15" t="str">
        <f t="shared" si="56"/>
        <v/>
      </c>
      <c r="O459" s="15" t="str">
        <f t="shared" si="57"/>
        <v>Não</v>
      </c>
      <c r="P459" s="15">
        <f t="shared" si="58"/>
        <v>10</v>
      </c>
      <c r="T459" s="25"/>
      <c r="V459" s="26"/>
      <c r="W459" s="26"/>
      <c r="X459" s="26"/>
    </row>
    <row r="460" spans="3:24" outlineLevel="1" x14ac:dyDescent="0.2">
      <c r="C460" s="23" t="s">
        <v>375</v>
      </c>
      <c r="D460" s="24" t="s">
        <v>33</v>
      </c>
      <c r="E460" s="24" t="s">
        <v>376</v>
      </c>
      <c r="F460" s="24" t="s">
        <v>37</v>
      </c>
      <c r="G460" s="24"/>
      <c r="J460" s="15" t="str">
        <f t="shared" si="59"/>
        <v>ft_dependente</v>
      </c>
      <c r="K460" s="15" t="str">
        <f t="shared" si="60"/>
        <v>dm_tipo_vinculoid_tipo_vinculo</v>
      </c>
      <c r="L460" s="15" t="str">
        <f t="shared" si="54"/>
        <v>integer</v>
      </c>
      <c r="M460" s="15" t="str">
        <f t="shared" si="55"/>
        <v>10</v>
      </c>
      <c r="N460" s="15" t="str">
        <f t="shared" si="56"/>
        <v/>
      </c>
      <c r="O460" s="15" t="str">
        <f t="shared" si="57"/>
        <v>Não</v>
      </c>
      <c r="P460" s="15">
        <f t="shared" si="58"/>
        <v>10</v>
      </c>
      <c r="T460" s="25"/>
      <c r="V460" s="26"/>
      <c r="W460" s="26"/>
      <c r="X460" s="26"/>
    </row>
    <row r="461" spans="3:24" outlineLevel="1" x14ac:dyDescent="0.2">
      <c r="C461" s="23" t="s">
        <v>377</v>
      </c>
      <c r="D461" s="24" t="s">
        <v>33</v>
      </c>
      <c r="E461" s="24" t="s">
        <v>378</v>
      </c>
      <c r="F461" s="24" t="s">
        <v>37</v>
      </c>
      <c r="G461" s="24"/>
      <c r="J461" s="15" t="str">
        <f t="shared" si="59"/>
        <v>ft_dependente</v>
      </c>
      <c r="K461" s="15" t="str">
        <f t="shared" si="60"/>
        <v>dm_orgaoid_orgao</v>
      </c>
      <c r="L461" s="15" t="str">
        <f t="shared" si="54"/>
        <v>integer</v>
      </c>
      <c r="M461" s="15" t="str">
        <f t="shared" si="55"/>
        <v>10</v>
      </c>
      <c r="N461" s="15" t="str">
        <f t="shared" si="56"/>
        <v/>
      </c>
      <c r="O461" s="15" t="str">
        <f t="shared" si="57"/>
        <v>Não</v>
      </c>
      <c r="P461" s="15">
        <f t="shared" si="58"/>
        <v>10</v>
      </c>
      <c r="T461" s="25"/>
      <c r="V461" s="26"/>
      <c r="W461" s="26"/>
      <c r="X461" s="26"/>
    </row>
    <row r="462" spans="3:24" outlineLevel="1" x14ac:dyDescent="0.2">
      <c r="C462" s="23" t="s">
        <v>379</v>
      </c>
      <c r="D462" s="24" t="s">
        <v>167</v>
      </c>
      <c r="E462" s="24" t="s">
        <v>380</v>
      </c>
      <c r="F462" s="24" t="s">
        <v>37</v>
      </c>
      <c r="G462" s="24"/>
      <c r="J462" s="15" t="str">
        <f t="shared" si="59"/>
        <v>ft_dependente</v>
      </c>
      <c r="K462" s="15" t="str">
        <f t="shared" si="60"/>
        <v>dm_tempocd_ano_mes_dia</v>
      </c>
      <c r="L462" s="15" t="str">
        <f t="shared" si="54"/>
        <v>integer</v>
      </c>
      <c r="M462" s="15" t="str">
        <f t="shared" si="55"/>
        <v>8</v>
      </c>
      <c r="N462" s="15" t="str">
        <f t="shared" si="56"/>
        <v/>
      </c>
      <c r="O462" s="15" t="str">
        <f t="shared" si="57"/>
        <v>Não</v>
      </c>
      <c r="P462" s="15">
        <f t="shared" si="58"/>
        <v>8</v>
      </c>
      <c r="T462" s="25"/>
      <c r="V462" s="26"/>
      <c r="W462" s="26"/>
      <c r="X462" s="26"/>
    </row>
    <row r="463" spans="3:24" outlineLevel="1" x14ac:dyDescent="0.2">
      <c r="C463" s="23"/>
      <c r="D463" s="24"/>
      <c r="E463" s="24"/>
      <c r="F463" s="24"/>
      <c r="G463" s="24"/>
      <c r="J463" s="15" t="str">
        <f t="shared" si="59"/>
        <v/>
      </c>
      <c r="K463" s="15" t="str">
        <f t="shared" si="60"/>
        <v/>
      </c>
      <c r="L463" s="15" t="str">
        <f t="shared" si="54"/>
        <v/>
      </c>
      <c r="M463" s="15" t="str">
        <f t="shared" si="55"/>
        <v/>
      </c>
      <c r="N463" s="15" t="str">
        <f t="shared" si="56"/>
        <v/>
      </c>
      <c r="O463" s="15" t="str">
        <f t="shared" si="57"/>
        <v/>
      </c>
      <c r="P463" s="15" t="str">
        <f t="shared" si="58"/>
        <v/>
      </c>
      <c r="T463" s="25"/>
      <c r="V463" s="26"/>
      <c r="W463" s="26"/>
      <c r="X463" s="26"/>
    </row>
    <row r="464" spans="3:24" outlineLevel="1" x14ac:dyDescent="0.2">
      <c r="C464" s="23" t="s">
        <v>386</v>
      </c>
      <c r="D464" s="24"/>
      <c r="E464" s="24"/>
      <c r="F464" s="24"/>
      <c r="G464" s="24"/>
      <c r="J464" s="15" t="str">
        <f t="shared" si="59"/>
        <v>ft_evento_funcional</v>
      </c>
      <c r="K464" s="15" t="str">
        <f t="shared" si="60"/>
        <v/>
      </c>
      <c r="L464" s="15" t="str">
        <f t="shared" si="54"/>
        <v/>
      </c>
      <c r="M464" s="15" t="str">
        <f t="shared" si="55"/>
        <v/>
      </c>
      <c r="N464" s="15" t="str">
        <f t="shared" si="56"/>
        <v/>
      </c>
      <c r="O464" s="15" t="str">
        <f t="shared" si="57"/>
        <v/>
      </c>
      <c r="P464" s="15" t="str">
        <f t="shared" si="58"/>
        <v/>
      </c>
      <c r="T464" s="25"/>
      <c r="V464" s="26"/>
      <c r="W464" s="26"/>
      <c r="X464" s="26"/>
    </row>
    <row r="465" spans="3:28" outlineLevel="1" x14ac:dyDescent="0.2">
      <c r="C465" s="23" t="s">
        <v>27</v>
      </c>
      <c r="D465" s="24" t="s">
        <v>28</v>
      </c>
      <c r="E465" s="24" t="s">
        <v>29</v>
      </c>
      <c r="F465" s="24" t="s">
        <v>30</v>
      </c>
      <c r="G465" s="24"/>
      <c r="J465" s="15" t="str">
        <f t="shared" si="59"/>
        <v>ft_evento_funcional</v>
      </c>
      <c r="K465" s="15" t="str">
        <f t="shared" si="60"/>
        <v>Name</v>
      </c>
      <c r="L465" s="15" t="str">
        <f t="shared" si="54"/>
        <v>DataType</v>
      </c>
      <c r="M465" s="15" t="str">
        <f t="shared" si="55"/>
        <v>Size</v>
      </c>
      <c r="N465" s="15" t="str">
        <f t="shared" si="56"/>
        <v>PK</v>
      </c>
      <c r="O465" s="15" t="str">
        <f t="shared" si="57"/>
        <v>Nulo?</v>
      </c>
      <c r="P465" s="15" t="str">
        <f t="shared" si="58"/>
        <v>Tamanho Efetivo</v>
      </c>
      <c r="T465" s="25"/>
      <c r="V465" s="26"/>
      <c r="W465" s="26"/>
      <c r="X465" s="26"/>
      <c r="AB465" s="15" t="str">
        <f>+J465</f>
        <v>ft_evento_funcional</v>
      </c>
    </row>
    <row r="466" spans="3:28" x14ac:dyDescent="0.2">
      <c r="C466" s="23" t="s">
        <v>387</v>
      </c>
      <c r="D466" s="24" t="s">
        <v>33</v>
      </c>
      <c r="E466" s="24"/>
      <c r="F466" s="24" t="s">
        <v>35</v>
      </c>
      <c r="G466" s="24"/>
      <c r="J466" s="15" t="str">
        <f t="shared" si="59"/>
        <v>ft_evento_funcional</v>
      </c>
      <c r="K466" s="15" t="str">
        <f t="shared" si="60"/>
        <v>dm_area_atividadeid_atividade</v>
      </c>
      <c r="L466" s="15" t="str">
        <f t="shared" si="54"/>
        <v>integer</v>
      </c>
      <c r="M466" s="15" t="str">
        <f t="shared" si="55"/>
        <v>10</v>
      </c>
      <c r="N466" s="15" t="str">
        <f t="shared" si="56"/>
        <v/>
      </c>
      <c r="O466" s="15" t="str">
        <f t="shared" si="57"/>
        <v/>
      </c>
      <c r="P466" s="15">
        <f t="shared" si="58"/>
        <v>10</v>
      </c>
      <c r="Q466" s="15" t="str">
        <f>+J466</f>
        <v>ft_evento_funcional</v>
      </c>
      <c r="R466" s="15">
        <f>DSUM(J465:P508,P465,AB465:AB466)</f>
        <v>125</v>
      </c>
      <c r="S466" s="15">
        <v>71000</v>
      </c>
      <c r="T466" s="25">
        <f>+S466*R466/(1024*1024)</f>
        <v>8.4638595581054688</v>
      </c>
      <c r="U466" s="15">
        <v>700</v>
      </c>
      <c r="V466" s="26">
        <v>0.1</v>
      </c>
      <c r="W466" s="25">
        <f>+T466+T466*V466</f>
        <v>9.3102455139160156</v>
      </c>
      <c r="X466" s="30">
        <v>12</v>
      </c>
      <c r="Y466" s="25">
        <f>FV(V466,X466,-W466)</f>
        <v>199.0929320119742</v>
      </c>
      <c r="Z466" s="25">
        <f>+Y466+T466</f>
        <v>207.55679157007967</v>
      </c>
      <c r="AB466" s="15" t="str">
        <f>+J466</f>
        <v>ft_evento_funcional</v>
      </c>
    </row>
    <row r="467" spans="3:28" outlineLevel="1" x14ac:dyDescent="0.2">
      <c r="C467" s="23" t="s">
        <v>358</v>
      </c>
      <c r="D467" s="24" t="s">
        <v>42</v>
      </c>
      <c r="E467" s="24"/>
      <c r="F467" s="24" t="s">
        <v>37</v>
      </c>
      <c r="G467" s="24"/>
      <c r="J467" s="15" t="str">
        <f t="shared" si="59"/>
        <v>ft_evento_funcional</v>
      </c>
      <c r="K467" s="15" t="str">
        <f t="shared" si="60"/>
        <v>dm_tempodt_ano_mes_dia</v>
      </c>
      <c r="L467" s="15" t="str">
        <f t="shared" si="54"/>
        <v>date</v>
      </c>
      <c r="M467" s="15" t="str">
        <f t="shared" si="55"/>
        <v/>
      </c>
      <c r="N467" s="15" t="str">
        <f t="shared" si="56"/>
        <v/>
      </c>
      <c r="O467" s="15" t="str">
        <f t="shared" si="57"/>
        <v/>
      </c>
      <c r="P467" s="15">
        <f t="shared" si="58"/>
        <v>7</v>
      </c>
      <c r="T467" s="25"/>
      <c r="V467" s="26"/>
      <c r="W467" s="26"/>
      <c r="X467" s="26"/>
    </row>
    <row r="468" spans="3:28" outlineLevel="1" x14ac:dyDescent="0.2">
      <c r="C468" s="23" t="s">
        <v>388</v>
      </c>
      <c r="D468" s="24" t="s">
        <v>33</v>
      </c>
      <c r="E468" s="24" t="s">
        <v>389</v>
      </c>
      <c r="F468" s="24" t="s">
        <v>37</v>
      </c>
      <c r="G468" s="24"/>
      <c r="J468" s="15" t="str">
        <f t="shared" si="59"/>
        <v>ft_evento_funcional</v>
      </c>
      <c r="K468" s="15" t="str">
        <f t="shared" si="60"/>
        <v>dm_carga_horariaid_carga_horaria</v>
      </c>
      <c r="L468" s="15" t="str">
        <f t="shared" si="54"/>
        <v>integer</v>
      </c>
      <c r="M468" s="15" t="str">
        <f t="shared" si="55"/>
        <v>10</v>
      </c>
      <c r="N468" s="15" t="str">
        <f t="shared" si="56"/>
        <v/>
      </c>
      <c r="O468" s="15" t="str">
        <f t="shared" si="57"/>
        <v>Não</v>
      </c>
      <c r="P468" s="15">
        <f t="shared" si="58"/>
        <v>10</v>
      </c>
      <c r="T468" s="25"/>
      <c r="V468" s="26"/>
      <c r="W468" s="26"/>
      <c r="X468" s="26"/>
    </row>
    <row r="469" spans="3:28" outlineLevel="1" x14ac:dyDescent="0.2">
      <c r="C469" s="23" t="s">
        <v>390</v>
      </c>
      <c r="D469" s="24" t="s">
        <v>33</v>
      </c>
      <c r="E469" s="24" t="s">
        <v>391</v>
      </c>
      <c r="F469" s="24" t="s">
        <v>37</v>
      </c>
      <c r="G469" s="24"/>
      <c r="J469" s="15" t="str">
        <f t="shared" si="59"/>
        <v>ft_evento_funcional</v>
      </c>
      <c r="K469" s="15" t="str">
        <f t="shared" si="60"/>
        <v>dm_cargoid_cargo</v>
      </c>
      <c r="L469" s="15" t="str">
        <f t="shared" si="54"/>
        <v>integer</v>
      </c>
      <c r="M469" s="15" t="str">
        <f t="shared" si="55"/>
        <v>10</v>
      </c>
      <c r="N469" s="15" t="str">
        <f t="shared" si="56"/>
        <v/>
      </c>
      <c r="O469" s="15" t="str">
        <f t="shared" si="57"/>
        <v>Não</v>
      </c>
      <c r="P469" s="15">
        <f t="shared" si="58"/>
        <v>10</v>
      </c>
      <c r="T469" s="25"/>
      <c r="V469" s="26"/>
      <c r="W469" s="26"/>
      <c r="X469" s="26"/>
    </row>
    <row r="470" spans="3:28" outlineLevel="1" x14ac:dyDescent="0.2">
      <c r="C470" s="23" t="s">
        <v>392</v>
      </c>
      <c r="D470" s="24" t="s">
        <v>33</v>
      </c>
      <c r="E470" s="24" t="s">
        <v>393</v>
      </c>
      <c r="F470" s="24" t="s">
        <v>35</v>
      </c>
      <c r="G470" s="24"/>
      <c r="J470" s="15" t="str">
        <f t="shared" si="59"/>
        <v>ft_evento_funcional</v>
      </c>
      <c r="K470" s="15" t="str">
        <f t="shared" si="60"/>
        <v>dm_forma_provimentoid_forma_provimento</v>
      </c>
      <c r="L470" s="15" t="str">
        <f t="shared" si="54"/>
        <v>integer</v>
      </c>
      <c r="M470" s="15" t="str">
        <f t="shared" si="55"/>
        <v>10</v>
      </c>
      <c r="N470" s="15" t="str">
        <f t="shared" si="56"/>
        <v/>
      </c>
      <c r="O470" s="15" t="str">
        <f t="shared" si="57"/>
        <v>Não</v>
      </c>
      <c r="P470" s="15">
        <f t="shared" si="58"/>
        <v>10</v>
      </c>
      <c r="T470" s="25"/>
      <c r="V470" s="26"/>
      <c r="W470" s="26"/>
      <c r="X470" s="26"/>
    </row>
    <row r="471" spans="3:28" outlineLevel="1" x14ac:dyDescent="0.2">
      <c r="C471" s="23" t="s">
        <v>394</v>
      </c>
      <c r="D471" s="24" t="s">
        <v>33</v>
      </c>
      <c r="E471" s="24" t="s">
        <v>395</v>
      </c>
      <c r="F471" s="24" t="s">
        <v>35</v>
      </c>
      <c r="G471" s="24"/>
      <c r="J471" s="15" t="str">
        <f t="shared" si="59"/>
        <v>ft_evento_funcional</v>
      </c>
      <c r="K471" s="15" t="str">
        <f t="shared" si="60"/>
        <v>dm_regime_juridicoid_regime_juridico</v>
      </c>
      <c r="L471" s="15" t="str">
        <f t="shared" si="54"/>
        <v>integer</v>
      </c>
      <c r="M471" s="15" t="str">
        <f t="shared" si="55"/>
        <v>10</v>
      </c>
      <c r="N471" s="15" t="str">
        <f t="shared" si="56"/>
        <v/>
      </c>
      <c r="O471" s="15" t="str">
        <f t="shared" si="57"/>
        <v>Não</v>
      </c>
      <c r="P471" s="15">
        <f t="shared" si="58"/>
        <v>10</v>
      </c>
      <c r="T471" s="25"/>
      <c r="V471" s="26"/>
      <c r="W471" s="26"/>
      <c r="X471" s="26"/>
    </row>
    <row r="472" spans="3:28" outlineLevel="1" x14ac:dyDescent="0.2">
      <c r="C472" s="23" t="s">
        <v>367</v>
      </c>
      <c r="D472" s="24" t="s">
        <v>33</v>
      </c>
      <c r="E472" s="24" t="s">
        <v>368</v>
      </c>
      <c r="F472" s="24" t="s">
        <v>37</v>
      </c>
      <c r="G472" s="24"/>
      <c r="J472" s="15" t="str">
        <f t="shared" si="59"/>
        <v>ft_evento_funcional</v>
      </c>
      <c r="K472" s="15" t="str">
        <f t="shared" si="60"/>
        <v>dm_servidorid_funcionario</v>
      </c>
      <c r="L472" s="15" t="str">
        <f t="shared" si="54"/>
        <v>integer</v>
      </c>
      <c r="M472" s="15" t="str">
        <f t="shared" si="55"/>
        <v>10</v>
      </c>
      <c r="N472" s="15" t="str">
        <f t="shared" si="56"/>
        <v/>
      </c>
      <c r="O472" s="15" t="str">
        <f t="shared" si="57"/>
        <v>Não</v>
      </c>
      <c r="P472" s="15">
        <f t="shared" si="58"/>
        <v>10</v>
      </c>
      <c r="T472" s="25"/>
      <c r="V472" s="26"/>
      <c r="W472" s="26"/>
      <c r="X472" s="26"/>
    </row>
    <row r="473" spans="3:28" outlineLevel="1" x14ac:dyDescent="0.2">
      <c r="C473" s="23" t="s">
        <v>375</v>
      </c>
      <c r="D473" s="24" t="s">
        <v>33</v>
      </c>
      <c r="E473" s="24" t="s">
        <v>376</v>
      </c>
      <c r="F473" s="24" t="s">
        <v>37</v>
      </c>
      <c r="G473" s="24"/>
      <c r="J473" s="15" t="str">
        <f t="shared" si="59"/>
        <v>ft_evento_funcional</v>
      </c>
      <c r="K473" s="15" t="str">
        <f t="shared" si="60"/>
        <v>dm_tipo_vinculoid_tipo_vinculo</v>
      </c>
      <c r="L473" s="15" t="str">
        <f t="shared" si="54"/>
        <v>integer</v>
      </c>
      <c r="M473" s="15" t="str">
        <f t="shared" si="55"/>
        <v>10</v>
      </c>
      <c r="N473" s="15" t="str">
        <f t="shared" si="56"/>
        <v/>
      </c>
      <c r="O473" s="15" t="str">
        <f t="shared" si="57"/>
        <v>Não</v>
      </c>
      <c r="P473" s="15">
        <f t="shared" si="58"/>
        <v>10</v>
      </c>
      <c r="T473" s="25"/>
      <c r="V473" s="26"/>
      <c r="W473" s="26"/>
      <c r="X473" s="26"/>
    </row>
    <row r="474" spans="3:28" outlineLevel="1" x14ac:dyDescent="0.2">
      <c r="C474" s="23" t="s">
        <v>396</v>
      </c>
      <c r="D474" s="24" t="s">
        <v>33</v>
      </c>
      <c r="E474" s="24" t="s">
        <v>397</v>
      </c>
      <c r="F474" s="24" t="s">
        <v>37</v>
      </c>
      <c r="G474" s="24"/>
      <c r="J474" s="15" t="str">
        <f t="shared" si="59"/>
        <v>ft_evento_funcional</v>
      </c>
      <c r="K474" s="15" t="str">
        <f t="shared" si="60"/>
        <v>dm_tipo_eventoid_tipo_evento</v>
      </c>
      <c r="L474" s="15" t="str">
        <f t="shared" ref="L474:L537" si="61">IFERROR(LEFT(D474,SEARCH("(",D474,1)-1),IF(D474="","",D474))</f>
        <v>integer</v>
      </c>
      <c r="M474" s="15" t="str">
        <f t="shared" ref="M474:M537" si="62">IF(L474="DataType","Size",IFERROR(MID(D474,SEARCH("(",D474,1)+1,SEARCH(")",D474,1)-SEARCH("(",D474,1)-1),""))</f>
        <v>10</v>
      </c>
      <c r="N474" s="15" t="str">
        <f t="shared" ref="N474:N537" si="63">IF(M474="Size","PK",IF(E474="PKUnique","Sim",""))</f>
        <v/>
      </c>
      <c r="O474" s="15" t="str">
        <f t="shared" ref="O474:O537" si="64">IF(N474="PK","Nulo?",IF(E474="","",IF(E474="Yes","Sim","Não")))</f>
        <v>Não</v>
      </c>
      <c r="P474" s="15">
        <f t="shared" ref="P474:P537" si="65">IF(O474="Nulo?","Tamanho Efetivo",IF(OR(L474="",L474="DataType"),"",IF(L474="date",7,IF(L474="timestamp",11,VALUE(M474)))))</f>
        <v>10</v>
      </c>
      <c r="T474" s="25"/>
      <c r="V474" s="26"/>
      <c r="W474" s="26"/>
      <c r="X474" s="26"/>
    </row>
    <row r="475" spans="3:28" outlineLevel="1" x14ac:dyDescent="0.2">
      <c r="C475" s="23" t="s">
        <v>398</v>
      </c>
      <c r="D475" s="24" t="s">
        <v>33</v>
      </c>
      <c r="E475" s="24"/>
      <c r="F475" s="24" t="s">
        <v>37</v>
      </c>
      <c r="G475" s="24"/>
      <c r="J475" s="15" t="str">
        <f t="shared" si="59"/>
        <v>ft_evento_funcional</v>
      </c>
      <c r="K475" s="15" t="str">
        <f t="shared" si="60"/>
        <v>dm_carreiraid_carreira</v>
      </c>
      <c r="L475" s="15" t="str">
        <f t="shared" si="61"/>
        <v>integer</v>
      </c>
      <c r="M475" s="15" t="str">
        <f t="shared" si="62"/>
        <v>10</v>
      </c>
      <c r="N475" s="15" t="str">
        <f t="shared" si="63"/>
        <v/>
      </c>
      <c r="O475" s="15" t="str">
        <f t="shared" si="64"/>
        <v/>
      </c>
      <c r="P475" s="15">
        <f t="shared" si="65"/>
        <v>10</v>
      </c>
      <c r="T475" s="25"/>
      <c r="V475" s="26"/>
      <c r="W475" s="26"/>
      <c r="X475" s="26"/>
    </row>
    <row r="476" spans="3:28" outlineLevel="1" x14ac:dyDescent="0.2">
      <c r="C476" s="23" t="s">
        <v>399</v>
      </c>
      <c r="D476" s="24" t="s">
        <v>33</v>
      </c>
      <c r="E476" s="24" t="s">
        <v>400</v>
      </c>
      <c r="F476" s="24" t="s">
        <v>37</v>
      </c>
      <c r="G476" s="24"/>
      <c r="J476" s="15" t="str">
        <f t="shared" si="59"/>
        <v>ft_evento_funcional</v>
      </c>
      <c r="K476" s="15" t="str">
        <f t="shared" si="60"/>
        <v>dm_lotacaoid_lotacao</v>
      </c>
      <c r="L476" s="15" t="str">
        <f t="shared" si="61"/>
        <v>integer</v>
      </c>
      <c r="M476" s="15" t="str">
        <f t="shared" si="62"/>
        <v>10</v>
      </c>
      <c r="N476" s="15" t="str">
        <f t="shared" si="63"/>
        <v/>
      </c>
      <c r="O476" s="15" t="str">
        <f t="shared" si="64"/>
        <v>Não</v>
      </c>
      <c r="P476" s="15">
        <f t="shared" si="65"/>
        <v>10</v>
      </c>
      <c r="T476" s="25"/>
      <c r="V476" s="26"/>
      <c r="W476" s="26"/>
      <c r="X476" s="26"/>
    </row>
    <row r="477" spans="3:28" outlineLevel="1" x14ac:dyDescent="0.2">
      <c r="C477" s="23" t="s">
        <v>377</v>
      </c>
      <c r="D477" s="24" t="s">
        <v>33</v>
      </c>
      <c r="E477" s="24" t="s">
        <v>378</v>
      </c>
      <c r="F477" s="24" t="s">
        <v>37</v>
      </c>
      <c r="G477" s="24"/>
      <c r="J477" s="15" t="str">
        <f t="shared" si="59"/>
        <v>ft_evento_funcional</v>
      </c>
      <c r="K477" s="15" t="str">
        <f t="shared" si="60"/>
        <v>dm_orgaoid_orgao</v>
      </c>
      <c r="L477" s="15" t="str">
        <f t="shared" si="61"/>
        <v>integer</v>
      </c>
      <c r="M477" s="15" t="str">
        <f t="shared" si="62"/>
        <v>10</v>
      </c>
      <c r="N477" s="15" t="str">
        <f t="shared" si="63"/>
        <v/>
      </c>
      <c r="O477" s="15" t="str">
        <f t="shared" si="64"/>
        <v>Não</v>
      </c>
      <c r="P477" s="15">
        <f t="shared" si="65"/>
        <v>10</v>
      </c>
      <c r="T477" s="25"/>
      <c r="V477" s="26"/>
      <c r="W477" s="26"/>
      <c r="X477" s="26"/>
    </row>
    <row r="478" spans="3:28" outlineLevel="1" x14ac:dyDescent="0.2">
      <c r="C478" s="23" t="s">
        <v>379</v>
      </c>
      <c r="D478" s="24" t="s">
        <v>167</v>
      </c>
      <c r="E478" s="24" t="s">
        <v>380</v>
      </c>
      <c r="F478" s="24" t="s">
        <v>37</v>
      </c>
      <c r="G478" s="24"/>
      <c r="J478" s="15" t="str">
        <f t="shared" si="59"/>
        <v>ft_evento_funcional</v>
      </c>
      <c r="K478" s="15" t="str">
        <f t="shared" si="60"/>
        <v>dm_tempocd_ano_mes_dia</v>
      </c>
      <c r="L478" s="15" t="str">
        <f t="shared" si="61"/>
        <v>integer</v>
      </c>
      <c r="M478" s="15" t="str">
        <f t="shared" si="62"/>
        <v>8</v>
      </c>
      <c r="N478" s="15" t="str">
        <f t="shared" si="63"/>
        <v/>
      </c>
      <c r="O478" s="15" t="str">
        <f t="shared" si="64"/>
        <v>Não</v>
      </c>
      <c r="P478" s="15">
        <f t="shared" si="65"/>
        <v>8</v>
      </c>
      <c r="T478" s="25"/>
      <c r="V478" s="26"/>
      <c r="W478" s="26"/>
      <c r="X478" s="26"/>
    </row>
    <row r="479" spans="3:28" outlineLevel="1" x14ac:dyDescent="0.2">
      <c r="C479" s="23"/>
      <c r="D479" s="24"/>
      <c r="E479" s="24"/>
      <c r="F479" s="24"/>
      <c r="G479" s="24"/>
      <c r="J479" s="15" t="str">
        <f t="shared" si="59"/>
        <v/>
      </c>
      <c r="K479" s="15" t="str">
        <f t="shared" si="60"/>
        <v/>
      </c>
      <c r="L479" s="15" t="str">
        <f t="shared" si="61"/>
        <v/>
      </c>
      <c r="M479" s="15" t="str">
        <f t="shared" si="62"/>
        <v/>
      </c>
      <c r="N479" s="15" t="str">
        <f t="shared" si="63"/>
        <v/>
      </c>
      <c r="O479" s="15" t="str">
        <f t="shared" si="64"/>
        <v/>
      </c>
      <c r="P479" s="15" t="str">
        <f t="shared" si="65"/>
        <v/>
      </c>
      <c r="T479" s="25"/>
      <c r="V479" s="26"/>
      <c r="W479" s="26"/>
      <c r="X479" s="26"/>
    </row>
    <row r="480" spans="3:28" outlineLevel="1" x14ac:dyDescent="0.2">
      <c r="C480" s="23" t="s">
        <v>401</v>
      </c>
      <c r="D480" s="24"/>
      <c r="E480" s="24"/>
      <c r="F480" s="24"/>
      <c r="G480" s="24"/>
      <c r="J480" s="15" t="str">
        <f t="shared" si="59"/>
        <v>ft_pagamento_fixo</v>
      </c>
      <c r="K480" s="15" t="str">
        <f t="shared" si="60"/>
        <v/>
      </c>
      <c r="L480" s="15" t="str">
        <f t="shared" si="61"/>
        <v/>
      </c>
      <c r="M480" s="15" t="str">
        <f t="shared" si="62"/>
        <v/>
      </c>
      <c r="N480" s="15" t="str">
        <f t="shared" si="63"/>
        <v/>
      </c>
      <c r="O480" s="15" t="str">
        <f t="shared" si="64"/>
        <v/>
      </c>
      <c r="P480" s="15" t="str">
        <f t="shared" si="65"/>
        <v/>
      </c>
      <c r="T480" s="25"/>
      <c r="V480" s="26"/>
      <c r="W480" s="26"/>
      <c r="X480" s="26"/>
    </row>
    <row r="481" spans="3:28" outlineLevel="1" x14ac:dyDescent="0.2">
      <c r="C481" s="23" t="s">
        <v>27</v>
      </c>
      <c r="D481" s="24" t="s">
        <v>28</v>
      </c>
      <c r="E481" s="24" t="s">
        <v>29</v>
      </c>
      <c r="F481" s="24" t="s">
        <v>30</v>
      </c>
      <c r="G481" s="24"/>
      <c r="J481" s="15" t="str">
        <f t="shared" si="59"/>
        <v>ft_pagamento_fixo</v>
      </c>
      <c r="K481" s="15" t="str">
        <f t="shared" si="60"/>
        <v>Name</v>
      </c>
      <c r="L481" s="15" t="str">
        <f t="shared" si="61"/>
        <v>DataType</v>
      </c>
      <c r="M481" s="15" t="str">
        <f t="shared" si="62"/>
        <v>Size</v>
      </c>
      <c r="N481" s="15" t="str">
        <f t="shared" si="63"/>
        <v>PK</v>
      </c>
      <c r="O481" s="15" t="str">
        <f t="shared" si="64"/>
        <v>Nulo?</v>
      </c>
      <c r="P481" s="15" t="str">
        <f t="shared" si="65"/>
        <v>Tamanho Efetivo</v>
      </c>
      <c r="T481" s="25"/>
      <c r="V481" s="26"/>
      <c r="W481" s="26"/>
      <c r="X481" s="26"/>
      <c r="AB481" s="15" t="str">
        <f>+J481</f>
        <v>ft_pagamento_fixo</v>
      </c>
    </row>
    <row r="482" spans="3:28" x14ac:dyDescent="0.2">
      <c r="C482" s="23" t="s">
        <v>387</v>
      </c>
      <c r="D482" s="24" t="s">
        <v>33</v>
      </c>
      <c r="E482" s="24"/>
      <c r="F482" s="24" t="s">
        <v>35</v>
      </c>
      <c r="G482" s="24"/>
      <c r="J482" s="15" t="str">
        <f t="shared" si="59"/>
        <v>ft_pagamento_fixo</v>
      </c>
      <c r="K482" s="15" t="str">
        <f t="shared" si="60"/>
        <v>dm_area_atividadeid_atividade</v>
      </c>
      <c r="L482" s="15" t="str">
        <f t="shared" si="61"/>
        <v>integer</v>
      </c>
      <c r="M482" s="15" t="str">
        <f t="shared" si="62"/>
        <v>10</v>
      </c>
      <c r="N482" s="15" t="str">
        <f t="shared" si="63"/>
        <v/>
      </c>
      <c r="O482" s="15" t="str">
        <f t="shared" si="64"/>
        <v/>
      </c>
      <c r="P482" s="15">
        <f t="shared" si="65"/>
        <v>10</v>
      </c>
      <c r="Q482" s="15" t="str">
        <f>+J482</f>
        <v>ft_pagamento_fixo</v>
      </c>
      <c r="R482" s="15">
        <f>DSUM(J481:P524,P481,AB481:AB482)</f>
        <v>215</v>
      </c>
      <c r="S482" s="15">
        <v>450000</v>
      </c>
      <c r="T482" s="25">
        <f>+S482*R482/(1024*1024)</f>
        <v>92.267990112304688</v>
      </c>
      <c r="U482" s="15">
        <v>1</v>
      </c>
      <c r="V482" s="26">
        <v>0.1</v>
      </c>
      <c r="W482" s="25">
        <f>+T482+T482*V482</f>
        <v>101.49478912353516</v>
      </c>
      <c r="X482" s="30">
        <v>12</v>
      </c>
      <c r="Y482" s="25">
        <f>FV(V482,X482,-W482)</f>
        <v>2170.3933715108174</v>
      </c>
      <c r="Z482" s="25">
        <f>+Y482+T482</f>
        <v>2262.661361623122</v>
      </c>
      <c r="AB482" s="15" t="str">
        <f>+J482</f>
        <v>ft_pagamento_fixo</v>
      </c>
    </row>
    <row r="483" spans="3:28" outlineLevel="1" x14ac:dyDescent="0.2">
      <c r="C483" s="23" t="s">
        <v>402</v>
      </c>
      <c r="D483" s="24" t="s">
        <v>33</v>
      </c>
      <c r="E483" s="24" t="s">
        <v>403</v>
      </c>
      <c r="F483" s="24" t="s">
        <v>35</v>
      </c>
      <c r="G483" s="24"/>
      <c r="J483" s="15" t="str">
        <f t="shared" si="59"/>
        <v>ft_pagamento_fixo</v>
      </c>
      <c r="K483" s="15" t="str">
        <f t="shared" si="60"/>
        <v>dm_estado_civilid_estado_civil</v>
      </c>
      <c r="L483" s="15" t="str">
        <f t="shared" si="61"/>
        <v>integer</v>
      </c>
      <c r="M483" s="15" t="str">
        <f t="shared" si="62"/>
        <v>10</v>
      </c>
      <c r="N483" s="15" t="str">
        <f t="shared" si="63"/>
        <v/>
      </c>
      <c r="O483" s="15" t="str">
        <f t="shared" si="64"/>
        <v>Não</v>
      </c>
      <c r="P483" s="15">
        <f t="shared" si="65"/>
        <v>10</v>
      </c>
      <c r="T483" s="25"/>
      <c r="V483" s="26"/>
      <c r="W483" s="26"/>
      <c r="X483" s="26"/>
    </row>
    <row r="484" spans="3:28" outlineLevel="1" x14ac:dyDescent="0.2">
      <c r="C484" s="23" t="s">
        <v>404</v>
      </c>
      <c r="D484" s="24" t="s">
        <v>33</v>
      </c>
      <c r="E484" s="24" t="s">
        <v>405</v>
      </c>
      <c r="F484" s="24" t="s">
        <v>37</v>
      </c>
      <c r="G484" s="24"/>
      <c r="J484" s="15" t="str">
        <f t="shared" si="59"/>
        <v>ft_pagamento_fixo</v>
      </c>
      <c r="K484" s="15" t="str">
        <f t="shared" si="60"/>
        <v>dm_faixa_vencimentoid_faixa_vencimento</v>
      </c>
      <c r="L484" s="15" t="str">
        <f t="shared" si="61"/>
        <v>integer</v>
      </c>
      <c r="M484" s="15" t="str">
        <f t="shared" si="62"/>
        <v>10</v>
      </c>
      <c r="N484" s="15" t="str">
        <f t="shared" si="63"/>
        <v/>
      </c>
      <c r="O484" s="15" t="str">
        <f t="shared" si="64"/>
        <v>Não</v>
      </c>
      <c r="P484" s="15">
        <f t="shared" si="65"/>
        <v>10</v>
      </c>
      <c r="T484" s="25"/>
      <c r="V484" s="26"/>
      <c r="W484" s="26"/>
      <c r="X484" s="26"/>
    </row>
    <row r="485" spans="3:28" outlineLevel="1" x14ac:dyDescent="0.2">
      <c r="C485" s="23" t="s">
        <v>348</v>
      </c>
      <c r="D485" s="24" t="s">
        <v>33</v>
      </c>
      <c r="E485" s="24" t="s">
        <v>349</v>
      </c>
      <c r="F485" s="24" t="s">
        <v>37</v>
      </c>
      <c r="G485" s="24"/>
      <c r="J485" s="15" t="str">
        <f t="shared" si="59"/>
        <v>ft_pagamento_fixo</v>
      </c>
      <c r="K485" s="15" t="str">
        <f t="shared" si="60"/>
        <v>dm_folhaid_folha</v>
      </c>
      <c r="L485" s="15" t="str">
        <f t="shared" si="61"/>
        <v>integer</v>
      </c>
      <c r="M485" s="15" t="str">
        <f t="shared" si="62"/>
        <v>10</v>
      </c>
      <c r="N485" s="15" t="str">
        <f t="shared" si="63"/>
        <v/>
      </c>
      <c r="O485" s="15" t="str">
        <f t="shared" si="64"/>
        <v>Não</v>
      </c>
      <c r="P485" s="15">
        <f t="shared" si="65"/>
        <v>10</v>
      </c>
      <c r="T485" s="25"/>
      <c r="V485" s="26"/>
      <c r="W485" s="26"/>
      <c r="X485" s="26"/>
    </row>
    <row r="486" spans="3:28" outlineLevel="1" x14ac:dyDescent="0.2">
      <c r="C486" s="23" t="s">
        <v>350</v>
      </c>
      <c r="D486" s="24" t="s">
        <v>33</v>
      </c>
      <c r="E486" s="24" t="s">
        <v>351</v>
      </c>
      <c r="F486" s="24" t="s">
        <v>37</v>
      </c>
      <c r="G486" s="24"/>
      <c r="J486" s="15" t="str">
        <f t="shared" si="59"/>
        <v>ft_pagamento_fixo</v>
      </c>
      <c r="K486" s="15" t="str">
        <f t="shared" si="60"/>
        <v>dm_generoid_genero</v>
      </c>
      <c r="L486" s="15" t="str">
        <f t="shared" si="61"/>
        <v>integer</v>
      </c>
      <c r="M486" s="15" t="str">
        <f t="shared" si="62"/>
        <v>10</v>
      </c>
      <c r="N486" s="15" t="str">
        <f t="shared" si="63"/>
        <v/>
      </c>
      <c r="O486" s="15" t="str">
        <f t="shared" si="64"/>
        <v>Não</v>
      </c>
      <c r="P486" s="15">
        <f t="shared" si="65"/>
        <v>10</v>
      </c>
      <c r="T486" s="25"/>
      <c r="V486" s="26"/>
      <c r="W486" s="26"/>
      <c r="X486" s="26"/>
    </row>
    <row r="487" spans="3:28" outlineLevel="1" x14ac:dyDescent="0.2">
      <c r="C487" s="23" t="s">
        <v>352</v>
      </c>
      <c r="D487" s="24" t="s">
        <v>33</v>
      </c>
      <c r="E487" s="24" t="s">
        <v>353</v>
      </c>
      <c r="F487" s="24" t="s">
        <v>37</v>
      </c>
      <c r="G487" s="24"/>
      <c r="J487" s="15" t="str">
        <f t="shared" si="59"/>
        <v>ft_pagamento_fixo</v>
      </c>
      <c r="K487" s="15" t="str">
        <f t="shared" si="60"/>
        <v>dm_logradouroid_logradouro</v>
      </c>
      <c r="L487" s="15" t="str">
        <f t="shared" si="61"/>
        <v>integer</v>
      </c>
      <c r="M487" s="15" t="str">
        <f t="shared" si="62"/>
        <v>10</v>
      </c>
      <c r="N487" s="15" t="str">
        <f t="shared" si="63"/>
        <v/>
      </c>
      <c r="O487" s="15" t="str">
        <f t="shared" si="64"/>
        <v>Não</v>
      </c>
      <c r="P487" s="15">
        <f t="shared" si="65"/>
        <v>10</v>
      </c>
      <c r="T487" s="25"/>
      <c r="V487" s="26"/>
      <c r="W487" s="26"/>
      <c r="X487" s="26"/>
    </row>
    <row r="488" spans="3:28" outlineLevel="1" x14ac:dyDescent="0.2">
      <c r="C488" s="23" t="s">
        <v>354</v>
      </c>
      <c r="D488" s="24" t="s">
        <v>33</v>
      </c>
      <c r="E488" s="24" t="s">
        <v>355</v>
      </c>
      <c r="F488" s="24" t="s">
        <v>37</v>
      </c>
      <c r="G488" s="24"/>
      <c r="J488" s="15" t="str">
        <f t="shared" si="59"/>
        <v>ft_pagamento_fixo</v>
      </c>
      <c r="K488" s="15" t="str">
        <f t="shared" si="60"/>
        <v>dm_nacionalidadeid_nacionalidade</v>
      </c>
      <c r="L488" s="15" t="str">
        <f t="shared" si="61"/>
        <v>integer</v>
      </c>
      <c r="M488" s="15" t="str">
        <f t="shared" si="62"/>
        <v>10</v>
      </c>
      <c r="N488" s="15" t="str">
        <f t="shared" si="63"/>
        <v/>
      </c>
      <c r="O488" s="15" t="str">
        <f t="shared" si="64"/>
        <v>Não</v>
      </c>
      <c r="P488" s="15">
        <f t="shared" si="65"/>
        <v>10</v>
      </c>
      <c r="T488" s="25"/>
      <c r="V488" s="26"/>
      <c r="W488" s="26"/>
      <c r="X488" s="26"/>
    </row>
    <row r="489" spans="3:28" outlineLevel="1" x14ac:dyDescent="0.2">
      <c r="C489" s="23" t="s">
        <v>356</v>
      </c>
      <c r="D489" s="24" t="s">
        <v>33</v>
      </c>
      <c r="E489" s="24" t="s">
        <v>357</v>
      </c>
      <c r="F489" s="24" t="s">
        <v>37</v>
      </c>
      <c r="G489" s="24"/>
      <c r="J489" s="15" t="str">
        <f t="shared" si="59"/>
        <v>ft_pagamento_fixo</v>
      </c>
      <c r="K489" s="15" t="str">
        <f t="shared" si="60"/>
        <v>dm_naturalidadeid_naturalidade</v>
      </c>
      <c r="L489" s="15" t="str">
        <f t="shared" si="61"/>
        <v>integer</v>
      </c>
      <c r="M489" s="15" t="str">
        <f t="shared" si="62"/>
        <v>10</v>
      </c>
      <c r="N489" s="15" t="str">
        <f t="shared" si="63"/>
        <v/>
      </c>
      <c r="O489" s="15" t="str">
        <f t="shared" si="64"/>
        <v>Não</v>
      </c>
      <c r="P489" s="15">
        <f t="shared" si="65"/>
        <v>10</v>
      </c>
      <c r="T489" s="25"/>
      <c r="V489" s="26"/>
      <c r="W489" s="26"/>
      <c r="X489" s="26"/>
    </row>
    <row r="490" spans="3:28" outlineLevel="1" x14ac:dyDescent="0.2">
      <c r="C490" s="23" t="s">
        <v>358</v>
      </c>
      <c r="D490" s="24" t="s">
        <v>42</v>
      </c>
      <c r="E490" s="24"/>
      <c r="F490" s="24" t="s">
        <v>37</v>
      </c>
      <c r="G490" s="24"/>
      <c r="J490" s="15" t="str">
        <f t="shared" si="59"/>
        <v>ft_pagamento_fixo</v>
      </c>
      <c r="K490" s="15" t="str">
        <f t="shared" si="60"/>
        <v>dm_tempodt_ano_mes_dia</v>
      </c>
      <c r="L490" s="15" t="str">
        <f t="shared" si="61"/>
        <v>date</v>
      </c>
      <c r="M490" s="15" t="str">
        <f t="shared" si="62"/>
        <v/>
      </c>
      <c r="N490" s="15" t="str">
        <f t="shared" si="63"/>
        <v/>
      </c>
      <c r="O490" s="15" t="str">
        <f t="shared" si="64"/>
        <v/>
      </c>
      <c r="P490" s="15">
        <f t="shared" si="65"/>
        <v>7</v>
      </c>
      <c r="T490" s="25"/>
      <c r="V490" s="26"/>
      <c r="W490" s="26"/>
      <c r="X490" s="26"/>
    </row>
    <row r="491" spans="3:28" outlineLevel="1" x14ac:dyDescent="0.2">
      <c r="C491" s="23" t="s">
        <v>388</v>
      </c>
      <c r="D491" s="24" t="s">
        <v>33</v>
      </c>
      <c r="E491" s="24" t="s">
        <v>389</v>
      </c>
      <c r="F491" s="24" t="s">
        <v>37</v>
      </c>
      <c r="G491" s="24"/>
      <c r="J491" s="15" t="str">
        <f t="shared" si="59"/>
        <v>ft_pagamento_fixo</v>
      </c>
      <c r="K491" s="15" t="str">
        <f t="shared" si="60"/>
        <v>dm_carga_horariaid_carga_horaria</v>
      </c>
      <c r="L491" s="15" t="str">
        <f t="shared" si="61"/>
        <v>integer</v>
      </c>
      <c r="M491" s="15" t="str">
        <f t="shared" si="62"/>
        <v>10</v>
      </c>
      <c r="N491" s="15" t="str">
        <f t="shared" si="63"/>
        <v/>
      </c>
      <c r="O491" s="15" t="str">
        <f t="shared" si="64"/>
        <v>Não</v>
      </c>
      <c r="P491" s="15">
        <f t="shared" si="65"/>
        <v>10</v>
      </c>
      <c r="T491" s="25"/>
      <c r="V491" s="26"/>
      <c r="W491" s="26"/>
      <c r="X491" s="26"/>
    </row>
    <row r="492" spans="3:28" outlineLevel="1" x14ac:dyDescent="0.2">
      <c r="C492" s="23" t="s">
        <v>390</v>
      </c>
      <c r="D492" s="24" t="s">
        <v>33</v>
      </c>
      <c r="E492" s="24" t="s">
        <v>391</v>
      </c>
      <c r="F492" s="24" t="s">
        <v>37</v>
      </c>
      <c r="G492" s="24"/>
      <c r="J492" s="15" t="str">
        <f t="shared" ref="J492:J555" si="66">IF(LEFT(C492,3)="","",IF(LEFT(C492,3)="ft_",C492,J491))</f>
        <v>ft_pagamento_fixo</v>
      </c>
      <c r="K492" s="15" t="str">
        <f t="shared" ref="K492:K555" si="67">IF(LEFT(C492,3)="ft_","",IF(C492="","",C492))</f>
        <v>dm_cargoid_cargo</v>
      </c>
      <c r="L492" s="15" t="str">
        <f t="shared" si="61"/>
        <v>integer</v>
      </c>
      <c r="M492" s="15" t="str">
        <f t="shared" si="62"/>
        <v>10</v>
      </c>
      <c r="N492" s="15" t="str">
        <f t="shared" si="63"/>
        <v/>
      </c>
      <c r="O492" s="15" t="str">
        <f t="shared" si="64"/>
        <v>Não</v>
      </c>
      <c r="P492" s="15">
        <f t="shared" si="65"/>
        <v>10</v>
      </c>
      <c r="T492" s="25"/>
      <c r="V492" s="26"/>
      <c r="W492" s="26"/>
      <c r="X492" s="26"/>
    </row>
    <row r="493" spans="3:28" outlineLevel="1" x14ac:dyDescent="0.2">
      <c r="C493" s="23" t="s">
        <v>359</v>
      </c>
      <c r="D493" s="24" t="s">
        <v>33</v>
      </c>
      <c r="E493" s="24" t="s">
        <v>360</v>
      </c>
      <c r="F493" s="24" t="s">
        <v>37</v>
      </c>
      <c r="G493" s="24"/>
      <c r="J493" s="15" t="str">
        <f t="shared" si="66"/>
        <v>ft_pagamento_fixo</v>
      </c>
      <c r="K493" s="15" t="str">
        <f t="shared" si="67"/>
        <v>dm_faixa_etariaid_faixa_etaria</v>
      </c>
      <c r="L493" s="15" t="str">
        <f t="shared" si="61"/>
        <v>integer</v>
      </c>
      <c r="M493" s="15" t="str">
        <f t="shared" si="62"/>
        <v>10</v>
      </c>
      <c r="N493" s="15" t="str">
        <f t="shared" si="63"/>
        <v/>
      </c>
      <c r="O493" s="15" t="str">
        <f t="shared" si="64"/>
        <v>Não</v>
      </c>
      <c r="P493" s="15">
        <f t="shared" si="65"/>
        <v>10</v>
      </c>
      <c r="T493" s="25"/>
      <c r="V493" s="26"/>
      <c r="W493" s="26"/>
      <c r="X493" s="26"/>
    </row>
    <row r="494" spans="3:28" outlineLevel="1" x14ac:dyDescent="0.2">
      <c r="C494" s="23" t="s">
        <v>363</v>
      </c>
      <c r="D494" s="24" t="s">
        <v>33</v>
      </c>
      <c r="E494" s="24" t="s">
        <v>364</v>
      </c>
      <c r="F494" s="24" t="s">
        <v>37</v>
      </c>
      <c r="G494" s="24"/>
      <c r="J494" s="15" t="str">
        <f t="shared" si="66"/>
        <v>ft_pagamento_fixo</v>
      </c>
      <c r="K494" s="15" t="str">
        <f t="shared" si="67"/>
        <v>dm_grau_instrucaoid_grau_instrucao</v>
      </c>
      <c r="L494" s="15" t="str">
        <f t="shared" si="61"/>
        <v>integer</v>
      </c>
      <c r="M494" s="15" t="str">
        <f t="shared" si="62"/>
        <v>10</v>
      </c>
      <c r="N494" s="15" t="str">
        <f t="shared" si="63"/>
        <v/>
      </c>
      <c r="O494" s="15" t="str">
        <f t="shared" si="64"/>
        <v>Não</v>
      </c>
      <c r="P494" s="15">
        <f t="shared" si="65"/>
        <v>10</v>
      </c>
      <c r="T494" s="25"/>
      <c r="V494" s="26"/>
      <c r="W494" s="26"/>
      <c r="X494" s="26"/>
    </row>
    <row r="495" spans="3:28" outlineLevel="1" x14ac:dyDescent="0.2">
      <c r="C495" s="23" t="s">
        <v>394</v>
      </c>
      <c r="D495" s="24" t="s">
        <v>33</v>
      </c>
      <c r="E495" s="24" t="s">
        <v>395</v>
      </c>
      <c r="F495" s="24" t="s">
        <v>35</v>
      </c>
      <c r="G495" s="24"/>
      <c r="J495" s="15" t="str">
        <f t="shared" si="66"/>
        <v>ft_pagamento_fixo</v>
      </c>
      <c r="K495" s="15" t="str">
        <f t="shared" si="67"/>
        <v>dm_regime_juridicoid_regime_juridico</v>
      </c>
      <c r="L495" s="15" t="str">
        <f t="shared" si="61"/>
        <v>integer</v>
      </c>
      <c r="M495" s="15" t="str">
        <f t="shared" si="62"/>
        <v>10</v>
      </c>
      <c r="N495" s="15" t="str">
        <f t="shared" si="63"/>
        <v/>
      </c>
      <c r="O495" s="15" t="str">
        <f t="shared" si="64"/>
        <v>Não</v>
      </c>
      <c r="P495" s="15">
        <f t="shared" si="65"/>
        <v>10</v>
      </c>
      <c r="T495" s="25"/>
      <c r="V495" s="26"/>
      <c r="W495" s="26"/>
      <c r="X495" s="26"/>
    </row>
    <row r="496" spans="3:28" outlineLevel="1" x14ac:dyDescent="0.2">
      <c r="C496" s="23" t="s">
        <v>406</v>
      </c>
      <c r="D496" s="24" t="s">
        <v>33</v>
      </c>
      <c r="E496" s="24" t="s">
        <v>407</v>
      </c>
      <c r="F496" s="24" t="s">
        <v>37</v>
      </c>
      <c r="G496" s="24"/>
      <c r="J496" s="15" t="str">
        <f t="shared" si="66"/>
        <v>ft_pagamento_fixo</v>
      </c>
      <c r="K496" s="15" t="str">
        <f t="shared" si="67"/>
        <v>dm_rubricaid_rubrica</v>
      </c>
      <c r="L496" s="15" t="str">
        <f t="shared" si="61"/>
        <v>integer</v>
      </c>
      <c r="M496" s="15" t="str">
        <f t="shared" si="62"/>
        <v>10</v>
      </c>
      <c r="N496" s="15" t="str">
        <f t="shared" si="63"/>
        <v/>
      </c>
      <c r="O496" s="15" t="str">
        <f t="shared" si="64"/>
        <v>Não</v>
      </c>
      <c r="P496" s="15">
        <f t="shared" si="65"/>
        <v>10</v>
      </c>
      <c r="T496" s="25"/>
      <c r="V496" s="26"/>
      <c r="W496" s="26"/>
      <c r="X496" s="26"/>
    </row>
    <row r="497" spans="3:28" outlineLevel="1" x14ac:dyDescent="0.2">
      <c r="C497" s="23" t="s">
        <v>367</v>
      </c>
      <c r="D497" s="24" t="s">
        <v>33</v>
      </c>
      <c r="E497" s="24" t="s">
        <v>368</v>
      </c>
      <c r="F497" s="24" t="s">
        <v>37</v>
      </c>
      <c r="G497" s="24"/>
      <c r="J497" s="15" t="str">
        <f t="shared" si="66"/>
        <v>ft_pagamento_fixo</v>
      </c>
      <c r="K497" s="15" t="str">
        <f t="shared" si="67"/>
        <v>dm_servidorid_funcionario</v>
      </c>
      <c r="L497" s="15" t="str">
        <f t="shared" si="61"/>
        <v>integer</v>
      </c>
      <c r="M497" s="15" t="str">
        <f t="shared" si="62"/>
        <v>10</v>
      </c>
      <c r="N497" s="15" t="str">
        <f t="shared" si="63"/>
        <v/>
      </c>
      <c r="O497" s="15" t="str">
        <f t="shared" si="64"/>
        <v>Não</v>
      </c>
      <c r="P497" s="15">
        <f t="shared" si="65"/>
        <v>10</v>
      </c>
      <c r="T497" s="25"/>
      <c r="V497" s="26"/>
      <c r="W497" s="26"/>
      <c r="X497" s="26"/>
    </row>
    <row r="498" spans="3:28" outlineLevel="1" x14ac:dyDescent="0.2">
      <c r="C498" s="23" t="s">
        <v>369</v>
      </c>
      <c r="D498" s="24" t="s">
        <v>33</v>
      </c>
      <c r="E498" s="24" t="s">
        <v>370</v>
      </c>
      <c r="F498" s="24" t="s">
        <v>37</v>
      </c>
      <c r="G498" s="24"/>
      <c r="J498" s="15" t="str">
        <f t="shared" si="66"/>
        <v>ft_pagamento_fixo</v>
      </c>
      <c r="K498" s="15" t="str">
        <f t="shared" si="67"/>
        <v>dm_situacao_servidorid_situacao_servidor</v>
      </c>
      <c r="L498" s="15" t="str">
        <f t="shared" si="61"/>
        <v>integer</v>
      </c>
      <c r="M498" s="15" t="str">
        <f t="shared" si="62"/>
        <v>10</v>
      </c>
      <c r="N498" s="15" t="str">
        <f t="shared" si="63"/>
        <v/>
      </c>
      <c r="O498" s="15" t="str">
        <f t="shared" si="64"/>
        <v>Não</v>
      </c>
      <c r="P498" s="15">
        <f t="shared" si="65"/>
        <v>10</v>
      </c>
      <c r="T498" s="25"/>
      <c r="V498" s="26"/>
      <c r="W498" s="26"/>
      <c r="X498" s="26"/>
    </row>
    <row r="499" spans="3:28" outlineLevel="1" x14ac:dyDescent="0.2">
      <c r="C499" s="23" t="s">
        <v>375</v>
      </c>
      <c r="D499" s="24" t="s">
        <v>33</v>
      </c>
      <c r="E499" s="24" t="s">
        <v>376</v>
      </c>
      <c r="F499" s="24" t="s">
        <v>37</v>
      </c>
      <c r="G499" s="24"/>
      <c r="J499" s="15" t="str">
        <f t="shared" si="66"/>
        <v>ft_pagamento_fixo</v>
      </c>
      <c r="K499" s="15" t="str">
        <f t="shared" si="67"/>
        <v>dm_tipo_vinculoid_tipo_vinculo</v>
      </c>
      <c r="L499" s="15" t="str">
        <f t="shared" si="61"/>
        <v>integer</v>
      </c>
      <c r="M499" s="15" t="str">
        <f t="shared" si="62"/>
        <v>10</v>
      </c>
      <c r="N499" s="15" t="str">
        <f t="shared" si="63"/>
        <v/>
      </c>
      <c r="O499" s="15" t="str">
        <f t="shared" si="64"/>
        <v>Não</v>
      </c>
      <c r="P499" s="15">
        <f t="shared" si="65"/>
        <v>10</v>
      </c>
      <c r="T499" s="25"/>
      <c r="V499" s="26"/>
      <c r="W499" s="26"/>
      <c r="X499" s="26"/>
    </row>
    <row r="500" spans="3:28" outlineLevel="1" x14ac:dyDescent="0.2">
      <c r="C500" s="23" t="s">
        <v>398</v>
      </c>
      <c r="D500" s="24" t="s">
        <v>33</v>
      </c>
      <c r="E500" s="24"/>
      <c r="F500" s="24" t="s">
        <v>37</v>
      </c>
      <c r="G500" s="24"/>
      <c r="J500" s="15" t="str">
        <f t="shared" si="66"/>
        <v>ft_pagamento_fixo</v>
      </c>
      <c r="K500" s="15" t="str">
        <f t="shared" si="67"/>
        <v>dm_carreiraid_carreira</v>
      </c>
      <c r="L500" s="15" t="str">
        <f t="shared" si="61"/>
        <v>integer</v>
      </c>
      <c r="M500" s="15" t="str">
        <f t="shared" si="62"/>
        <v>10</v>
      </c>
      <c r="N500" s="15" t="str">
        <f t="shared" si="63"/>
        <v/>
      </c>
      <c r="O500" s="15" t="str">
        <f t="shared" si="64"/>
        <v/>
      </c>
      <c r="P500" s="15">
        <f t="shared" si="65"/>
        <v>10</v>
      </c>
      <c r="T500" s="25"/>
      <c r="V500" s="26"/>
      <c r="W500" s="26"/>
      <c r="X500" s="26"/>
    </row>
    <row r="501" spans="3:28" outlineLevel="1" x14ac:dyDescent="0.2">
      <c r="C501" s="23" t="s">
        <v>399</v>
      </c>
      <c r="D501" s="24" t="s">
        <v>33</v>
      </c>
      <c r="E501" s="24" t="s">
        <v>400</v>
      </c>
      <c r="F501" s="24" t="s">
        <v>37</v>
      </c>
      <c r="G501" s="24"/>
      <c r="J501" s="15" t="str">
        <f t="shared" si="66"/>
        <v>ft_pagamento_fixo</v>
      </c>
      <c r="K501" s="15" t="str">
        <f t="shared" si="67"/>
        <v>dm_lotacaoid_lotacao</v>
      </c>
      <c r="L501" s="15" t="str">
        <f t="shared" si="61"/>
        <v>integer</v>
      </c>
      <c r="M501" s="15" t="str">
        <f t="shared" si="62"/>
        <v>10</v>
      </c>
      <c r="N501" s="15" t="str">
        <f t="shared" si="63"/>
        <v/>
      </c>
      <c r="O501" s="15" t="str">
        <f t="shared" si="64"/>
        <v>Não</v>
      </c>
      <c r="P501" s="15">
        <f t="shared" si="65"/>
        <v>10</v>
      </c>
      <c r="T501" s="25"/>
      <c r="V501" s="26"/>
      <c r="W501" s="26"/>
      <c r="X501" s="26"/>
    </row>
    <row r="502" spans="3:28" outlineLevel="1" x14ac:dyDescent="0.2">
      <c r="C502" s="23" t="s">
        <v>377</v>
      </c>
      <c r="D502" s="24" t="s">
        <v>33</v>
      </c>
      <c r="E502" s="24" t="s">
        <v>378</v>
      </c>
      <c r="F502" s="24" t="s">
        <v>37</v>
      </c>
      <c r="G502" s="24"/>
      <c r="J502" s="15" t="str">
        <f t="shared" si="66"/>
        <v>ft_pagamento_fixo</v>
      </c>
      <c r="K502" s="15" t="str">
        <f t="shared" si="67"/>
        <v>dm_orgaoid_orgao</v>
      </c>
      <c r="L502" s="15" t="str">
        <f t="shared" si="61"/>
        <v>integer</v>
      </c>
      <c r="M502" s="15" t="str">
        <f t="shared" si="62"/>
        <v>10</v>
      </c>
      <c r="N502" s="15" t="str">
        <f t="shared" si="63"/>
        <v/>
      </c>
      <c r="O502" s="15" t="str">
        <f t="shared" si="64"/>
        <v>Não</v>
      </c>
      <c r="P502" s="15">
        <f t="shared" si="65"/>
        <v>10</v>
      </c>
      <c r="T502" s="25"/>
      <c r="V502" s="26"/>
      <c r="W502" s="26"/>
      <c r="X502" s="26"/>
    </row>
    <row r="503" spans="3:28" outlineLevel="1" x14ac:dyDescent="0.2">
      <c r="C503" s="23" t="s">
        <v>379</v>
      </c>
      <c r="D503" s="24" t="s">
        <v>167</v>
      </c>
      <c r="E503" s="24" t="s">
        <v>380</v>
      </c>
      <c r="F503" s="24" t="s">
        <v>37</v>
      </c>
      <c r="G503" s="24"/>
      <c r="J503" s="15" t="str">
        <f t="shared" si="66"/>
        <v>ft_pagamento_fixo</v>
      </c>
      <c r="K503" s="15" t="str">
        <f t="shared" si="67"/>
        <v>dm_tempocd_ano_mes_dia</v>
      </c>
      <c r="L503" s="15" t="str">
        <f t="shared" si="61"/>
        <v>integer</v>
      </c>
      <c r="M503" s="15" t="str">
        <f t="shared" si="62"/>
        <v>8</v>
      </c>
      <c r="N503" s="15" t="str">
        <f t="shared" si="63"/>
        <v/>
      </c>
      <c r="O503" s="15" t="str">
        <f t="shared" si="64"/>
        <v>Não</v>
      </c>
      <c r="P503" s="15">
        <f t="shared" si="65"/>
        <v>8</v>
      </c>
      <c r="T503" s="25"/>
      <c r="V503" s="26"/>
      <c r="W503" s="26"/>
      <c r="X503" s="26"/>
    </row>
    <row r="504" spans="3:28" outlineLevel="1" x14ac:dyDescent="0.2">
      <c r="C504" s="23"/>
      <c r="D504" s="24"/>
      <c r="E504" s="24"/>
      <c r="F504" s="24"/>
      <c r="G504" s="24"/>
      <c r="J504" s="15" t="str">
        <f t="shared" si="66"/>
        <v/>
      </c>
      <c r="K504" s="15" t="str">
        <f t="shared" si="67"/>
        <v/>
      </c>
      <c r="L504" s="15" t="str">
        <f t="shared" si="61"/>
        <v/>
      </c>
      <c r="M504" s="15" t="str">
        <f t="shared" si="62"/>
        <v/>
      </c>
      <c r="N504" s="15" t="str">
        <f t="shared" si="63"/>
        <v/>
      </c>
      <c r="O504" s="15" t="str">
        <f t="shared" si="64"/>
        <v/>
      </c>
      <c r="P504" s="15" t="str">
        <f t="shared" si="65"/>
        <v/>
      </c>
      <c r="T504" s="25"/>
      <c r="V504" s="26"/>
      <c r="W504" s="26"/>
      <c r="X504" s="26"/>
    </row>
    <row r="505" spans="3:28" outlineLevel="1" x14ac:dyDescent="0.2">
      <c r="C505" s="23" t="s">
        <v>408</v>
      </c>
      <c r="D505" s="24"/>
      <c r="E505" s="24"/>
      <c r="F505" s="24"/>
      <c r="G505" s="24"/>
      <c r="J505" s="15" t="str">
        <f t="shared" si="66"/>
        <v>ft_pagamento_variavel</v>
      </c>
      <c r="K505" s="15" t="str">
        <f t="shared" si="67"/>
        <v/>
      </c>
      <c r="L505" s="15" t="str">
        <f t="shared" si="61"/>
        <v/>
      </c>
      <c r="M505" s="15" t="str">
        <f t="shared" si="62"/>
        <v/>
      </c>
      <c r="N505" s="15" t="str">
        <f t="shared" si="63"/>
        <v/>
      </c>
      <c r="O505" s="15" t="str">
        <f t="shared" si="64"/>
        <v/>
      </c>
      <c r="P505" s="15" t="str">
        <f t="shared" si="65"/>
        <v/>
      </c>
      <c r="T505" s="25"/>
      <c r="V505" s="26"/>
      <c r="W505" s="26"/>
      <c r="X505" s="26"/>
    </row>
    <row r="506" spans="3:28" outlineLevel="1" x14ac:dyDescent="0.2">
      <c r="C506" s="23" t="s">
        <v>27</v>
      </c>
      <c r="D506" s="24" t="s">
        <v>28</v>
      </c>
      <c r="E506" s="24" t="s">
        <v>29</v>
      </c>
      <c r="F506" s="24" t="s">
        <v>30</v>
      </c>
      <c r="G506" s="24"/>
      <c r="J506" s="15" t="str">
        <f t="shared" si="66"/>
        <v>ft_pagamento_variavel</v>
      </c>
      <c r="K506" s="15" t="str">
        <f t="shared" si="67"/>
        <v>Name</v>
      </c>
      <c r="L506" s="15" t="str">
        <f t="shared" si="61"/>
        <v>DataType</v>
      </c>
      <c r="M506" s="15" t="str">
        <f t="shared" si="62"/>
        <v>Size</v>
      </c>
      <c r="N506" s="15" t="str">
        <f t="shared" si="63"/>
        <v>PK</v>
      </c>
      <c r="O506" s="15" t="str">
        <f t="shared" si="64"/>
        <v>Nulo?</v>
      </c>
      <c r="P506" s="15" t="str">
        <f t="shared" si="65"/>
        <v>Tamanho Efetivo</v>
      </c>
      <c r="T506" s="25"/>
      <c r="V506" s="26"/>
      <c r="W506" s="26"/>
      <c r="X506" s="26"/>
      <c r="AB506" s="15" t="str">
        <f>+J506</f>
        <v>ft_pagamento_variavel</v>
      </c>
    </row>
    <row r="507" spans="3:28" x14ac:dyDescent="0.2">
      <c r="C507" s="23" t="s">
        <v>387</v>
      </c>
      <c r="D507" s="24" t="s">
        <v>33</v>
      </c>
      <c r="E507" s="24"/>
      <c r="F507" s="24" t="s">
        <v>35</v>
      </c>
      <c r="G507" s="24"/>
      <c r="J507" s="15" t="str">
        <f t="shared" si="66"/>
        <v>ft_pagamento_variavel</v>
      </c>
      <c r="K507" s="15" t="str">
        <f t="shared" si="67"/>
        <v>dm_area_atividadeid_atividade</v>
      </c>
      <c r="L507" s="15" t="str">
        <f t="shared" si="61"/>
        <v>integer</v>
      </c>
      <c r="M507" s="15" t="str">
        <f t="shared" si="62"/>
        <v>10</v>
      </c>
      <c r="N507" s="15" t="str">
        <f t="shared" si="63"/>
        <v/>
      </c>
      <c r="O507" s="15" t="str">
        <f t="shared" si="64"/>
        <v/>
      </c>
      <c r="P507" s="15">
        <f t="shared" si="65"/>
        <v>10</v>
      </c>
      <c r="Q507" s="15" t="str">
        <f>+J507</f>
        <v>ft_pagamento_variavel</v>
      </c>
      <c r="R507" s="15">
        <f>DSUM(J506:P549,P506,AB506:AB507)</f>
        <v>215</v>
      </c>
      <c r="S507" s="15">
        <v>450000</v>
      </c>
      <c r="T507" s="25">
        <f>+S507*R507/(1024*1024)</f>
        <v>92.267990112304688</v>
      </c>
      <c r="U507" s="15">
        <v>1</v>
      </c>
      <c r="V507" s="26">
        <v>0.1</v>
      </c>
      <c r="W507" s="25">
        <f>+T507+T507*V507</f>
        <v>101.49478912353516</v>
      </c>
      <c r="X507" s="30">
        <v>12</v>
      </c>
      <c r="Y507" s="25">
        <f>FV(V507,X507,-W507)</f>
        <v>2170.3933715108174</v>
      </c>
      <c r="Z507" s="25">
        <f>+Y507+T507</f>
        <v>2262.661361623122</v>
      </c>
      <c r="AB507" s="15" t="str">
        <f>+J507</f>
        <v>ft_pagamento_variavel</v>
      </c>
    </row>
    <row r="508" spans="3:28" outlineLevel="1" x14ac:dyDescent="0.2">
      <c r="C508" s="23" t="s">
        <v>402</v>
      </c>
      <c r="D508" s="24" t="s">
        <v>33</v>
      </c>
      <c r="E508" s="24" t="s">
        <v>403</v>
      </c>
      <c r="F508" s="24" t="s">
        <v>35</v>
      </c>
      <c r="G508" s="24"/>
      <c r="J508" s="15" t="str">
        <f t="shared" si="66"/>
        <v>ft_pagamento_variavel</v>
      </c>
      <c r="K508" s="15" t="str">
        <f t="shared" si="67"/>
        <v>dm_estado_civilid_estado_civil</v>
      </c>
      <c r="L508" s="15" t="str">
        <f t="shared" si="61"/>
        <v>integer</v>
      </c>
      <c r="M508" s="15" t="str">
        <f t="shared" si="62"/>
        <v>10</v>
      </c>
      <c r="N508" s="15" t="str">
        <f t="shared" si="63"/>
        <v/>
      </c>
      <c r="O508" s="15" t="str">
        <f t="shared" si="64"/>
        <v>Não</v>
      </c>
      <c r="P508" s="15">
        <f t="shared" si="65"/>
        <v>10</v>
      </c>
      <c r="T508" s="25"/>
      <c r="V508" s="26"/>
      <c r="W508" s="26"/>
      <c r="X508" s="26"/>
    </row>
    <row r="509" spans="3:28" outlineLevel="1" x14ac:dyDescent="0.2">
      <c r="C509" s="23" t="s">
        <v>404</v>
      </c>
      <c r="D509" s="24" t="s">
        <v>33</v>
      </c>
      <c r="E509" s="24" t="s">
        <v>405</v>
      </c>
      <c r="F509" s="24" t="s">
        <v>37</v>
      </c>
      <c r="G509" s="24"/>
      <c r="J509" s="15" t="str">
        <f t="shared" si="66"/>
        <v>ft_pagamento_variavel</v>
      </c>
      <c r="K509" s="15" t="str">
        <f t="shared" si="67"/>
        <v>dm_faixa_vencimentoid_faixa_vencimento</v>
      </c>
      <c r="L509" s="15" t="str">
        <f t="shared" si="61"/>
        <v>integer</v>
      </c>
      <c r="M509" s="15" t="str">
        <f t="shared" si="62"/>
        <v>10</v>
      </c>
      <c r="N509" s="15" t="str">
        <f t="shared" si="63"/>
        <v/>
      </c>
      <c r="O509" s="15" t="str">
        <f t="shared" si="64"/>
        <v>Não</v>
      </c>
      <c r="P509" s="15">
        <f t="shared" si="65"/>
        <v>10</v>
      </c>
      <c r="T509" s="25"/>
      <c r="V509" s="26"/>
      <c r="W509" s="26"/>
      <c r="X509" s="26"/>
    </row>
    <row r="510" spans="3:28" outlineLevel="1" x14ac:dyDescent="0.2">
      <c r="C510" s="23" t="s">
        <v>348</v>
      </c>
      <c r="D510" s="24" t="s">
        <v>33</v>
      </c>
      <c r="E510" s="24" t="s">
        <v>349</v>
      </c>
      <c r="F510" s="24" t="s">
        <v>37</v>
      </c>
      <c r="G510" s="24"/>
      <c r="J510" s="15" t="str">
        <f t="shared" si="66"/>
        <v>ft_pagamento_variavel</v>
      </c>
      <c r="K510" s="15" t="str">
        <f t="shared" si="67"/>
        <v>dm_folhaid_folha</v>
      </c>
      <c r="L510" s="15" t="str">
        <f t="shared" si="61"/>
        <v>integer</v>
      </c>
      <c r="M510" s="15" t="str">
        <f t="shared" si="62"/>
        <v>10</v>
      </c>
      <c r="N510" s="15" t="str">
        <f t="shared" si="63"/>
        <v/>
      </c>
      <c r="O510" s="15" t="str">
        <f t="shared" si="64"/>
        <v>Não</v>
      </c>
      <c r="P510" s="15">
        <f t="shared" si="65"/>
        <v>10</v>
      </c>
      <c r="T510" s="25"/>
      <c r="V510" s="26"/>
      <c r="W510" s="26"/>
      <c r="X510" s="26"/>
    </row>
    <row r="511" spans="3:28" outlineLevel="1" x14ac:dyDescent="0.2">
      <c r="C511" s="23" t="s">
        <v>350</v>
      </c>
      <c r="D511" s="24" t="s">
        <v>33</v>
      </c>
      <c r="E511" s="24" t="s">
        <v>351</v>
      </c>
      <c r="F511" s="24" t="s">
        <v>37</v>
      </c>
      <c r="G511" s="24"/>
      <c r="J511" s="15" t="str">
        <f t="shared" si="66"/>
        <v>ft_pagamento_variavel</v>
      </c>
      <c r="K511" s="15" t="str">
        <f t="shared" si="67"/>
        <v>dm_generoid_genero</v>
      </c>
      <c r="L511" s="15" t="str">
        <f t="shared" si="61"/>
        <v>integer</v>
      </c>
      <c r="M511" s="15" t="str">
        <f t="shared" si="62"/>
        <v>10</v>
      </c>
      <c r="N511" s="15" t="str">
        <f t="shared" si="63"/>
        <v/>
      </c>
      <c r="O511" s="15" t="str">
        <f t="shared" si="64"/>
        <v>Não</v>
      </c>
      <c r="P511" s="15">
        <f t="shared" si="65"/>
        <v>10</v>
      </c>
      <c r="T511" s="25"/>
      <c r="V511" s="26"/>
      <c r="W511" s="26"/>
      <c r="X511" s="26"/>
    </row>
    <row r="512" spans="3:28" outlineLevel="1" x14ac:dyDescent="0.2">
      <c r="C512" s="23" t="s">
        <v>352</v>
      </c>
      <c r="D512" s="24" t="s">
        <v>33</v>
      </c>
      <c r="E512" s="24" t="s">
        <v>353</v>
      </c>
      <c r="F512" s="24" t="s">
        <v>37</v>
      </c>
      <c r="G512" s="24"/>
      <c r="J512" s="15" t="str">
        <f t="shared" si="66"/>
        <v>ft_pagamento_variavel</v>
      </c>
      <c r="K512" s="15" t="str">
        <f t="shared" si="67"/>
        <v>dm_logradouroid_logradouro</v>
      </c>
      <c r="L512" s="15" t="str">
        <f t="shared" si="61"/>
        <v>integer</v>
      </c>
      <c r="M512" s="15" t="str">
        <f t="shared" si="62"/>
        <v>10</v>
      </c>
      <c r="N512" s="15" t="str">
        <f t="shared" si="63"/>
        <v/>
      </c>
      <c r="O512" s="15" t="str">
        <f t="shared" si="64"/>
        <v>Não</v>
      </c>
      <c r="P512" s="15">
        <f t="shared" si="65"/>
        <v>10</v>
      </c>
      <c r="T512" s="25"/>
      <c r="V512" s="26"/>
      <c r="W512" s="26"/>
      <c r="X512" s="26"/>
    </row>
    <row r="513" spans="3:24" outlineLevel="1" x14ac:dyDescent="0.2">
      <c r="C513" s="23" t="s">
        <v>354</v>
      </c>
      <c r="D513" s="24" t="s">
        <v>33</v>
      </c>
      <c r="E513" s="24" t="s">
        <v>355</v>
      </c>
      <c r="F513" s="24" t="s">
        <v>37</v>
      </c>
      <c r="G513" s="24"/>
      <c r="J513" s="15" t="str">
        <f t="shared" si="66"/>
        <v>ft_pagamento_variavel</v>
      </c>
      <c r="K513" s="15" t="str">
        <f t="shared" si="67"/>
        <v>dm_nacionalidadeid_nacionalidade</v>
      </c>
      <c r="L513" s="15" t="str">
        <f t="shared" si="61"/>
        <v>integer</v>
      </c>
      <c r="M513" s="15" t="str">
        <f t="shared" si="62"/>
        <v>10</v>
      </c>
      <c r="N513" s="15" t="str">
        <f t="shared" si="63"/>
        <v/>
      </c>
      <c r="O513" s="15" t="str">
        <f t="shared" si="64"/>
        <v>Não</v>
      </c>
      <c r="P513" s="15">
        <f t="shared" si="65"/>
        <v>10</v>
      </c>
      <c r="T513" s="25"/>
      <c r="V513" s="26"/>
      <c r="W513" s="26"/>
      <c r="X513" s="26"/>
    </row>
    <row r="514" spans="3:24" outlineLevel="1" x14ac:dyDescent="0.2">
      <c r="C514" s="23" t="s">
        <v>356</v>
      </c>
      <c r="D514" s="24" t="s">
        <v>33</v>
      </c>
      <c r="E514" s="24" t="s">
        <v>357</v>
      </c>
      <c r="F514" s="24" t="s">
        <v>37</v>
      </c>
      <c r="G514" s="24"/>
      <c r="J514" s="15" t="str">
        <f t="shared" si="66"/>
        <v>ft_pagamento_variavel</v>
      </c>
      <c r="K514" s="15" t="str">
        <f t="shared" si="67"/>
        <v>dm_naturalidadeid_naturalidade</v>
      </c>
      <c r="L514" s="15" t="str">
        <f t="shared" si="61"/>
        <v>integer</v>
      </c>
      <c r="M514" s="15" t="str">
        <f t="shared" si="62"/>
        <v>10</v>
      </c>
      <c r="N514" s="15" t="str">
        <f t="shared" si="63"/>
        <v/>
      </c>
      <c r="O514" s="15" t="str">
        <f t="shared" si="64"/>
        <v>Não</v>
      </c>
      <c r="P514" s="15">
        <f t="shared" si="65"/>
        <v>10</v>
      </c>
      <c r="T514" s="25"/>
      <c r="V514" s="26"/>
      <c r="W514" s="26"/>
      <c r="X514" s="26"/>
    </row>
    <row r="515" spans="3:24" outlineLevel="1" x14ac:dyDescent="0.2">
      <c r="C515" s="23" t="s">
        <v>358</v>
      </c>
      <c r="D515" s="24" t="s">
        <v>42</v>
      </c>
      <c r="E515" s="24"/>
      <c r="F515" s="24" t="s">
        <v>37</v>
      </c>
      <c r="G515" s="24"/>
      <c r="J515" s="15" t="str">
        <f t="shared" si="66"/>
        <v>ft_pagamento_variavel</v>
      </c>
      <c r="K515" s="15" t="str">
        <f t="shared" si="67"/>
        <v>dm_tempodt_ano_mes_dia</v>
      </c>
      <c r="L515" s="15" t="str">
        <f t="shared" si="61"/>
        <v>date</v>
      </c>
      <c r="M515" s="15" t="str">
        <f t="shared" si="62"/>
        <v/>
      </c>
      <c r="N515" s="15" t="str">
        <f t="shared" si="63"/>
        <v/>
      </c>
      <c r="O515" s="15" t="str">
        <f t="shared" si="64"/>
        <v/>
      </c>
      <c r="P515" s="15">
        <f t="shared" si="65"/>
        <v>7</v>
      </c>
      <c r="T515" s="25"/>
      <c r="V515" s="26"/>
      <c r="W515" s="26"/>
      <c r="X515" s="26"/>
    </row>
    <row r="516" spans="3:24" outlineLevel="1" x14ac:dyDescent="0.2">
      <c r="C516" s="23" t="s">
        <v>388</v>
      </c>
      <c r="D516" s="24" t="s">
        <v>33</v>
      </c>
      <c r="E516" s="24" t="s">
        <v>389</v>
      </c>
      <c r="F516" s="24" t="s">
        <v>37</v>
      </c>
      <c r="G516" s="24"/>
      <c r="J516" s="15" t="str">
        <f t="shared" si="66"/>
        <v>ft_pagamento_variavel</v>
      </c>
      <c r="K516" s="15" t="str">
        <f t="shared" si="67"/>
        <v>dm_carga_horariaid_carga_horaria</v>
      </c>
      <c r="L516" s="15" t="str">
        <f t="shared" si="61"/>
        <v>integer</v>
      </c>
      <c r="M516" s="15" t="str">
        <f t="shared" si="62"/>
        <v>10</v>
      </c>
      <c r="N516" s="15" t="str">
        <f t="shared" si="63"/>
        <v/>
      </c>
      <c r="O516" s="15" t="str">
        <f t="shared" si="64"/>
        <v>Não</v>
      </c>
      <c r="P516" s="15">
        <f t="shared" si="65"/>
        <v>10</v>
      </c>
      <c r="T516" s="25"/>
      <c r="V516" s="26"/>
      <c r="W516" s="26"/>
      <c r="X516" s="26"/>
    </row>
    <row r="517" spans="3:24" outlineLevel="1" x14ac:dyDescent="0.2">
      <c r="C517" s="23" t="s">
        <v>390</v>
      </c>
      <c r="D517" s="24" t="s">
        <v>33</v>
      </c>
      <c r="E517" s="24" t="s">
        <v>391</v>
      </c>
      <c r="F517" s="24" t="s">
        <v>37</v>
      </c>
      <c r="G517" s="24"/>
      <c r="J517" s="15" t="str">
        <f t="shared" si="66"/>
        <v>ft_pagamento_variavel</v>
      </c>
      <c r="K517" s="15" t="str">
        <f t="shared" si="67"/>
        <v>dm_cargoid_cargo</v>
      </c>
      <c r="L517" s="15" t="str">
        <f t="shared" si="61"/>
        <v>integer</v>
      </c>
      <c r="M517" s="15" t="str">
        <f t="shared" si="62"/>
        <v>10</v>
      </c>
      <c r="N517" s="15" t="str">
        <f t="shared" si="63"/>
        <v/>
      </c>
      <c r="O517" s="15" t="str">
        <f t="shared" si="64"/>
        <v>Não</v>
      </c>
      <c r="P517" s="15">
        <f t="shared" si="65"/>
        <v>10</v>
      </c>
      <c r="T517" s="25"/>
      <c r="V517" s="26"/>
      <c r="W517" s="26"/>
      <c r="X517" s="26"/>
    </row>
    <row r="518" spans="3:24" outlineLevel="1" x14ac:dyDescent="0.2">
      <c r="C518" s="23" t="s">
        <v>359</v>
      </c>
      <c r="D518" s="24" t="s">
        <v>33</v>
      </c>
      <c r="E518" s="24" t="s">
        <v>360</v>
      </c>
      <c r="F518" s="24" t="s">
        <v>37</v>
      </c>
      <c r="G518" s="24"/>
      <c r="J518" s="15" t="str">
        <f t="shared" si="66"/>
        <v>ft_pagamento_variavel</v>
      </c>
      <c r="K518" s="15" t="str">
        <f t="shared" si="67"/>
        <v>dm_faixa_etariaid_faixa_etaria</v>
      </c>
      <c r="L518" s="15" t="str">
        <f t="shared" si="61"/>
        <v>integer</v>
      </c>
      <c r="M518" s="15" t="str">
        <f t="shared" si="62"/>
        <v>10</v>
      </c>
      <c r="N518" s="15" t="str">
        <f t="shared" si="63"/>
        <v/>
      </c>
      <c r="O518" s="15" t="str">
        <f t="shared" si="64"/>
        <v>Não</v>
      </c>
      <c r="P518" s="15">
        <f t="shared" si="65"/>
        <v>10</v>
      </c>
      <c r="T518" s="25"/>
      <c r="V518" s="26"/>
      <c r="W518" s="26"/>
      <c r="X518" s="26"/>
    </row>
    <row r="519" spans="3:24" outlineLevel="1" x14ac:dyDescent="0.2">
      <c r="C519" s="23" t="s">
        <v>363</v>
      </c>
      <c r="D519" s="24" t="s">
        <v>33</v>
      </c>
      <c r="E519" s="24" t="s">
        <v>364</v>
      </c>
      <c r="F519" s="24" t="s">
        <v>37</v>
      </c>
      <c r="G519" s="24"/>
      <c r="J519" s="15" t="str">
        <f t="shared" si="66"/>
        <v>ft_pagamento_variavel</v>
      </c>
      <c r="K519" s="15" t="str">
        <f t="shared" si="67"/>
        <v>dm_grau_instrucaoid_grau_instrucao</v>
      </c>
      <c r="L519" s="15" t="str">
        <f t="shared" si="61"/>
        <v>integer</v>
      </c>
      <c r="M519" s="15" t="str">
        <f t="shared" si="62"/>
        <v>10</v>
      </c>
      <c r="N519" s="15" t="str">
        <f t="shared" si="63"/>
        <v/>
      </c>
      <c r="O519" s="15" t="str">
        <f t="shared" si="64"/>
        <v>Não</v>
      </c>
      <c r="P519" s="15">
        <f t="shared" si="65"/>
        <v>10</v>
      </c>
      <c r="T519" s="25"/>
      <c r="V519" s="26"/>
      <c r="W519" s="26"/>
      <c r="X519" s="26"/>
    </row>
    <row r="520" spans="3:24" outlineLevel="1" x14ac:dyDescent="0.2">
      <c r="C520" s="23" t="s">
        <v>394</v>
      </c>
      <c r="D520" s="24" t="s">
        <v>33</v>
      </c>
      <c r="E520" s="24" t="s">
        <v>395</v>
      </c>
      <c r="F520" s="24" t="s">
        <v>35</v>
      </c>
      <c r="G520" s="24"/>
      <c r="J520" s="15" t="str">
        <f t="shared" si="66"/>
        <v>ft_pagamento_variavel</v>
      </c>
      <c r="K520" s="15" t="str">
        <f t="shared" si="67"/>
        <v>dm_regime_juridicoid_regime_juridico</v>
      </c>
      <c r="L520" s="15" t="str">
        <f t="shared" si="61"/>
        <v>integer</v>
      </c>
      <c r="M520" s="15" t="str">
        <f t="shared" si="62"/>
        <v>10</v>
      </c>
      <c r="N520" s="15" t="str">
        <f t="shared" si="63"/>
        <v/>
      </c>
      <c r="O520" s="15" t="str">
        <f t="shared" si="64"/>
        <v>Não</v>
      </c>
      <c r="P520" s="15">
        <f t="shared" si="65"/>
        <v>10</v>
      </c>
      <c r="T520" s="25"/>
      <c r="V520" s="26"/>
      <c r="W520" s="26"/>
      <c r="X520" s="26"/>
    </row>
    <row r="521" spans="3:24" outlineLevel="1" x14ac:dyDescent="0.2">
      <c r="C521" s="23" t="s">
        <v>406</v>
      </c>
      <c r="D521" s="24" t="s">
        <v>33</v>
      </c>
      <c r="E521" s="24" t="s">
        <v>407</v>
      </c>
      <c r="F521" s="24" t="s">
        <v>37</v>
      </c>
      <c r="G521" s="24"/>
      <c r="J521" s="15" t="str">
        <f t="shared" si="66"/>
        <v>ft_pagamento_variavel</v>
      </c>
      <c r="K521" s="15" t="str">
        <f t="shared" si="67"/>
        <v>dm_rubricaid_rubrica</v>
      </c>
      <c r="L521" s="15" t="str">
        <f t="shared" si="61"/>
        <v>integer</v>
      </c>
      <c r="M521" s="15" t="str">
        <f t="shared" si="62"/>
        <v>10</v>
      </c>
      <c r="N521" s="15" t="str">
        <f t="shared" si="63"/>
        <v/>
      </c>
      <c r="O521" s="15" t="str">
        <f t="shared" si="64"/>
        <v>Não</v>
      </c>
      <c r="P521" s="15">
        <f t="shared" si="65"/>
        <v>10</v>
      </c>
      <c r="T521" s="25"/>
      <c r="V521" s="26"/>
      <c r="W521" s="26"/>
      <c r="X521" s="26"/>
    </row>
    <row r="522" spans="3:24" outlineLevel="1" x14ac:dyDescent="0.2">
      <c r="C522" s="23" t="s">
        <v>367</v>
      </c>
      <c r="D522" s="24" t="s">
        <v>33</v>
      </c>
      <c r="E522" s="24" t="s">
        <v>368</v>
      </c>
      <c r="F522" s="24" t="s">
        <v>37</v>
      </c>
      <c r="G522" s="24"/>
      <c r="J522" s="15" t="str">
        <f t="shared" si="66"/>
        <v>ft_pagamento_variavel</v>
      </c>
      <c r="K522" s="15" t="str">
        <f t="shared" si="67"/>
        <v>dm_servidorid_funcionario</v>
      </c>
      <c r="L522" s="15" t="str">
        <f t="shared" si="61"/>
        <v>integer</v>
      </c>
      <c r="M522" s="15" t="str">
        <f t="shared" si="62"/>
        <v>10</v>
      </c>
      <c r="N522" s="15" t="str">
        <f t="shared" si="63"/>
        <v/>
      </c>
      <c r="O522" s="15" t="str">
        <f t="shared" si="64"/>
        <v>Não</v>
      </c>
      <c r="P522" s="15">
        <f t="shared" si="65"/>
        <v>10</v>
      </c>
      <c r="T522" s="25"/>
      <c r="V522" s="26"/>
      <c r="W522" s="26"/>
      <c r="X522" s="26"/>
    </row>
    <row r="523" spans="3:24" outlineLevel="1" x14ac:dyDescent="0.2">
      <c r="C523" s="23" t="s">
        <v>369</v>
      </c>
      <c r="D523" s="24" t="s">
        <v>33</v>
      </c>
      <c r="E523" s="24" t="s">
        <v>370</v>
      </c>
      <c r="F523" s="24" t="s">
        <v>37</v>
      </c>
      <c r="G523" s="24"/>
      <c r="J523" s="15" t="str">
        <f t="shared" si="66"/>
        <v>ft_pagamento_variavel</v>
      </c>
      <c r="K523" s="15" t="str">
        <f t="shared" si="67"/>
        <v>dm_situacao_servidorid_situacao_servidor</v>
      </c>
      <c r="L523" s="15" t="str">
        <f t="shared" si="61"/>
        <v>integer</v>
      </c>
      <c r="M523" s="15" t="str">
        <f t="shared" si="62"/>
        <v>10</v>
      </c>
      <c r="N523" s="15" t="str">
        <f t="shared" si="63"/>
        <v/>
      </c>
      <c r="O523" s="15" t="str">
        <f t="shared" si="64"/>
        <v>Não</v>
      </c>
      <c r="P523" s="15">
        <f t="shared" si="65"/>
        <v>10</v>
      </c>
      <c r="T523" s="25"/>
      <c r="V523" s="26"/>
      <c r="W523" s="26"/>
      <c r="X523" s="26"/>
    </row>
    <row r="524" spans="3:24" outlineLevel="1" x14ac:dyDescent="0.2">
      <c r="C524" s="23" t="s">
        <v>375</v>
      </c>
      <c r="D524" s="24" t="s">
        <v>33</v>
      </c>
      <c r="E524" s="24" t="s">
        <v>376</v>
      </c>
      <c r="F524" s="24" t="s">
        <v>37</v>
      </c>
      <c r="G524" s="24"/>
      <c r="J524" s="15" t="str">
        <f t="shared" si="66"/>
        <v>ft_pagamento_variavel</v>
      </c>
      <c r="K524" s="15" t="str">
        <f t="shared" si="67"/>
        <v>dm_tipo_vinculoid_tipo_vinculo</v>
      </c>
      <c r="L524" s="15" t="str">
        <f t="shared" si="61"/>
        <v>integer</v>
      </c>
      <c r="M524" s="15" t="str">
        <f t="shared" si="62"/>
        <v>10</v>
      </c>
      <c r="N524" s="15" t="str">
        <f t="shared" si="63"/>
        <v/>
      </c>
      <c r="O524" s="15" t="str">
        <f t="shared" si="64"/>
        <v>Não</v>
      </c>
      <c r="P524" s="15">
        <f t="shared" si="65"/>
        <v>10</v>
      </c>
      <c r="T524" s="25"/>
      <c r="V524" s="26"/>
      <c r="W524" s="26"/>
      <c r="X524" s="26"/>
    </row>
    <row r="525" spans="3:24" outlineLevel="1" x14ac:dyDescent="0.2">
      <c r="C525" s="23" t="s">
        <v>398</v>
      </c>
      <c r="D525" s="24" t="s">
        <v>33</v>
      </c>
      <c r="E525" s="24"/>
      <c r="F525" s="24" t="s">
        <v>37</v>
      </c>
      <c r="G525" s="24"/>
      <c r="J525" s="15" t="str">
        <f t="shared" si="66"/>
        <v>ft_pagamento_variavel</v>
      </c>
      <c r="K525" s="15" t="str">
        <f t="shared" si="67"/>
        <v>dm_carreiraid_carreira</v>
      </c>
      <c r="L525" s="15" t="str">
        <f t="shared" si="61"/>
        <v>integer</v>
      </c>
      <c r="M525" s="15" t="str">
        <f t="shared" si="62"/>
        <v>10</v>
      </c>
      <c r="N525" s="15" t="str">
        <f t="shared" si="63"/>
        <v/>
      </c>
      <c r="O525" s="15" t="str">
        <f t="shared" si="64"/>
        <v/>
      </c>
      <c r="P525" s="15">
        <f t="shared" si="65"/>
        <v>10</v>
      </c>
      <c r="T525" s="25"/>
      <c r="V525" s="26"/>
      <c r="W525" s="26"/>
      <c r="X525" s="26"/>
    </row>
    <row r="526" spans="3:24" outlineLevel="1" x14ac:dyDescent="0.2">
      <c r="C526" s="23" t="s">
        <v>399</v>
      </c>
      <c r="D526" s="24" t="s">
        <v>33</v>
      </c>
      <c r="E526" s="24" t="s">
        <v>400</v>
      </c>
      <c r="F526" s="24" t="s">
        <v>37</v>
      </c>
      <c r="G526" s="24"/>
      <c r="J526" s="15" t="str">
        <f t="shared" si="66"/>
        <v>ft_pagamento_variavel</v>
      </c>
      <c r="K526" s="15" t="str">
        <f t="shared" si="67"/>
        <v>dm_lotacaoid_lotacao</v>
      </c>
      <c r="L526" s="15" t="str">
        <f t="shared" si="61"/>
        <v>integer</v>
      </c>
      <c r="M526" s="15" t="str">
        <f t="shared" si="62"/>
        <v>10</v>
      </c>
      <c r="N526" s="15" t="str">
        <f t="shared" si="63"/>
        <v/>
      </c>
      <c r="O526" s="15" t="str">
        <f t="shared" si="64"/>
        <v>Não</v>
      </c>
      <c r="P526" s="15">
        <f t="shared" si="65"/>
        <v>10</v>
      </c>
      <c r="T526" s="25"/>
      <c r="V526" s="26"/>
      <c r="W526" s="26"/>
      <c r="X526" s="26"/>
    </row>
    <row r="527" spans="3:24" outlineLevel="1" x14ac:dyDescent="0.2">
      <c r="C527" s="23" t="s">
        <v>377</v>
      </c>
      <c r="D527" s="24" t="s">
        <v>33</v>
      </c>
      <c r="E527" s="24" t="s">
        <v>378</v>
      </c>
      <c r="F527" s="24" t="s">
        <v>37</v>
      </c>
      <c r="G527" s="24"/>
      <c r="J527" s="15" t="str">
        <f t="shared" si="66"/>
        <v>ft_pagamento_variavel</v>
      </c>
      <c r="K527" s="15" t="str">
        <f t="shared" si="67"/>
        <v>dm_orgaoid_orgao</v>
      </c>
      <c r="L527" s="15" t="str">
        <f t="shared" si="61"/>
        <v>integer</v>
      </c>
      <c r="M527" s="15" t="str">
        <f t="shared" si="62"/>
        <v>10</v>
      </c>
      <c r="N527" s="15" t="str">
        <f t="shared" si="63"/>
        <v/>
      </c>
      <c r="O527" s="15" t="str">
        <f t="shared" si="64"/>
        <v>Não</v>
      </c>
      <c r="P527" s="15">
        <f t="shared" si="65"/>
        <v>10</v>
      </c>
      <c r="T527" s="25"/>
      <c r="V527" s="26"/>
      <c r="W527" s="26"/>
      <c r="X527" s="26"/>
    </row>
    <row r="528" spans="3:24" outlineLevel="1" x14ac:dyDescent="0.2">
      <c r="C528" s="23" t="s">
        <v>379</v>
      </c>
      <c r="D528" s="24" t="s">
        <v>167</v>
      </c>
      <c r="E528" s="24" t="s">
        <v>380</v>
      </c>
      <c r="F528" s="24" t="s">
        <v>37</v>
      </c>
      <c r="G528" s="24"/>
      <c r="J528" s="15" t="str">
        <f t="shared" si="66"/>
        <v>ft_pagamento_variavel</v>
      </c>
      <c r="K528" s="15" t="str">
        <f t="shared" si="67"/>
        <v>dm_tempocd_ano_mes_dia</v>
      </c>
      <c r="L528" s="15" t="str">
        <f t="shared" si="61"/>
        <v>integer</v>
      </c>
      <c r="M528" s="15" t="str">
        <f t="shared" si="62"/>
        <v>8</v>
      </c>
      <c r="N528" s="15" t="str">
        <f t="shared" si="63"/>
        <v/>
      </c>
      <c r="O528" s="15" t="str">
        <f t="shared" si="64"/>
        <v>Não</v>
      </c>
      <c r="P528" s="15">
        <f t="shared" si="65"/>
        <v>8</v>
      </c>
      <c r="T528" s="25"/>
      <c r="V528" s="26"/>
      <c r="W528" s="26"/>
      <c r="X528" s="26"/>
    </row>
    <row r="529" spans="3:28" outlineLevel="1" x14ac:dyDescent="0.2">
      <c r="C529" s="23"/>
      <c r="D529" s="24"/>
      <c r="E529" s="24"/>
      <c r="F529" s="24"/>
      <c r="G529" s="24"/>
      <c r="J529" s="15" t="str">
        <f t="shared" si="66"/>
        <v/>
      </c>
      <c r="K529" s="15" t="str">
        <f t="shared" si="67"/>
        <v/>
      </c>
      <c r="L529" s="15" t="str">
        <f t="shared" si="61"/>
        <v/>
      </c>
      <c r="M529" s="15" t="str">
        <f t="shared" si="62"/>
        <v/>
      </c>
      <c r="N529" s="15" t="str">
        <f t="shared" si="63"/>
        <v/>
      </c>
      <c r="O529" s="15" t="str">
        <f t="shared" si="64"/>
        <v/>
      </c>
      <c r="P529" s="15" t="str">
        <f t="shared" si="65"/>
        <v/>
      </c>
      <c r="T529" s="25"/>
      <c r="V529" s="26"/>
      <c r="W529" s="26"/>
      <c r="X529" s="26"/>
    </row>
    <row r="530" spans="3:28" outlineLevel="1" x14ac:dyDescent="0.2">
      <c r="C530" s="23" t="s">
        <v>409</v>
      </c>
      <c r="D530" s="24"/>
      <c r="E530" s="24"/>
      <c r="F530" s="24"/>
      <c r="G530" s="24"/>
      <c r="J530" s="15" t="str">
        <f t="shared" si="66"/>
        <v>ft_pensionista</v>
      </c>
      <c r="K530" s="15" t="str">
        <f t="shared" si="67"/>
        <v/>
      </c>
      <c r="L530" s="15" t="str">
        <f t="shared" si="61"/>
        <v/>
      </c>
      <c r="M530" s="15" t="str">
        <f t="shared" si="62"/>
        <v/>
      </c>
      <c r="N530" s="15" t="str">
        <f t="shared" si="63"/>
        <v/>
      </c>
      <c r="O530" s="15" t="str">
        <f t="shared" si="64"/>
        <v/>
      </c>
      <c r="P530" s="15" t="str">
        <f t="shared" si="65"/>
        <v/>
      </c>
      <c r="T530" s="25"/>
      <c r="V530" s="26"/>
      <c r="W530" s="26"/>
      <c r="X530" s="26"/>
    </row>
    <row r="531" spans="3:28" outlineLevel="1" x14ac:dyDescent="0.2">
      <c r="C531" s="23" t="s">
        <v>27</v>
      </c>
      <c r="D531" s="24" t="s">
        <v>28</v>
      </c>
      <c r="E531" s="24" t="s">
        <v>29</v>
      </c>
      <c r="F531" s="24" t="s">
        <v>30</v>
      </c>
      <c r="G531" s="24"/>
      <c r="J531" s="15" t="str">
        <f t="shared" si="66"/>
        <v>ft_pensionista</v>
      </c>
      <c r="K531" s="15" t="str">
        <f t="shared" si="67"/>
        <v>Name</v>
      </c>
      <c r="L531" s="15" t="str">
        <f t="shared" si="61"/>
        <v>DataType</v>
      </c>
      <c r="M531" s="15" t="str">
        <f t="shared" si="62"/>
        <v>Size</v>
      </c>
      <c r="N531" s="15" t="str">
        <f t="shared" si="63"/>
        <v>PK</v>
      </c>
      <c r="O531" s="15" t="str">
        <f t="shared" si="64"/>
        <v>Nulo?</v>
      </c>
      <c r="P531" s="15" t="str">
        <f t="shared" si="65"/>
        <v>Tamanho Efetivo</v>
      </c>
      <c r="T531" s="25"/>
      <c r="V531" s="26"/>
      <c r="W531" s="26"/>
      <c r="X531" s="26"/>
      <c r="AB531" s="15" t="str">
        <f>+J531</f>
        <v>ft_pensionista</v>
      </c>
    </row>
    <row r="532" spans="3:28" x14ac:dyDescent="0.2">
      <c r="C532" s="23" t="s">
        <v>348</v>
      </c>
      <c r="D532" s="24" t="s">
        <v>33</v>
      </c>
      <c r="E532" s="24" t="s">
        <v>349</v>
      </c>
      <c r="F532" s="24" t="s">
        <v>37</v>
      </c>
      <c r="G532" s="24"/>
      <c r="J532" s="15" t="str">
        <f t="shared" si="66"/>
        <v>ft_pensionista</v>
      </c>
      <c r="K532" s="15" t="str">
        <f t="shared" si="67"/>
        <v>dm_folhaid_folha</v>
      </c>
      <c r="L532" s="15" t="str">
        <f t="shared" si="61"/>
        <v>integer</v>
      </c>
      <c r="M532" s="15" t="str">
        <f t="shared" si="62"/>
        <v>10</v>
      </c>
      <c r="N532" s="15" t="str">
        <f t="shared" si="63"/>
        <v/>
      </c>
      <c r="O532" s="15" t="str">
        <f t="shared" si="64"/>
        <v>Não</v>
      </c>
      <c r="P532" s="15">
        <f t="shared" si="65"/>
        <v>10</v>
      </c>
      <c r="Q532" s="15" t="str">
        <f>+J532</f>
        <v>ft_pensionista</v>
      </c>
      <c r="R532" s="15">
        <f>DSUM(J531:P574,P531,AB531:AB532)</f>
        <v>175</v>
      </c>
      <c r="S532" s="15">
        <v>3600</v>
      </c>
      <c r="T532" s="25">
        <f>+S532*R532/(1024*1024)</f>
        <v>0.6008148193359375</v>
      </c>
      <c r="U532" s="15">
        <v>1</v>
      </c>
      <c r="V532" s="26">
        <v>0.1</v>
      </c>
      <c r="W532" s="25">
        <f>+T532+T532*V532</f>
        <v>0.66089630126953125</v>
      </c>
      <c r="X532" s="30">
        <v>12</v>
      </c>
      <c r="Y532" s="25">
        <f>FV(V532,X532,-W532)</f>
        <v>14.132794047047183</v>
      </c>
      <c r="Z532" s="25">
        <f>+Y532+T532</f>
        <v>14.73360886638312</v>
      </c>
      <c r="AB532" s="15" t="str">
        <f>+J532</f>
        <v>ft_pensionista</v>
      </c>
    </row>
    <row r="533" spans="3:28" outlineLevel="1" x14ac:dyDescent="0.2">
      <c r="C533" s="23" t="s">
        <v>350</v>
      </c>
      <c r="D533" s="24" t="s">
        <v>33</v>
      </c>
      <c r="E533" s="24" t="s">
        <v>351</v>
      </c>
      <c r="F533" s="24" t="s">
        <v>37</v>
      </c>
      <c r="G533" s="24"/>
      <c r="J533" s="15" t="str">
        <f t="shared" si="66"/>
        <v>ft_pensionista</v>
      </c>
      <c r="K533" s="15" t="str">
        <f t="shared" si="67"/>
        <v>dm_generoid_genero</v>
      </c>
      <c r="L533" s="15" t="str">
        <f t="shared" si="61"/>
        <v>integer</v>
      </c>
      <c r="M533" s="15" t="str">
        <f t="shared" si="62"/>
        <v>10</v>
      </c>
      <c r="N533" s="15" t="str">
        <f t="shared" si="63"/>
        <v/>
      </c>
      <c r="O533" s="15" t="str">
        <f t="shared" si="64"/>
        <v>Não</v>
      </c>
      <c r="P533" s="15">
        <f t="shared" si="65"/>
        <v>10</v>
      </c>
      <c r="T533" s="25"/>
      <c r="V533" s="26"/>
      <c r="W533" s="26"/>
      <c r="X533" s="26"/>
    </row>
    <row r="534" spans="3:28" outlineLevel="1" x14ac:dyDescent="0.2">
      <c r="C534" s="23" t="s">
        <v>352</v>
      </c>
      <c r="D534" s="24" t="s">
        <v>33</v>
      </c>
      <c r="E534" s="24" t="s">
        <v>353</v>
      </c>
      <c r="F534" s="24" t="s">
        <v>37</v>
      </c>
      <c r="G534" s="24"/>
      <c r="J534" s="15" t="str">
        <f t="shared" si="66"/>
        <v>ft_pensionista</v>
      </c>
      <c r="K534" s="15" t="str">
        <f t="shared" si="67"/>
        <v>dm_logradouroid_logradouro</v>
      </c>
      <c r="L534" s="15" t="str">
        <f t="shared" si="61"/>
        <v>integer</v>
      </c>
      <c r="M534" s="15" t="str">
        <f t="shared" si="62"/>
        <v>10</v>
      </c>
      <c r="N534" s="15" t="str">
        <f t="shared" si="63"/>
        <v/>
      </c>
      <c r="O534" s="15" t="str">
        <f t="shared" si="64"/>
        <v>Não</v>
      </c>
      <c r="P534" s="15">
        <f t="shared" si="65"/>
        <v>10</v>
      </c>
      <c r="T534" s="25"/>
      <c r="V534" s="26"/>
      <c r="W534" s="26"/>
      <c r="X534" s="26"/>
    </row>
    <row r="535" spans="3:28" outlineLevel="1" x14ac:dyDescent="0.2">
      <c r="C535" s="23" t="s">
        <v>354</v>
      </c>
      <c r="D535" s="24" t="s">
        <v>33</v>
      </c>
      <c r="E535" s="24" t="s">
        <v>355</v>
      </c>
      <c r="F535" s="24" t="s">
        <v>37</v>
      </c>
      <c r="G535" s="24"/>
      <c r="J535" s="15" t="str">
        <f t="shared" si="66"/>
        <v>ft_pensionista</v>
      </c>
      <c r="K535" s="15" t="str">
        <f t="shared" si="67"/>
        <v>dm_nacionalidadeid_nacionalidade</v>
      </c>
      <c r="L535" s="15" t="str">
        <f t="shared" si="61"/>
        <v>integer</v>
      </c>
      <c r="M535" s="15" t="str">
        <f t="shared" si="62"/>
        <v>10</v>
      </c>
      <c r="N535" s="15" t="str">
        <f t="shared" si="63"/>
        <v/>
      </c>
      <c r="O535" s="15" t="str">
        <f t="shared" si="64"/>
        <v>Não</v>
      </c>
      <c r="P535" s="15">
        <f t="shared" si="65"/>
        <v>10</v>
      </c>
      <c r="T535" s="25"/>
      <c r="V535" s="26"/>
      <c r="W535" s="26"/>
      <c r="X535" s="26"/>
    </row>
    <row r="536" spans="3:28" outlineLevel="1" x14ac:dyDescent="0.2">
      <c r="C536" s="23" t="s">
        <v>356</v>
      </c>
      <c r="D536" s="24" t="s">
        <v>33</v>
      </c>
      <c r="E536" s="24" t="s">
        <v>357</v>
      </c>
      <c r="F536" s="24" t="s">
        <v>37</v>
      </c>
      <c r="G536" s="24"/>
      <c r="J536" s="15" t="str">
        <f t="shared" si="66"/>
        <v>ft_pensionista</v>
      </c>
      <c r="K536" s="15" t="str">
        <f t="shared" si="67"/>
        <v>dm_naturalidadeid_naturalidade</v>
      </c>
      <c r="L536" s="15" t="str">
        <f t="shared" si="61"/>
        <v>integer</v>
      </c>
      <c r="M536" s="15" t="str">
        <f t="shared" si="62"/>
        <v>10</v>
      </c>
      <c r="N536" s="15" t="str">
        <f t="shared" si="63"/>
        <v/>
      </c>
      <c r="O536" s="15" t="str">
        <f t="shared" si="64"/>
        <v>Não</v>
      </c>
      <c r="P536" s="15">
        <f t="shared" si="65"/>
        <v>10</v>
      </c>
      <c r="T536" s="25"/>
      <c r="V536" s="26"/>
      <c r="W536" s="26"/>
      <c r="X536" s="26"/>
    </row>
    <row r="537" spans="3:28" outlineLevel="1" x14ac:dyDescent="0.2">
      <c r="C537" s="23" t="s">
        <v>358</v>
      </c>
      <c r="D537" s="24" t="s">
        <v>42</v>
      </c>
      <c r="E537" s="24"/>
      <c r="F537" s="24" t="s">
        <v>37</v>
      </c>
      <c r="G537" s="24"/>
      <c r="J537" s="15" t="str">
        <f t="shared" si="66"/>
        <v>ft_pensionista</v>
      </c>
      <c r="K537" s="15" t="str">
        <f t="shared" si="67"/>
        <v>dm_tempodt_ano_mes_dia</v>
      </c>
      <c r="L537" s="15" t="str">
        <f t="shared" si="61"/>
        <v>date</v>
      </c>
      <c r="M537" s="15" t="str">
        <f t="shared" si="62"/>
        <v/>
      </c>
      <c r="N537" s="15" t="str">
        <f t="shared" si="63"/>
        <v/>
      </c>
      <c r="O537" s="15" t="str">
        <f t="shared" si="64"/>
        <v/>
      </c>
      <c r="P537" s="15">
        <f t="shared" si="65"/>
        <v>7</v>
      </c>
      <c r="T537" s="25"/>
      <c r="V537" s="26"/>
      <c r="W537" s="26"/>
      <c r="X537" s="26"/>
    </row>
    <row r="538" spans="3:28" outlineLevel="1" x14ac:dyDescent="0.2">
      <c r="C538" s="23" t="s">
        <v>359</v>
      </c>
      <c r="D538" s="24" t="s">
        <v>33</v>
      </c>
      <c r="E538" s="24" t="s">
        <v>360</v>
      </c>
      <c r="F538" s="24" t="s">
        <v>37</v>
      </c>
      <c r="G538" s="24"/>
      <c r="J538" s="15" t="str">
        <f t="shared" si="66"/>
        <v>ft_pensionista</v>
      </c>
      <c r="K538" s="15" t="str">
        <f t="shared" si="67"/>
        <v>dm_faixa_etariaid_faixa_etaria</v>
      </c>
      <c r="L538" s="15" t="str">
        <f t="shared" ref="L538:L601" si="68">IFERROR(LEFT(D538,SEARCH("(",D538,1)-1),IF(D538="","",D538))</f>
        <v>integer</v>
      </c>
      <c r="M538" s="15" t="str">
        <f t="shared" ref="M538:M601" si="69">IF(L538="DataType","Size",IFERROR(MID(D538,SEARCH("(",D538,1)+1,SEARCH(")",D538,1)-SEARCH("(",D538,1)-1),""))</f>
        <v>10</v>
      </c>
      <c r="N538" s="15" t="str">
        <f t="shared" ref="N538:N601" si="70">IF(M538="Size","PK",IF(E538="PKUnique","Sim",""))</f>
        <v/>
      </c>
      <c r="O538" s="15" t="str">
        <f t="shared" ref="O538:O601" si="71">IF(N538="PK","Nulo?",IF(E538="","",IF(E538="Yes","Sim","Não")))</f>
        <v>Não</v>
      </c>
      <c r="P538" s="15">
        <f t="shared" ref="P538:P601" si="72">IF(O538="Nulo?","Tamanho Efetivo",IF(OR(L538="",L538="DataType"),"",IF(L538="date",7,IF(L538="timestamp",11,VALUE(M538)))))</f>
        <v>10</v>
      </c>
      <c r="T538" s="25"/>
      <c r="V538" s="26"/>
      <c r="W538" s="26"/>
      <c r="X538" s="26"/>
    </row>
    <row r="539" spans="3:28" outlineLevel="1" x14ac:dyDescent="0.2">
      <c r="C539" s="23" t="s">
        <v>361</v>
      </c>
      <c r="D539" s="24" t="s">
        <v>33</v>
      </c>
      <c r="E539" s="24" t="s">
        <v>362</v>
      </c>
      <c r="F539" s="24" t="s">
        <v>37</v>
      </c>
      <c r="G539" s="24"/>
      <c r="J539" s="15" t="str">
        <f t="shared" si="66"/>
        <v>ft_pensionista</v>
      </c>
      <c r="K539" s="15" t="str">
        <f t="shared" si="67"/>
        <v>dm_faixa_pensaoid_faixa_salarial</v>
      </c>
      <c r="L539" s="15" t="str">
        <f t="shared" si="68"/>
        <v>integer</v>
      </c>
      <c r="M539" s="15" t="str">
        <f t="shared" si="69"/>
        <v>10</v>
      </c>
      <c r="N539" s="15" t="str">
        <f t="shared" si="70"/>
        <v/>
      </c>
      <c r="O539" s="15" t="str">
        <f t="shared" si="71"/>
        <v>Não</v>
      </c>
      <c r="P539" s="15">
        <f t="shared" si="72"/>
        <v>10</v>
      </c>
      <c r="T539" s="25"/>
      <c r="V539" s="26"/>
      <c r="W539" s="26"/>
      <c r="X539" s="26"/>
    </row>
    <row r="540" spans="3:28" outlineLevel="1" x14ac:dyDescent="0.2">
      <c r="C540" s="23" t="s">
        <v>363</v>
      </c>
      <c r="D540" s="24" t="s">
        <v>33</v>
      </c>
      <c r="E540" s="24" t="s">
        <v>364</v>
      </c>
      <c r="F540" s="24" t="s">
        <v>37</v>
      </c>
      <c r="G540" s="24"/>
      <c r="J540" s="15" t="str">
        <f t="shared" si="66"/>
        <v>ft_pensionista</v>
      </c>
      <c r="K540" s="15" t="str">
        <f t="shared" si="67"/>
        <v>dm_grau_instrucaoid_grau_instrucao</v>
      </c>
      <c r="L540" s="15" t="str">
        <f t="shared" si="68"/>
        <v>integer</v>
      </c>
      <c r="M540" s="15" t="str">
        <f t="shared" si="69"/>
        <v>10</v>
      </c>
      <c r="N540" s="15" t="str">
        <f t="shared" si="70"/>
        <v/>
      </c>
      <c r="O540" s="15" t="str">
        <f t="shared" si="71"/>
        <v>Não</v>
      </c>
      <c r="P540" s="15">
        <f t="shared" si="72"/>
        <v>10</v>
      </c>
      <c r="T540" s="25"/>
      <c r="V540" s="26"/>
      <c r="W540" s="26"/>
      <c r="X540" s="26"/>
    </row>
    <row r="541" spans="3:28" outlineLevel="1" x14ac:dyDescent="0.2">
      <c r="C541" s="23" t="s">
        <v>365</v>
      </c>
      <c r="D541" s="24" t="s">
        <v>33</v>
      </c>
      <c r="E541" s="24" t="s">
        <v>366</v>
      </c>
      <c r="F541" s="24" t="s">
        <v>37</v>
      </c>
      <c r="G541" s="24"/>
      <c r="J541" s="15" t="str">
        <f t="shared" si="66"/>
        <v>ft_pensionista</v>
      </c>
      <c r="K541" s="15" t="str">
        <f t="shared" si="67"/>
        <v>dm_grau_parentescoid_grau_parentesco</v>
      </c>
      <c r="L541" s="15" t="str">
        <f t="shared" si="68"/>
        <v>integer</v>
      </c>
      <c r="M541" s="15" t="str">
        <f t="shared" si="69"/>
        <v>10</v>
      </c>
      <c r="N541" s="15" t="str">
        <f t="shared" si="70"/>
        <v/>
      </c>
      <c r="O541" s="15" t="str">
        <f t="shared" si="71"/>
        <v>Não</v>
      </c>
      <c r="P541" s="15">
        <f t="shared" si="72"/>
        <v>10</v>
      </c>
      <c r="T541" s="25"/>
      <c r="V541" s="26"/>
      <c r="W541" s="26"/>
      <c r="X541" s="26"/>
    </row>
    <row r="542" spans="3:28" outlineLevel="1" x14ac:dyDescent="0.2">
      <c r="C542" s="23" t="s">
        <v>367</v>
      </c>
      <c r="D542" s="24" t="s">
        <v>33</v>
      </c>
      <c r="E542" s="24" t="s">
        <v>368</v>
      </c>
      <c r="F542" s="24" t="s">
        <v>37</v>
      </c>
      <c r="G542" s="24"/>
      <c r="J542" s="15" t="str">
        <f t="shared" si="66"/>
        <v>ft_pensionista</v>
      </c>
      <c r="K542" s="15" t="str">
        <f t="shared" si="67"/>
        <v>dm_servidorid_funcionario</v>
      </c>
      <c r="L542" s="15" t="str">
        <f t="shared" si="68"/>
        <v>integer</v>
      </c>
      <c r="M542" s="15" t="str">
        <f t="shared" si="69"/>
        <v>10</v>
      </c>
      <c r="N542" s="15" t="str">
        <f t="shared" si="70"/>
        <v/>
      </c>
      <c r="O542" s="15" t="str">
        <f t="shared" si="71"/>
        <v>Não</v>
      </c>
      <c r="P542" s="15">
        <f t="shared" si="72"/>
        <v>10</v>
      </c>
      <c r="T542" s="25"/>
      <c r="V542" s="26"/>
      <c r="W542" s="26"/>
      <c r="X542" s="26"/>
    </row>
    <row r="543" spans="3:28" outlineLevel="1" x14ac:dyDescent="0.2">
      <c r="C543" s="23" t="s">
        <v>369</v>
      </c>
      <c r="D543" s="24" t="s">
        <v>33</v>
      </c>
      <c r="E543" s="24" t="s">
        <v>370</v>
      </c>
      <c r="F543" s="24" t="s">
        <v>37</v>
      </c>
      <c r="G543" s="24"/>
      <c r="J543" s="15" t="str">
        <f t="shared" si="66"/>
        <v>ft_pensionista</v>
      </c>
      <c r="K543" s="15" t="str">
        <f t="shared" si="67"/>
        <v>dm_situacao_servidorid_situacao_servidor</v>
      </c>
      <c r="L543" s="15" t="str">
        <f t="shared" si="68"/>
        <v>integer</v>
      </c>
      <c r="M543" s="15" t="str">
        <f t="shared" si="69"/>
        <v>10</v>
      </c>
      <c r="N543" s="15" t="str">
        <f t="shared" si="70"/>
        <v/>
      </c>
      <c r="O543" s="15" t="str">
        <f t="shared" si="71"/>
        <v>Não</v>
      </c>
      <c r="P543" s="15">
        <f t="shared" si="72"/>
        <v>10</v>
      </c>
      <c r="T543" s="25"/>
      <c r="V543" s="26"/>
      <c r="W543" s="26"/>
      <c r="X543" s="26"/>
    </row>
    <row r="544" spans="3:28" outlineLevel="1" x14ac:dyDescent="0.2">
      <c r="C544" s="23" t="s">
        <v>371</v>
      </c>
      <c r="D544" s="24" t="s">
        <v>33</v>
      </c>
      <c r="E544" s="24" t="s">
        <v>372</v>
      </c>
      <c r="F544" s="24" t="s">
        <v>37</v>
      </c>
      <c r="G544" s="24"/>
      <c r="J544" s="15" t="str">
        <f t="shared" si="66"/>
        <v>ft_pensionista</v>
      </c>
      <c r="K544" s="15" t="str">
        <f t="shared" si="67"/>
        <v>dm_tipo_deficienciaid_tipo_deficiencia</v>
      </c>
      <c r="L544" s="15" t="str">
        <f t="shared" si="68"/>
        <v>integer</v>
      </c>
      <c r="M544" s="15" t="str">
        <f t="shared" si="69"/>
        <v>10</v>
      </c>
      <c r="N544" s="15" t="str">
        <f t="shared" si="70"/>
        <v/>
      </c>
      <c r="O544" s="15" t="str">
        <f t="shared" si="71"/>
        <v>Não</v>
      </c>
      <c r="P544" s="15">
        <f t="shared" si="72"/>
        <v>10</v>
      </c>
      <c r="T544" s="25"/>
      <c r="V544" s="26"/>
      <c r="W544" s="26"/>
      <c r="X544" s="26"/>
    </row>
    <row r="545" spans="3:28" outlineLevel="1" x14ac:dyDescent="0.2">
      <c r="C545" s="23" t="s">
        <v>373</v>
      </c>
      <c r="D545" s="24" t="s">
        <v>33</v>
      </c>
      <c r="E545" s="24" t="s">
        <v>374</v>
      </c>
      <c r="F545" s="24" t="s">
        <v>37</v>
      </c>
      <c r="G545" s="24"/>
      <c r="J545" s="15" t="str">
        <f t="shared" si="66"/>
        <v>ft_pensionista</v>
      </c>
      <c r="K545" s="15" t="str">
        <f t="shared" si="67"/>
        <v>dm_tipo_pensaoid_tipo_pensao</v>
      </c>
      <c r="L545" s="15" t="str">
        <f t="shared" si="68"/>
        <v>integer</v>
      </c>
      <c r="M545" s="15" t="str">
        <f t="shared" si="69"/>
        <v>10</v>
      </c>
      <c r="N545" s="15" t="str">
        <f t="shared" si="70"/>
        <v/>
      </c>
      <c r="O545" s="15" t="str">
        <f t="shared" si="71"/>
        <v>Não</v>
      </c>
      <c r="P545" s="15">
        <f t="shared" si="72"/>
        <v>10</v>
      </c>
      <c r="T545" s="25"/>
      <c r="V545" s="26"/>
      <c r="W545" s="26"/>
      <c r="X545" s="26"/>
    </row>
    <row r="546" spans="3:28" outlineLevel="1" x14ac:dyDescent="0.2">
      <c r="C546" s="23" t="s">
        <v>375</v>
      </c>
      <c r="D546" s="24" t="s">
        <v>33</v>
      </c>
      <c r="E546" s="24" t="s">
        <v>376</v>
      </c>
      <c r="F546" s="24" t="s">
        <v>37</v>
      </c>
      <c r="G546" s="24"/>
      <c r="J546" s="15" t="str">
        <f t="shared" si="66"/>
        <v>ft_pensionista</v>
      </c>
      <c r="K546" s="15" t="str">
        <f t="shared" si="67"/>
        <v>dm_tipo_vinculoid_tipo_vinculo</v>
      </c>
      <c r="L546" s="15" t="str">
        <f t="shared" si="68"/>
        <v>integer</v>
      </c>
      <c r="M546" s="15" t="str">
        <f t="shared" si="69"/>
        <v>10</v>
      </c>
      <c r="N546" s="15" t="str">
        <f t="shared" si="70"/>
        <v/>
      </c>
      <c r="O546" s="15" t="str">
        <f t="shared" si="71"/>
        <v>Não</v>
      </c>
      <c r="P546" s="15">
        <f t="shared" si="72"/>
        <v>10</v>
      </c>
      <c r="T546" s="25"/>
      <c r="V546" s="26"/>
      <c r="W546" s="26"/>
      <c r="X546" s="26"/>
    </row>
    <row r="547" spans="3:28" outlineLevel="1" x14ac:dyDescent="0.2">
      <c r="C547" s="23" t="s">
        <v>377</v>
      </c>
      <c r="D547" s="24" t="s">
        <v>33</v>
      </c>
      <c r="E547" s="24" t="s">
        <v>378</v>
      </c>
      <c r="F547" s="24" t="s">
        <v>37</v>
      </c>
      <c r="G547" s="24"/>
      <c r="J547" s="15" t="str">
        <f t="shared" si="66"/>
        <v>ft_pensionista</v>
      </c>
      <c r="K547" s="15" t="str">
        <f t="shared" si="67"/>
        <v>dm_orgaoid_orgao</v>
      </c>
      <c r="L547" s="15" t="str">
        <f t="shared" si="68"/>
        <v>integer</v>
      </c>
      <c r="M547" s="15" t="str">
        <f t="shared" si="69"/>
        <v>10</v>
      </c>
      <c r="N547" s="15" t="str">
        <f t="shared" si="70"/>
        <v/>
      </c>
      <c r="O547" s="15" t="str">
        <f t="shared" si="71"/>
        <v>Não</v>
      </c>
      <c r="P547" s="15">
        <f t="shared" si="72"/>
        <v>10</v>
      </c>
      <c r="T547" s="25"/>
      <c r="V547" s="26"/>
      <c r="W547" s="26"/>
      <c r="X547" s="26"/>
    </row>
    <row r="548" spans="3:28" outlineLevel="1" x14ac:dyDescent="0.2">
      <c r="C548" s="23" t="s">
        <v>379</v>
      </c>
      <c r="D548" s="24" t="s">
        <v>167</v>
      </c>
      <c r="E548" s="24" t="s">
        <v>380</v>
      </c>
      <c r="F548" s="24" t="s">
        <v>37</v>
      </c>
      <c r="G548" s="24"/>
      <c r="J548" s="15" t="str">
        <f t="shared" si="66"/>
        <v>ft_pensionista</v>
      </c>
      <c r="K548" s="15" t="str">
        <f t="shared" si="67"/>
        <v>dm_tempocd_ano_mes_dia</v>
      </c>
      <c r="L548" s="15" t="str">
        <f t="shared" si="68"/>
        <v>integer</v>
      </c>
      <c r="M548" s="15" t="str">
        <f t="shared" si="69"/>
        <v>8</v>
      </c>
      <c r="N548" s="15" t="str">
        <f t="shared" si="70"/>
        <v/>
      </c>
      <c r="O548" s="15" t="str">
        <f t="shared" si="71"/>
        <v>Não</v>
      </c>
      <c r="P548" s="15">
        <f t="shared" si="72"/>
        <v>8</v>
      </c>
      <c r="T548" s="25"/>
      <c r="V548" s="26"/>
      <c r="W548" s="26"/>
      <c r="X548" s="26"/>
    </row>
    <row r="549" spans="3:28" outlineLevel="1" x14ac:dyDescent="0.2">
      <c r="C549" s="23" t="s">
        <v>410</v>
      </c>
      <c r="D549" s="24" t="s">
        <v>33</v>
      </c>
      <c r="E549" s="24" t="s">
        <v>411</v>
      </c>
      <c r="F549" s="24" t="s">
        <v>37</v>
      </c>
      <c r="G549" s="24"/>
      <c r="J549" s="15" t="str">
        <f t="shared" si="66"/>
        <v>ft_pensionista</v>
      </c>
      <c r="K549" s="15" t="str">
        <f t="shared" si="67"/>
        <v>dm_situacao_servidor_pensionistaid_situacao_servidor_pensionista</v>
      </c>
      <c r="L549" s="15" t="str">
        <f t="shared" si="68"/>
        <v>integer</v>
      </c>
      <c r="M549" s="15" t="str">
        <f t="shared" si="69"/>
        <v>10</v>
      </c>
      <c r="N549" s="15" t="str">
        <f t="shared" si="70"/>
        <v/>
      </c>
      <c r="O549" s="15" t="str">
        <f t="shared" si="71"/>
        <v>Não</v>
      </c>
      <c r="P549" s="15">
        <f t="shared" si="72"/>
        <v>10</v>
      </c>
      <c r="T549" s="25"/>
      <c r="V549" s="26"/>
      <c r="W549" s="26"/>
      <c r="X549" s="26"/>
    </row>
    <row r="550" spans="3:28" outlineLevel="1" x14ac:dyDescent="0.2">
      <c r="C550" s="23"/>
      <c r="D550" s="24"/>
      <c r="E550" s="24"/>
      <c r="F550" s="24"/>
      <c r="G550" s="24"/>
      <c r="J550" s="15" t="str">
        <f t="shared" si="66"/>
        <v/>
      </c>
      <c r="K550" s="15" t="str">
        <f t="shared" si="67"/>
        <v/>
      </c>
      <c r="L550" s="15" t="str">
        <f t="shared" si="68"/>
        <v/>
      </c>
      <c r="M550" s="15" t="str">
        <f t="shared" si="69"/>
        <v/>
      </c>
      <c r="N550" s="15" t="str">
        <f t="shared" si="70"/>
        <v/>
      </c>
      <c r="O550" s="15" t="str">
        <f t="shared" si="71"/>
        <v/>
      </c>
      <c r="P550" s="15" t="str">
        <f t="shared" si="72"/>
        <v/>
      </c>
      <c r="T550" s="25"/>
      <c r="V550" s="26"/>
      <c r="W550" s="26"/>
      <c r="X550" s="26"/>
    </row>
    <row r="551" spans="3:28" outlineLevel="1" x14ac:dyDescent="0.2">
      <c r="C551" s="23" t="s">
        <v>412</v>
      </c>
      <c r="D551" s="24"/>
      <c r="E551" s="24"/>
      <c r="F551" s="24"/>
      <c r="G551" s="24"/>
      <c r="J551" s="15" t="str">
        <f t="shared" si="66"/>
        <v>ft_periodo_aquisitivo_ferias</v>
      </c>
      <c r="K551" s="15" t="str">
        <f t="shared" si="67"/>
        <v/>
      </c>
      <c r="L551" s="15" t="str">
        <f t="shared" si="68"/>
        <v/>
      </c>
      <c r="M551" s="15" t="str">
        <f t="shared" si="69"/>
        <v/>
      </c>
      <c r="N551" s="15" t="str">
        <f t="shared" si="70"/>
        <v/>
      </c>
      <c r="O551" s="15" t="str">
        <f t="shared" si="71"/>
        <v/>
      </c>
      <c r="P551" s="15" t="str">
        <f t="shared" si="72"/>
        <v/>
      </c>
      <c r="T551" s="25"/>
      <c r="V551" s="26"/>
      <c r="W551" s="26"/>
      <c r="X551" s="26"/>
    </row>
    <row r="552" spans="3:28" outlineLevel="1" x14ac:dyDescent="0.2">
      <c r="C552" s="23" t="s">
        <v>27</v>
      </c>
      <c r="D552" s="24" t="s">
        <v>28</v>
      </c>
      <c r="E552" s="24" t="s">
        <v>29</v>
      </c>
      <c r="F552" s="24" t="s">
        <v>30</v>
      </c>
      <c r="G552" s="24"/>
      <c r="J552" s="15" t="str">
        <f t="shared" si="66"/>
        <v>ft_periodo_aquisitivo_ferias</v>
      </c>
      <c r="K552" s="15" t="str">
        <f t="shared" si="67"/>
        <v>Name</v>
      </c>
      <c r="L552" s="15" t="str">
        <f t="shared" si="68"/>
        <v>DataType</v>
      </c>
      <c r="M552" s="15" t="str">
        <f t="shared" si="69"/>
        <v>Size</v>
      </c>
      <c r="N552" s="15" t="str">
        <f t="shared" si="70"/>
        <v>PK</v>
      </c>
      <c r="O552" s="15" t="str">
        <f t="shared" si="71"/>
        <v>Nulo?</v>
      </c>
      <c r="P552" s="15" t="str">
        <f t="shared" si="72"/>
        <v>Tamanho Efetivo</v>
      </c>
      <c r="T552" s="25"/>
      <c r="V552" s="26"/>
      <c r="W552" s="26"/>
      <c r="X552" s="26"/>
      <c r="AB552" s="15" t="str">
        <f>+J552</f>
        <v>ft_periodo_aquisitivo_ferias</v>
      </c>
    </row>
    <row r="553" spans="3:28" x14ac:dyDescent="0.2">
      <c r="C553" s="23" t="s">
        <v>387</v>
      </c>
      <c r="D553" s="24" t="s">
        <v>33</v>
      </c>
      <c r="E553" s="24"/>
      <c r="F553" s="24" t="s">
        <v>35</v>
      </c>
      <c r="G553" s="24"/>
      <c r="J553" s="15" t="str">
        <f t="shared" si="66"/>
        <v>ft_periodo_aquisitivo_ferias</v>
      </c>
      <c r="K553" s="15" t="str">
        <f t="shared" si="67"/>
        <v>dm_area_atividadeid_atividade</v>
      </c>
      <c r="L553" s="15" t="str">
        <f t="shared" si="68"/>
        <v>integer</v>
      </c>
      <c r="M553" s="15" t="str">
        <f t="shared" si="69"/>
        <v>10</v>
      </c>
      <c r="N553" s="15" t="str">
        <f t="shared" si="70"/>
        <v/>
      </c>
      <c r="O553" s="15" t="str">
        <f t="shared" si="71"/>
        <v/>
      </c>
      <c r="P553" s="15">
        <f t="shared" si="72"/>
        <v>10</v>
      </c>
      <c r="Q553" s="15" t="str">
        <f>+J553</f>
        <v>ft_periodo_aquisitivo_ferias</v>
      </c>
      <c r="R553" s="15">
        <f>DSUM(J552:P595,P552,AB552:AB553)</f>
        <v>115</v>
      </c>
      <c r="S553" s="15">
        <v>465000</v>
      </c>
      <c r="T553" s="25">
        <f>+S553*R553/(1024*1024)</f>
        <v>50.997734069824219</v>
      </c>
      <c r="U553" s="15">
        <v>1</v>
      </c>
      <c r="V553" s="26">
        <v>0.1</v>
      </c>
      <c r="W553" s="25">
        <f>+T553+T553*V553</f>
        <v>56.097507476806641</v>
      </c>
      <c r="X553" s="30">
        <v>12</v>
      </c>
      <c r="Y553" s="25">
        <f>FV(V553,X553,-W553)</f>
        <v>1199.6050185172194</v>
      </c>
      <c r="Z553" s="25">
        <f>+Y553+T553</f>
        <v>1250.6027525870436</v>
      </c>
      <c r="AB553" s="15" t="str">
        <f>+J553</f>
        <v>ft_periodo_aquisitivo_ferias</v>
      </c>
    </row>
    <row r="554" spans="3:28" outlineLevel="1" x14ac:dyDescent="0.2">
      <c r="C554" s="23" t="s">
        <v>358</v>
      </c>
      <c r="D554" s="24" t="s">
        <v>42</v>
      </c>
      <c r="E554" s="24"/>
      <c r="F554" s="24" t="s">
        <v>37</v>
      </c>
      <c r="G554" s="24"/>
      <c r="J554" s="15" t="str">
        <f t="shared" si="66"/>
        <v>ft_periodo_aquisitivo_ferias</v>
      </c>
      <c r="K554" s="15" t="str">
        <f t="shared" si="67"/>
        <v>dm_tempodt_ano_mes_dia</v>
      </c>
      <c r="L554" s="15" t="str">
        <f t="shared" si="68"/>
        <v>date</v>
      </c>
      <c r="M554" s="15" t="str">
        <f t="shared" si="69"/>
        <v/>
      </c>
      <c r="N554" s="15" t="str">
        <f t="shared" si="70"/>
        <v/>
      </c>
      <c r="O554" s="15" t="str">
        <f t="shared" si="71"/>
        <v/>
      </c>
      <c r="P554" s="15">
        <f t="shared" si="72"/>
        <v>7</v>
      </c>
      <c r="T554" s="25"/>
      <c r="V554" s="26"/>
      <c r="W554" s="26"/>
      <c r="X554" s="26"/>
    </row>
    <row r="555" spans="3:28" outlineLevel="1" x14ac:dyDescent="0.2">
      <c r="C555" s="23" t="s">
        <v>388</v>
      </c>
      <c r="D555" s="24" t="s">
        <v>33</v>
      </c>
      <c r="E555" s="24" t="s">
        <v>389</v>
      </c>
      <c r="F555" s="24" t="s">
        <v>37</v>
      </c>
      <c r="G555" s="24"/>
      <c r="J555" s="15" t="str">
        <f t="shared" si="66"/>
        <v>ft_periodo_aquisitivo_ferias</v>
      </c>
      <c r="K555" s="15" t="str">
        <f t="shared" si="67"/>
        <v>dm_carga_horariaid_carga_horaria</v>
      </c>
      <c r="L555" s="15" t="str">
        <f t="shared" si="68"/>
        <v>integer</v>
      </c>
      <c r="M555" s="15" t="str">
        <f t="shared" si="69"/>
        <v>10</v>
      </c>
      <c r="N555" s="15" t="str">
        <f t="shared" si="70"/>
        <v/>
      </c>
      <c r="O555" s="15" t="str">
        <f t="shared" si="71"/>
        <v>Não</v>
      </c>
      <c r="P555" s="15">
        <f t="shared" si="72"/>
        <v>10</v>
      </c>
      <c r="T555" s="25"/>
      <c r="V555" s="26"/>
      <c r="W555" s="26"/>
      <c r="X555" s="26"/>
    </row>
    <row r="556" spans="3:28" outlineLevel="1" x14ac:dyDescent="0.2">
      <c r="C556" s="23" t="s">
        <v>390</v>
      </c>
      <c r="D556" s="24" t="s">
        <v>33</v>
      </c>
      <c r="E556" s="24" t="s">
        <v>391</v>
      </c>
      <c r="F556" s="24" t="s">
        <v>37</v>
      </c>
      <c r="G556" s="24"/>
      <c r="J556" s="15" t="str">
        <f t="shared" ref="J556:J619" si="73">IF(LEFT(C556,3)="","",IF(LEFT(C556,3)="ft_",C556,J555))</f>
        <v>ft_periodo_aquisitivo_ferias</v>
      </c>
      <c r="K556" s="15" t="str">
        <f t="shared" ref="K556:K619" si="74">IF(LEFT(C556,3)="ft_","",IF(C556="","",C556))</f>
        <v>dm_cargoid_cargo</v>
      </c>
      <c r="L556" s="15" t="str">
        <f t="shared" si="68"/>
        <v>integer</v>
      </c>
      <c r="M556" s="15" t="str">
        <f t="shared" si="69"/>
        <v>10</v>
      </c>
      <c r="N556" s="15" t="str">
        <f t="shared" si="70"/>
        <v/>
      </c>
      <c r="O556" s="15" t="str">
        <f t="shared" si="71"/>
        <v>Não</v>
      </c>
      <c r="P556" s="15">
        <f t="shared" si="72"/>
        <v>10</v>
      </c>
      <c r="T556" s="25"/>
      <c r="V556" s="26"/>
      <c r="W556" s="26"/>
      <c r="X556" s="26"/>
    </row>
    <row r="557" spans="3:28" outlineLevel="1" x14ac:dyDescent="0.2">
      <c r="C557" s="23" t="s">
        <v>394</v>
      </c>
      <c r="D557" s="24" t="s">
        <v>33</v>
      </c>
      <c r="E557" s="24" t="s">
        <v>395</v>
      </c>
      <c r="F557" s="24" t="s">
        <v>35</v>
      </c>
      <c r="G557" s="24"/>
      <c r="J557" s="15" t="str">
        <f t="shared" si="73"/>
        <v>ft_periodo_aquisitivo_ferias</v>
      </c>
      <c r="K557" s="15" t="str">
        <f t="shared" si="74"/>
        <v>dm_regime_juridicoid_regime_juridico</v>
      </c>
      <c r="L557" s="15" t="str">
        <f t="shared" si="68"/>
        <v>integer</v>
      </c>
      <c r="M557" s="15" t="str">
        <f t="shared" si="69"/>
        <v>10</v>
      </c>
      <c r="N557" s="15" t="str">
        <f t="shared" si="70"/>
        <v/>
      </c>
      <c r="O557" s="15" t="str">
        <f t="shared" si="71"/>
        <v>Não</v>
      </c>
      <c r="P557" s="15">
        <f t="shared" si="72"/>
        <v>10</v>
      </c>
      <c r="T557" s="25"/>
      <c r="V557" s="26"/>
      <c r="W557" s="26"/>
      <c r="X557" s="26"/>
    </row>
    <row r="558" spans="3:28" outlineLevel="1" x14ac:dyDescent="0.2">
      <c r="C558" s="23" t="s">
        <v>367</v>
      </c>
      <c r="D558" s="24" t="s">
        <v>33</v>
      </c>
      <c r="E558" s="24" t="s">
        <v>368</v>
      </c>
      <c r="F558" s="24" t="s">
        <v>37</v>
      </c>
      <c r="G558" s="24"/>
      <c r="J558" s="15" t="str">
        <f t="shared" si="73"/>
        <v>ft_periodo_aquisitivo_ferias</v>
      </c>
      <c r="K558" s="15" t="str">
        <f t="shared" si="74"/>
        <v>dm_servidorid_funcionario</v>
      </c>
      <c r="L558" s="15" t="str">
        <f t="shared" si="68"/>
        <v>integer</v>
      </c>
      <c r="M558" s="15" t="str">
        <f t="shared" si="69"/>
        <v>10</v>
      </c>
      <c r="N558" s="15" t="str">
        <f t="shared" si="70"/>
        <v/>
      </c>
      <c r="O558" s="15" t="str">
        <f t="shared" si="71"/>
        <v>Não</v>
      </c>
      <c r="P558" s="15">
        <f t="shared" si="72"/>
        <v>10</v>
      </c>
      <c r="T558" s="25"/>
      <c r="V558" s="26"/>
      <c r="W558" s="26"/>
      <c r="X558" s="26"/>
    </row>
    <row r="559" spans="3:28" outlineLevel="1" x14ac:dyDescent="0.2">
      <c r="C559" s="23" t="s">
        <v>413</v>
      </c>
      <c r="D559" s="24" t="s">
        <v>33</v>
      </c>
      <c r="E559" s="24" t="s">
        <v>414</v>
      </c>
      <c r="F559" s="24" t="s">
        <v>37</v>
      </c>
      <c r="G559" s="24"/>
      <c r="J559" s="15" t="str">
        <f t="shared" si="73"/>
        <v>ft_periodo_aquisitivo_ferias</v>
      </c>
      <c r="K559" s="15" t="str">
        <f t="shared" si="74"/>
        <v>dm_situacao_periodo_aquisitivoid_situacao_peraq_ferias</v>
      </c>
      <c r="L559" s="15" t="str">
        <f t="shared" si="68"/>
        <v>integer</v>
      </c>
      <c r="M559" s="15" t="str">
        <f t="shared" si="69"/>
        <v>10</v>
      </c>
      <c r="N559" s="15" t="str">
        <f t="shared" si="70"/>
        <v/>
      </c>
      <c r="O559" s="15" t="str">
        <f t="shared" si="71"/>
        <v>Não</v>
      </c>
      <c r="P559" s="15">
        <f t="shared" si="72"/>
        <v>10</v>
      </c>
      <c r="T559" s="25"/>
      <c r="V559" s="26"/>
      <c r="W559" s="26"/>
      <c r="X559" s="26"/>
    </row>
    <row r="560" spans="3:28" outlineLevel="1" x14ac:dyDescent="0.2">
      <c r="C560" s="23" t="s">
        <v>375</v>
      </c>
      <c r="D560" s="24" t="s">
        <v>33</v>
      </c>
      <c r="E560" s="24" t="s">
        <v>376</v>
      </c>
      <c r="F560" s="24" t="s">
        <v>37</v>
      </c>
      <c r="G560" s="24"/>
      <c r="J560" s="15" t="str">
        <f t="shared" si="73"/>
        <v>ft_periodo_aquisitivo_ferias</v>
      </c>
      <c r="K560" s="15" t="str">
        <f t="shared" si="74"/>
        <v>dm_tipo_vinculoid_tipo_vinculo</v>
      </c>
      <c r="L560" s="15" t="str">
        <f t="shared" si="68"/>
        <v>integer</v>
      </c>
      <c r="M560" s="15" t="str">
        <f t="shared" si="69"/>
        <v>10</v>
      </c>
      <c r="N560" s="15" t="str">
        <f t="shared" si="70"/>
        <v/>
      </c>
      <c r="O560" s="15" t="str">
        <f t="shared" si="71"/>
        <v>Não</v>
      </c>
      <c r="P560" s="15">
        <f t="shared" si="72"/>
        <v>10</v>
      </c>
      <c r="T560" s="25"/>
      <c r="V560" s="26"/>
      <c r="W560" s="26"/>
      <c r="X560" s="26"/>
    </row>
    <row r="561" spans="3:28" outlineLevel="1" x14ac:dyDescent="0.2">
      <c r="C561" s="23" t="s">
        <v>398</v>
      </c>
      <c r="D561" s="24" t="s">
        <v>33</v>
      </c>
      <c r="E561" s="24"/>
      <c r="F561" s="24" t="s">
        <v>37</v>
      </c>
      <c r="G561" s="24"/>
      <c r="J561" s="15" t="str">
        <f t="shared" si="73"/>
        <v>ft_periodo_aquisitivo_ferias</v>
      </c>
      <c r="K561" s="15" t="str">
        <f t="shared" si="74"/>
        <v>dm_carreiraid_carreira</v>
      </c>
      <c r="L561" s="15" t="str">
        <f t="shared" si="68"/>
        <v>integer</v>
      </c>
      <c r="M561" s="15" t="str">
        <f t="shared" si="69"/>
        <v>10</v>
      </c>
      <c r="N561" s="15" t="str">
        <f t="shared" si="70"/>
        <v/>
      </c>
      <c r="O561" s="15" t="str">
        <f t="shared" si="71"/>
        <v/>
      </c>
      <c r="P561" s="15">
        <f t="shared" si="72"/>
        <v>10</v>
      </c>
      <c r="T561" s="25"/>
      <c r="V561" s="26"/>
      <c r="W561" s="26"/>
      <c r="X561" s="26"/>
    </row>
    <row r="562" spans="3:28" outlineLevel="1" x14ac:dyDescent="0.2">
      <c r="C562" s="23" t="s">
        <v>399</v>
      </c>
      <c r="D562" s="24" t="s">
        <v>33</v>
      </c>
      <c r="E562" s="24" t="s">
        <v>400</v>
      </c>
      <c r="F562" s="24" t="s">
        <v>37</v>
      </c>
      <c r="G562" s="24"/>
      <c r="J562" s="15" t="str">
        <f t="shared" si="73"/>
        <v>ft_periodo_aquisitivo_ferias</v>
      </c>
      <c r="K562" s="15" t="str">
        <f t="shared" si="74"/>
        <v>dm_lotacaoid_lotacao</v>
      </c>
      <c r="L562" s="15" t="str">
        <f t="shared" si="68"/>
        <v>integer</v>
      </c>
      <c r="M562" s="15" t="str">
        <f t="shared" si="69"/>
        <v>10</v>
      </c>
      <c r="N562" s="15" t="str">
        <f t="shared" si="70"/>
        <v/>
      </c>
      <c r="O562" s="15" t="str">
        <f t="shared" si="71"/>
        <v>Não</v>
      </c>
      <c r="P562" s="15">
        <f t="shared" si="72"/>
        <v>10</v>
      </c>
      <c r="T562" s="25"/>
      <c r="V562" s="26"/>
      <c r="W562" s="26"/>
      <c r="X562" s="26"/>
    </row>
    <row r="563" spans="3:28" outlineLevel="1" x14ac:dyDescent="0.2">
      <c r="C563" s="23" t="s">
        <v>377</v>
      </c>
      <c r="D563" s="24" t="s">
        <v>33</v>
      </c>
      <c r="E563" s="24" t="s">
        <v>378</v>
      </c>
      <c r="F563" s="24" t="s">
        <v>37</v>
      </c>
      <c r="G563" s="24"/>
      <c r="J563" s="15" t="str">
        <f t="shared" si="73"/>
        <v>ft_periodo_aquisitivo_ferias</v>
      </c>
      <c r="K563" s="15" t="str">
        <f t="shared" si="74"/>
        <v>dm_orgaoid_orgao</v>
      </c>
      <c r="L563" s="15" t="str">
        <f t="shared" si="68"/>
        <v>integer</v>
      </c>
      <c r="M563" s="15" t="str">
        <f t="shared" si="69"/>
        <v>10</v>
      </c>
      <c r="N563" s="15" t="str">
        <f t="shared" si="70"/>
        <v/>
      </c>
      <c r="O563" s="15" t="str">
        <f t="shared" si="71"/>
        <v>Não</v>
      </c>
      <c r="P563" s="15">
        <f t="shared" si="72"/>
        <v>10</v>
      </c>
      <c r="T563" s="25"/>
      <c r="V563" s="26"/>
      <c r="W563" s="26"/>
      <c r="X563" s="26"/>
    </row>
    <row r="564" spans="3:28" outlineLevel="1" x14ac:dyDescent="0.2">
      <c r="C564" s="23" t="s">
        <v>379</v>
      </c>
      <c r="D564" s="24" t="s">
        <v>167</v>
      </c>
      <c r="E564" s="24" t="s">
        <v>380</v>
      </c>
      <c r="F564" s="24" t="s">
        <v>37</v>
      </c>
      <c r="G564" s="24"/>
      <c r="J564" s="15" t="str">
        <f t="shared" si="73"/>
        <v>ft_periodo_aquisitivo_ferias</v>
      </c>
      <c r="K564" s="15" t="str">
        <f t="shared" si="74"/>
        <v>dm_tempocd_ano_mes_dia</v>
      </c>
      <c r="L564" s="15" t="str">
        <f t="shared" si="68"/>
        <v>integer</v>
      </c>
      <c r="M564" s="15" t="str">
        <f t="shared" si="69"/>
        <v>8</v>
      </c>
      <c r="N564" s="15" t="str">
        <f t="shared" si="70"/>
        <v/>
      </c>
      <c r="O564" s="15" t="str">
        <f t="shared" si="71"/>
        <v>Não</v>
      </c>
      <c r="P564" s="15">
        <f t="shared" si="72"/>
        <v>8</v>
      </c>
      <c r="T564" s="25"/>
      <c r="V564" s="26"/>
      <c r="W564" s="26"/>
      <c r="X564" s="26"/>
    </row>
    <row r="565" spans="3:28" outlineLevel="1" x14ac:dyDescent="0.2">
      <c r="C565" s="23"/>
      <c r="D565" s="24"/>
      <c r="E565" s="24"/>
      <c r="F565" s="24"/>
      <c r="G565" s="24"/>
      <c r="J565" s="15" t="str">
        <f t="shared" si="73"/>
        <v/>
      </c>
      <c r="K565" s="15" t="str">
        <f t="shared" si="74"/>
        <v/>
      </c>
      <c r="L565" s="15" t="str">
        <f t="shared" si="68"/>
        <v/>
      </c>
      <c r="M565" s="15" t="str">
        <f t="shared" si="69"/>
        <v/>
      </c>
      <c r="N565" s="15" t="str">
        <f t="shared" si="70"/>
        <v/>
      </c>
      <c r="O565" s="15" t="str">
        <f t="shared" si="71"/>
        <v/>
      </c>
      <c r="P565" s="15" t="str">
        <f t="shared" si="72"/>
        <v/>
      </c>
      <c r="T565" s="25"/>
      <c r="V565" s="26"/>
      <c r="W565" s="26"/>
      <c r="X565" s="26"/>
    </row>
    <row r="566" spans="3:28" outlineLevel="1" x14ac:dyDescent="0.2">
      <c r="C566" s="23" t="s">
        <v>415</v>
      </c>
      <c r="D566" s="24"/>
      <c r="E566" s="24"/>
      <c r="F566" s="24"/>
      <c r="G566" s="24"/>
      <c r="J566" s="15" t="str">
        <f t="shared" si="73"/>
        <v>ft_servidor_aposentado</v>
      </c>
      <c r="K566" s="15" t="str">
        <f t="shared" si="74"/>
        <v/>
      </c>
      <c r="L566" s="15" t="str">
        <f t="shared" si="68"/>
        <v/>
      </c>
      <c r="M566" s="15" t="str">
        <f t="shared" si="69"/>
        <v/>
      </c>
      <c r="N566" s="15" t="str">
        <f t="shared" si="70"/>
        <v/>
      </c>
      <c r="O566" s="15" t="str">
        <f t="shared" si="71"/>
        <v/>
      </c>
      <c r="P566" s="15" t="str">
        <f t="shared" si="72"/>
        <v/>
      </c>
      <c r="T566" s="25"/>
      <c r="V566" s="26"/>
      <c r="W566" s="26"/>
      <c r="X566" s="26"/>
    </row>
    <row r="567" spans="3:28" outlineLevel="1" x14ac:dyDescent="0.2">
      <c r="C567" s="23" t="s">
        <v>27</v>
      </c>
      <c r="D567" s="24" t="s">
        <v>28</v>
      </c>
      <c r="E567" s="24" t="s">
        <v>29</v>
      </c>
      <c r="F567" s="24" t="s">
        <v>30</v>
      </c>
      <c r="G567" s="24"/>
      <c r="J567" s="15" t="str">
        <f t="shared" si="73"/>
        <v>ft_servidor_aposentado</v>
      </c>
      <c r="K567" s="15" t="str">
        <f t="shared" si="74"/>
        <v>Name</v>
      </c>
      <c r="L567" s="15" t="str">
        <f t="shared" si="68"/>
        <v>DataType</v>
      </c>
      <c r="M567" s="15" t="str">
        <f t="shared" si="69"/>
        <v>Size</v>
      </c>
      <c r="N567" s="15" t="str">
        <f t="shared" si="70"/>
        <v>PK</v>
      </c>
      <c r="O567" s="15" t="str">
        <f t="shared" si="71"/>
        <v>Nulo?</v>
      </c>
      <c r="P567" s="15" t="str">
        <f t="shared" si="72"/>
        <v>Tamanho Efetivo</v>
      </c>
      <c r="T567" s="25"/>
      <c r="V567" s="26"/>
      <c r="W567" s="26"/>
      <c r="X567" s="26"/>
      <c r="AB567" s="15" t="str">
        <f>+J567</f>
        <v>ft_servidor_aposentado</v>
      </c>
    </row>
    <row r="568" spans="3:28" x14ac:dyDescent="0.2">
      <c r="C568" s="23" t="s">
        <v>387</v>
      </c>
      <c r="D568" s="24" t="s">
        <v>33</v>
      </c>
      <c r="E568" s="24"/>
      <c r="F568" s="24" t="s">
        <v>35</v>
      </c>
      <c r="G568" s="24"/>
      <c r="J568" s="15" t="str">
        <f t="shared" si="73"/>
        <v>ft_servidor_aposentado</v>
      </c>
      <c r="K568" s="15" t="str">
        <f t="shared" si="74"/>
        <v>dm_area_atividadeid_atividade</v>
      </c>
      <c r="L568" s="15" t="str">
        <f t="shared" si="68"/>
        <v>integer</v>
      </c>
      <c r="M568" s="15" t="str">
        <f t="shared" si="69"/>
        <v>10</v>
      </c>
      <c r="N568" s="15" t="str">
        <f t="shared" si="70"/>
        <v/>
      </c>
      <c r="O568" s="15" t="str">
        <f t="shared" si="71"/>
        <v/>
      </c>
      <c r="P568" s="15">
        <f t="shared" si="72"/>
        <v>10</v>
      </c>
      <c r="Q568" s="15" t="str">
        <f>+J568</f>
        <v>ft_servidor_aposentado</v>
      </c>
      <c r="R568" s="15">
        <f>DSUM(J567:P610,P567,AB567:AB568)</f>
        <v>245</v>
      </c>
      <c r="S568" s="15">
        <v>13000</v>
      </c>
      <c r="T568" s="25">
        <f>+S568*R568/(1024*1024)</f>
        <v>3.0374526977539062</v>
      </c>
      <c r="U568" s="15">
        <v>1</v>
      </c>
      <c r="V568" s="26">
        <v>0.1</v>
      </c>
      <c r="W568" s="25">
        <f>+T568+T568*V568</f>
        <v>3.3411979675292969</v>
      </c>
      <c r="X568" s="30">
        <v>12</v>
      </c>
      <c r="Y568" s="25">
        <f>FV(V568,X568,-W568)</f>
        <v>71.449125460071869</v>
      </c>
      <c r="Z568" s="25">
        <f>+Y568+T568</f>
        <v>74.486578157825775</v>
      </c>
      <c r="AB568" s="15" t="str">
        <f>+J568</f>
        <v>ft_servidor_aposentado</v>
      </c>
    </row>
    <row r="569" spans="3:28" outlineLevel="1" x14ac:dyDescent="0.2">
      <c r="C569" s="23" t="s">
        <v>402</v>
      </c>
      <c r="D569" s="24" t="s">
        <v>33</v>
      </c>
      <c r="E569" s="24" t="s">
        <v>403</v>
      </c>
      <c r="F569" s="24" t="s">
        <v>35</v>
      </c>
      <c r="G569" s="24"/>
      <c r="J569" s="15" t="str">
        <f t="shared" si="73"/>
        <v>ft_servidor_aposentado</v>
      </c>
      <c r="K569" s="15" t="str">
        <f t="shared" si="74"/>
        <v>dm_estado_civilid_estado_civil</v>
      </c>
      <c r="L569" s="15" t="str">
        <f t="shared" si="68"/>
        <v>integer</v>
      </c>
      <c r="M569" s="15" t="str">
        <f t="shared" si="69"/>
        <v>10</v>
      </c>
      <c r="N569" s="15" t="str">
        <f t="shared" si="70"/>
        <v/>
      </c>
      <c r="O569" s="15" t="str">
        <f t="shared" si="71"/>
        <v>Não</v>
      </c>
      <c r="P569" s="15">
        <f t="shared" si="72"/>
        <v>10</v>
      </c>
      <c r="T569" s="25"/>
      <c r="V569" s="26"/>
      <c r="W569" s="26"/>
      <c r="X569" s="26"/>
    </row>
    <row r="570" spans="3:28" outlineLevel="1" x14ac:dyDescent="0.2">
      <c r="C570" s="23" t="s">
        <v>404</v>
      </c>
      <c r="D570" s="24" t="s">
        <v>33</v>
      </c>
      <c r="E570" s="24" t="s">
        <v>405</v>
      </c>
      <c r="F570" s="24" t="s">
        <v>37</v>
      </c>
      <c r="G570" s="24"/>
      <c r="J570" s="15" t="str">
        <f t="shared" si="73"/>
        <v>ft_servidor_aposentado</v>
      </c>
      <c r="K570" s="15" t="str">
        <f t="shared" si="74"/>
        <v>dm_faixa_vencimentoid_faixa_vencimento</v>
      </c>
      <c r="L570" s="15" t="str">
        <f t="shared" si="68"/>
        <v>integer</v>
      </c>
      <c r="M570" s="15" t="str">
        <f t="shared" si="69"/>
        <v>10</v>
      </c>
      <c r="N570" s="15" t="str">
        <f t="shared" si="70"/>
        <v/>
      </c>
      <c r="O570" s="15" t="str">
        <f t="shared" si="71"/>
        <v>Não</v>
      </c>
      <c r="P570" s="15">
        <f t="shared" si="72"/>
        <v>10</v>
      </c>
      <c r="T570" s="25"/>
      <c r="V570" s="26"/>
      <c r="W570" s="26"/>
      <c r="X570" s="26"/>
    </row>
    <row r="571" spans="3:28" outlineLevel="1" x14ac:dyDescent="0.2">
      <c r="C571" s="23" t="s">
        <v>348</v>
      </c>
      <c r="D571" s="24" t="s">
        <v>33</v>
      </c>
      <c r="E571" s="24" t="s">
        <v>349</v>
      </c>
      <c r="F571" s="24" t="s">
        <v>37</v>
      </c>
      <c r="G571" s="24"/>
      <c r="J571" s="15" t="str">
        <f t="shared" si="73"/>
        <v>ft_servidor_aposentado</v>
      </c>
      <c r="K571" s="15" t="str">
        <f t="shared" si="74"/>
        <v>dm_folhaid_folha</v>
      </c>
      <c r="L571" s="15" t="str">
        <f t="shared" si="68"/>
        <v>integer</v>
      </c>
      <c r="M571" s="15" t="str">
        <f t="shared" si="69"/>
        <v>10</v>
      </c>
      <c r="N571" s="15" t="str">
        <f t="shared" si="70"/>
        <v/>
      </c>
      <c r="O571" s="15" t="str">
        <f t="shared" si="71"/>
        <v>Não</v>
      </c>
      <c r="P571" s="15">
        <f t="shared" si="72"/>
        <v>10</v>
      </c>
      <c r="T571" s="25"/>
      <c r="V571" s="26"/>
      <c r="W571" s="26"/>
      <c r="X571" s="26"/>
    </row>
    <row r="572" spans="3:28" outlineLevel="1" x14ac:dyDescent="0.2">
      <c r="C572" s="23" t="s">
        <v>350</v>
      </c>
      <c r="D572" s="24" t="s">
        <v>33</v>
      </c>
      <c r="E572" s="24" t="s">
        <v>351</v>
      </c>
      <c r="F572" s="24" t="s">
        <v>37</v>
      </c>
      <c r="G572" s="24"/>
      <c r="J572" s="15" t="str">
        <f t="shared" si="73"/>
        <v>ft_servidor_aposentado</v>
      </c>
      <c r="K572" s="15" t="str">
        <f t="shared" si="74"/>
        <v>dm_generoid_genero</v>
      </c>
      <c r="L572" s="15" t="str">
        <f t="shared" si="68"/>
        <v>integer</v>
      </c>
      <c r="M572" s="15" t="str">
        <f t="shared" si="69"/>
        <v>10</v>
      </c>
      <c r="N572" s="15" t="str">
        <f t="shared" si="70"/>
        <v/>
      </c>
      <c r="O572" s="15" t="str">
        <f t="shared" si="71"/>
        <v>Não</v>
      </c>
      <c r="P572" s="15">
        <f t="shared" si="72"/>
        <v>10</v>
      </c>
      <c r="T572" s="25"/>
      <c r="V572" s="26"/>
      <c r="W572" s="26"/>
      <c r="X572" s="26"/>
    </row>
    <row r="573" spans="3:28" outlineLevel="1" x14ac:dyDescent="0.2">
      <c r="C573" s="23" t="s">
        <v>352</v>
      </c>
      <c r="D573" s="24" t="s">
        <v>33</v>
      </c>
      <c r="E573" s="24" t="s">
        <v>353</v>
      </c>
      <c r="F573" s="24" t="s">
        <v>37</v>
      </c>
      <c r="G573" s="24"/>
      <c r="J573" s="15" t="str">
        <f t="shared" si="73"/>
        <v>ft_servidor_aposentado</v>
      </c>
      <c r="K573" s="15" t="str">
        <f t="shared" si="74"/>
        <v>dm_logradouroid_logradouro</v>
      </c>
      <c r="L573" s="15" t="str">
        <f t="shared" si="68"/>
        <v>integer</v>
      </c>
      <c r="M573" s="15" t="str">
        <f t="shared" si="69"/>
        <v>10</v>
      </c>
      <c r="N573" s="15" t="str">
        <f t="shared" si="70"/>
        <v/>
      </c>
      <c r="O573" s="15" t="str">
        <f t="shared" si="71"/>
        <v>Não</v>
      </c>
      <c r="P573" s="15">
        <f t="shared" si="72"/>
        <v>10</v>
      </c>
      <c r="T573" s="25"/>
      <c r="V573" s="26"/>
      <c r="W573" s="26"/>
      <c r="X573" s="26"/>
    </row>
    <row r="574" spans="3:28" outlineLevel="1" x14ac:dyDescent="0.2">
      <c r="C574" s="23" t="s">
        <v>354</v>
      </c>
      <c r="D574" s="24" t="s">
        <v>33</v>
      </c>
      <c r="E574" s="24" t="s">
        <v>355</v>
      </c>
      <c r="F574" s="24" t="s">
        <v>37</v>
      </c>
      <c r="G574" s="24"/>
      <c r="J574" s="15" t="str">
        <f t="shared" si="73"/>
        <v>ft_servidor_aposentado</v>
      </c>
      <c r="K574" s="15" t="str">
        <f t="shared" si="74"/>
        <v>dm_nacionalidadeid_nacionalidade</v>
      </c>
      <c r="L574" s="15" t="str">
        <f t="shared" si="68"/>
        <v>integer</v>
      </c>
      <c r="M574" s="15" t="str">
        <f t="shared" si="69"/>
        <v>10</v>
      </c>
      <c r="N574" s="15" t="str">
        <f t="shared" si="70"/>
        <v/>
      </c>
      <c r="O574" s="15" t="str">
        <f t="shared" si="71"/>
        <v>Não</v>
      </c>
      <c r="P574" s="15">
        <f t="shared" si="72"/>
        <v>10</v>
      </c>
      <c r="T574" s="25"/>
      <c r="V574" s="26"/>
      <c r="W574" s="26"/>
      <c r="X574" s="26"/>
    </row>
    <row r="575" spans="3:28" outlineLevel="1" x14ac:dyDescent="0.2">
      <c r="C575" s="23" t="s">
        <v>356</v>
      </c>
      <c r="D575" s="24" t="s">
        <v>33</v>
      </c>
      <c r="E575" s="24" t="s">
        <v>357</v>
      </c>
      <c r="F575" s="24" t="s">
        <v>37</v>
      </c>
      <c r="G575" s="24"/>
      <c r="J575" s="15" t="str">
        <f t="shared" si="73"/>
        <v>ft_servidor_aposentado</v>
      </c>
      <c r="K575" s="15" t="str">
        <f t="shared" si="74"/>
        <v>dm_naturalidadeid_naturalidade</v>
      </c>
      <c r="L575" s="15" t="str">
        <f t="shared" si="68"/>
        <v>integer</v>
      </c>
      <c r="M575" s="15" t="str">
        <f t="shared" si="69"/>
        <v>10</v>
      </c>
      <c r="N575" s="15" t="str">
        <f t="shared" si="70"/>
        <v/>
      </c>
      <c r="O575" s="15" t="str">
        <f t="shared" si="71"/>
        <v>Não</v>
      </c>
      <c r="P575" s="15">
        <f t="shared" si="72"/>
        <v>10</v>
      </c>
      <c r="T575" s="25"/>
      <c r="V575" s="26"/>
      <c r="W575" s="26"/>
      <c r="X575" s="26"/>
    </row>
    <row r="576" spans="3:28" outlineLevel="1" x14ac:dyDescent="0.2">
      <c r="C576" s="23" t="s">
        <v>358</v>
      </c>
      <c r="D576" s="24" t="s">
        <v>42</v>
      </c>
      <c r="E576" s="24"/>
      <c r="F576" s="24" t="s">
        <v>37</v>
      </c>
      <c r="G576" s="24"/>
      <c r="J576" s="15" t="str">
        <f t="shared" si="73"/>
        <v>ft_servidor_aposentado</v>
      </c>
      <c r="K576" s="15" t="str">
        <f t="shared" si="74"/>
        <v>dm_tempodt_ano_mes_dia</v>
      </c>
      <c r="L576" s="15" t="str">
        <f t="shared" si="68"/>
        <v>date</v>
      </c>
      <c r="M576" s="15" t="str">
        <f t="shared" si="69"/>
        <v/>
      </c>
      <c r="N576" s="15" t="str">
        <f t="shared" si="70"/>
        <v/>
      </c>
      <c r="O576" s="15" t="str">
        <f t="shared" si="71"/>
        <v/>
      </c>
      <c r="P576" s="15">
        <f t="shared" si="72"/>
        <v>7</v>
      </c>
      <c r="T576" s="25"/>
      <c r="V576" s="26"/>
      <c r="W576" s="26"/>
      <c r="X576" s="26"/>
    </row>
    <row r="577" spans="3:24" outlineLevel="1" x14ac:dyDescent="0.2">
      <c r="C577" s="23" t="s">
        <v>416</v>
      </c>
      <c r="D577" s="24" t="s">
        <v>33</v>
      </c>
      <c r="E577" s="24" t="s">
        <v>417</v>
      </c>
      <c r="F577" s="24" t="s">
        <v>37</v>
      </c>
      <c r="G577" s="24"/>
      <c r="J577" s="15" t="str">
        <f t="shared" si="73"/>
        <v>ft_servidor_aposentado</v>
      </c>
      <c r="K577" s="15" t="str">
        <f t="shared" si="74"/>
        <v>dm_tempo_servicoid_tempo_servico</v>
      </c>
      <c r="L577" s="15" t="str">
        <f t="shared" si="68"/>
        <v>integer</v>
      </c>
      <c r="M577" s="15" t="str">
        <f t="shared" si="69"/>
        <v>10</v>
      </c>
      <c r="N577" s="15" t="str">
        <f t="shared" si="70"/>
        <v/>
      </c>
      <c r="O577" s="15" t="str">
        <f t="shared" si="71"/>
        <v>Não</v>
      </c>
      <c r="P577" s="15">
        <f t="shared" si="72"/>
        <v>10</v>
      </c>
      <c r="T577" s="25"/>
      <c r="V577" s="26"/>
      <c r="W577" s="26"/>
      <c r="X577" s="26"/>
    </row>
    <row r="578" spans="3:24" outlineLevel="1" x14ac:dyDescent="0.2">
      <c r="C578" s="23" t="s">
        <v>388</v>
      </c>
      <c r="D578" s="24" t="s">
        <v>33</v>
      </c>
      <c r="E578" s="24" t="s">
        <v>389</v>
      </c>
      <c r="F578" s="24" t="s">
        <v>37</v>
      </c>
      <c r="G578" s="24"/>
      <c r="J578" s="15" t="str">
        <f t="shared" si="73"/>
        <v>ft_servidor_aposentado</v>
      </c>
      <c r="K578" s="15" t="str">
        <f t="shared" si="74"/>
        <v>dm_carga_horariaid_carga_horaria</v>
      </c>
      <c r="L578" s="15" t="str">
        <f t="shared" si="68"/>
        <v>integer</v>
      </c>
      <c r="M578" s="15" t="str">
        <f t="shared" si="69"/>
        <v>10</v>
      </c>
      <c r="N578" s="15" t="str">
        <f t="shared" si="70"/>
        <v/>
      </c>
      <c r="O578" s="15" t="str">
        <f t="shared" si="71"/>
        <v>Não</v>
      </c>
      <c r="P578" s="15">
        <f t="shared" si="72"/>
        <v>10</v>
      </c>
      <c r="T578" s="25"/>
      <c r="V578" s="26"/>
      <c r="W578" s="26"/>
      <c r="X578" s="26"/>
    </row>
    <row r="579" spans="3:24" outlineLevel="1" x14ac:dyDescent="0.2">
      <c r="C579" s="23" t="s">
        <v>390</v>
      </c>
      <c r="D579" s="24" t="s">
        <v>33</v>
      </c>
      <c r="E579" s="24" t="s">
        <v>391</v>
      </c>
      <c r="F579" s="24" t="s">
        <v>37</v>
      </c>
      <c r="G579" s="24"/>
      <c r="J579" s="15" t="str">
        <f t="shared" si="73"/>
        <v>ft_servidor_aposentado</v>
      </c>
      <c r="K579" s="15" t="str">
        <f t="shared" si="74"/>
        <v>dm_cargoid_cargo</v>
      </c>
      <c r="L579" s="15" t="str">
        <f t="shared" si="68"/>
        <v>integer</v>
      </c>
      <c r="M579" s="15" t="str">
        <f t="shared" si="69"/>
        <v>10</v>
      </c>
      <c r="N579" s="15" t="str">
        <f t="shared" si="70"/>
        <v/>
      </c>
      <c r="O579" s="15" t="str">
        <f t="shared" si="71"/>
        <v>Não</v>
      </c>
      <c r="P579" s="15">
        <f t="shared" si="72"/>
        <v>10</v>
      </c>
      <c r="T579" s="25"/>
      <c r="V579" s="26"/>
      <c r="W579" s="26"/>
      <c r="X579" s="26"/>
    </row>
    <row r="580" spans="3:24" outlineLevel="1" x14ac:dyDescent="0.2">
      <c r="C580" s="23" t="s">
        <v>359</v>
      </c>
      <c r="D580" s="24" t="s">
        <v>33</v>
      </c>
      <c r="E580" s="24" t="s">
        <v>360</v>
      </c>
      <c r="F580" s="24" t="s">
        <v>37</v>
      </c>
      <c r="G580" s="24"/>
      <c r="J580" s="15" t="str">
        <f t="shared" si="73"/>
        <v>ft_servidor_aposentado</v>
      </c>
      <c r="K580" s="15" t="str">
        <f t="shared" si="74"/>
        <v>dm_faixa_etariaid_faixa_etaria</v>
      </c>
      <c r="L580" s="15" t="str">
        <f t="shared" si="68"/>
        <v>integer</v>
      </c>
      <c r="M580" s="15" t="str">
        <f t="shared" si="69"/>
        <v>10</v>
      </c>
      <c r="N580" s="15" t="str">
        <f t="shared" si="70"/>
        <v/>
      </c>
      <c r="O580" s="15" t="str">
        <f t="shared" si="71"/>
        <v>Não</v>
      </c>
      <c r="P580" s="15">
        <f t="shared" si="72"/>
        <v>10</v>
      </c>
      <c r="T580" s="25"/>
      <c r="V580" s="26"/>
      <c r="W580" s="26"/>
      <c r="X580" s="26"/>
    </row>
    <row r="581" spans="3:24" outlineLevel="1" x14ac:dyDescent="0.2">
      <c r="C581" s="23" t="s">
        <v>363</v>
      </c>
      <c r="D581" s="24" t="s">
        <v>33</v>
      </c>
      <c r="E581" s="24" t="s">
        <v>364</v>
      </c>
      <c r="F581" s="24" t="s">
        <v>37</v>
      </c>
      <c r="G581" s="24"/>
      <c r="J581" s="15" t="str">
        <f t="shared" si="73"/>
        <v>ft_servidor_aposentado</v>
      </c>
      <c r="K581" s="15" t="str">
        <f t="shared" si="74"/>
        <v>dm_grau_instrucaoid_grau_instrucao</v>
      </c>
      <c r="L581" s="15" t="str">
        <f t="shared" si="68"/>
        <v>integer</v>
      </c>
      <c r="M581" s="15" t="str">
        <f t="shared" si="69"/>
        <v>10</v>
      </c>
      <c r="N581" s="15" t="str">
        <f t="shared" si="70"/>
        <v/>
      </c>
      <c r="O581" s="15" t="str">
        <f t="shared" si="71"/>
        <v>Não</v>
      </c>
      <c r="P581" s="15">
        <f t="shared" si="72"/>
        <v>10</v>
      </c>
      <c r="T581" s="25"/>
      <c r="V581" s="26"/>
      <c r="W581" s="26"/>
      <c r="X581" s="26"/>
    </row>
    <row r="582" spans="3:24" outlineLevel="1" x14ac:dyDescent="0.2">
      <c r="C582" s="23" t="s">
        <v>394</v>
      </c>
      <c r="D582" s="24" t="s">
        <v>33</v>
      </c>
      <c r="E582" s="24" t="s">
        <v>395</v>
      </c>
      <c r="F582" s="24" t="s">
        <v>35</v>
      </c>
      <c r="G582" s="24"/>
      <c r="J582" s="15" t="str">
        <f t="shared" si="73"/>
        <v>ft_servidor_aposentado</v>
      </c>
      <c r="K582" s="15" t="str">
        <f t="shared" si="74"/>
        <v>dm_regime_juridicoid_regime_juridico</v>
      </c>
      <c r="L582" s="15" t="str">
        <f t="shared" si="68"/>
        <v>integer</v>
      </c>
      <c r="M582" s="15" t="str">
        <f t="shared" si="69"/>
        <v>10</v>
      </c>
      <c r="N582" s="15" t="str">
        <f t="shared" si="70"/>
        <v/>
      </c>
      <c r="O582" s="15" t="str">
        <f t="shared" si="71"/>
        <v>Não</v>
      </c>
      <c r="P582" s="15">
        <f t="shared" si="72"/>
        <v>10</v>
      </c>
      <c r="T582" s="25"/>
      <c r="V582" s="26"/>
      <c r="W582" s="26"/>
      <c r="X582" s="26"/>
    </row>
    <row r="583" spans="3:24" outlineLevel="1" x14ac:dyDescent="0.2">
      <c r="C583" s="23" t="s">
        <v>418</v>
      </c>
      <c r="D583" s="24" t="s">
        <v>33</v>
      </c>
      <c r="E583" s="24" t="s">
        <v>419</v>
      </c>
      <c r="F583" s="24" t="s">
        <v>37</v>
      </c>
      <c r="G583" s="24"/>
      <c r="J583" s="15" t="str">
        <f t="shared" si="73"/>
        <v>ft_servidor_aposentado</v>
      </c>
      <c r="K583" s="15" t="str">
        <f t="shared" si="74"/>
        <v>dm_regime_previdenciarioid_regime_previdenciario</v>
      </c>
      <c r="L583" s="15" t="str">
        <f t="shared" si="68"/>
        <v>integer</v>
      </c>
      <c r="M583" s="15" t="str">
        <f t="shared" si="69"/>
        <v>10</v>
      </c>
      <c r="N583" s="15" t="str">
        <f t="shared" si="70"/>
        <v/>
      </c>
      <c r="O583" s="15" t="str">
        <f t="shared" si="71"/>
        <v>Não</v>
      </c>
      <c r="P583" s="15">
        <f t="shared" si="72"/>
        <v>10</v>
      </c>
      <c r="T583" s="25"/>
      <c r="V583" s="26"/>
      <c r="W583" s="26"/>
      <c r="X583" s="26"/>
    </row>
    <row r="584" spans="3:24" outlineLevel="1" x14ac:dyDescent="0.2">
      <c r="C584" s="23" t="s">
        <v>367</v>
      </c>
      <c r="D584" s="24" t="s">
        <v>33</v>
      </c>
      <c r="E584" s="24" t="s">
        <v>368</v>
      </c>
      <c r="F584" s="24" t="s">
        <v>37</v>
      </c>
      <c r="G584" s="24"/>
      <c r="J584" s="15" t="str">
        <f t="shared" si="73"/>
        <v>ft_servidor_aposentado</v>
      </c>
      <c r="K584" s="15" t="str">
        <f t="shared" si="74"/>
        <v>dm_servidorid_funcionario</v>
      </c>
      <c r="L584" s="15" t="str">
        <f t="shared" si="68"/>
        <v>integer</v>
      </c>
      <c r="M584" s="15" t="str">
        <f t="shared" si="69"/>
        <v>10</v>
      </c>
      <c r="N584" s="15" t="str">
        <f t="shared" si="70"/>
        <v/>
      </c>
      <c r="O584" s="15" t="str">
        <f t="shared" si="71"/>
        <v>Não</v>
      </c>
      <c r="P584" s="15">
        <f t="shared" si="72"/>
        <v>10</v>
      </c>
      <c r="T584" s="25"/>
      <c r="V584" s="26"/>
      <c r="W584" s="26"/>
      <c r="X584" s="26"/>
    </row>
    <row r="585" spans="3:24" outlineLevel="1" x14ac:dyDescent="0.2">
      <c r="C585" s="23" t="s">
        <v>420</v>
      </c>
      <c r="D585" s="24" t="s">
        <v>33</v>
      </c>
      <c r="E585" s="24" t="s">
        <v>421</v>
      </c>
      <c r="F585" s="24" t="s">
        <v>37</v>
      </c>
      <c r="G585" s="24"/>
      <c r="J585" s="15" t="str">
        <f t="shared" si="73"/>
        <v>ft_servidor_aposentado</v>
      </c>
      <c r="K585" s="15" t="str">
        <f t="shared" si="74"/>
        <v>dm_tipo_aposentadoriaid_tipo_aposentadoria</v>
      </c>
      <c r="L585" s="15" t="str">
        <f t="shared" si="68"/>
        <v>integer</v>
      </c>
      <c r="M585" s="15" t="str">
        <f t="shared" si="69"/>
        <v>10</v>
      </c>
      <c r="N585" s="15" t="str">
        <f t="shared" si="70"/>
        <v/>
      </c>
      <c r="O585" s="15" t="str">
        <f t="shared" si="71"/>
        <v>Não</v>
      </c>
      <c r="P585" s="15">
        <f t="shared" si="72"/>
        <v>10</v>
      </c>
      <c r="T585" s="25"/>
      <c r="V585" s="26"/>
      <c r="W585" s="26"/>
      <c r="X585" s="26"/>
    </row>
    <row r="586" spans="3:24" outlineLevel="1" x14ac:dyDescent="0.2">
      <c r="C586" s="23" t="s">
        <v>371</v>
      </c>
      <c r="D586" s="24" t="s">
        <v>33</v>
      </c>
      <c r="E586" s="24" t="s">
        <v>372</v>
      </c>
      <c r="F586" s="24" t="s">
        <v>37</v>
      </c>
      <c r="G586" s="24"/>
      <c r="J586" s="15" t="str">
        <f t="shared" si="73"/>
        <v>ft_servidor_aposentado</v>
      </c>
      <c r="K586" s="15" t="str">
        <f t="shared" si="74"/>
        <v>dm_tipo_deficienciaid_tipo_deficiencia</v>
      </c>
      <c r="L586" s="15" t="str">
        <f t="shared" si="68"/>
        <v>integer</v>
      </c>
      <c r="M586" s="15" t="str">
        <f t="shared" si="69"/>
        <v>10</v>
      </c>
      <c r="N586" s="15" t="str">
        <f t="shared" si="70"/>
        <v/>
      </c>
      <c r="O586" s="15" t="str">
        <f t="shared" si="71"/>
        <v>Não</v>
      </c>
      <c r="P586" s="15">
        <f t="shared" si="72"/>
        <v>10</v>
      </c>
      <c r="T586" s="25"/>
      <c r="V586" s="26"/>
      <c r="W586" s="26"/>
      <c r="X586" s="26"/>
    </row>
    <row r="587" spans="3:24" outlineLevel="1" x14ac:dyDescent="0.2">
      <c r="C587" s="23" t="s">
        <v>375</v>
      </c>
      <c r="D587" s="24" t="s">
        <v>33</v>
      </c>
      <c r="E587" s="24" t="s">
        <v>376</v>
      </c>
      <c r="F587" s="24" t="s">
        <v>37</v>
      </c>
      <c r="G587" s="24"/>
      <c r="J587" s="15" t="str">
        <f t="shared" si="73"/>
        <v>ft_servidor_aposentado</v>
      </c>
      <c r="K587" s="15" t="str">
        <f t="shared" si="74"/>
        <v>dm_tipo_vinculoid_tipo_vinculo</v>
      </c>
      <c r="L587" s="15" t="str">
        <f t="shared" si="68"/>
        <v>integer</v>
      </c>
      <c r="M587" s="15" t="str">
        <f t="shared" si="69"/>
        <v>10</v>
      </c>
      <c r="N587" s="15" t="str">
        <f t="shared" si="70"/>
        <v/>
      </c>
      <c r="O587" s="15" t="str">
        <f t="shared" si="71"/>
        <v>Não</v>
      </c>
      <c r="P587" s="15">
        <f t="shared" si="72"/>
        <v>10</v>
      </c>
      <c r="T587" s="25"/>
      <c r="V587" s="26"/>
      <c r="W587" s="26"/>
      <c r="X587" s="26"/>
    </row>
    <row r="588" spans="3:24" outlineLevel="1" x14ac:dyDescent="0.2">
      <c r="C588" s="23" t="s">
        <v>398</v>
      </c>
      <c r="D588" s="24" t="s">
        <v>33</v>
      </c>
      <c r="E588" s="24"/>
      <c r="F588" s="24" t="s">
        <v>37</v>
      </c>
      <c r="G588" s="24"/>
      <c r="J588" s="15" t="str">
        <f t="shared" si="73"/>
        <v>ft_servidor_aposentado</v>
      </c>
      <c r="K588" s="15" t="str">
        <f t="shared" si="74"/>
        <v>dm_carreiraid_carreira</v>
      </c>
      <c r="L588" s="15" t="str">
        <f t="shared" si="68"/>
        <v>integer</v>
      </c>
      <c r="M588" s="15" t="str">
        <f t="shared" si="69"/>
        <v>10</v>
      </c>
      <c r="N588" s="15" t="str">
        <f t="shared" si="70"/>
        <v/>
      </c>
      <c r="O588" s="15" t="str">
        <f t="shared" si="71"/>
        <v/>
      </c>
      <c r="P588" s="15">
        <f t="shared" si="72"/>
        <v>10</v>
      </c>
      <c r="T588" s="25"/>
      <c r="V588" s="26"/>
      <c r="W588" s="26"/>
      <c r="X588" s="26"/>
    </row>
    <row r="589" spans="3:24" outlineLevel="1" x14ac:dyDescent="0.2">
      <c r="C589" s="23" t="s">
        <v>399</v>
      </c>
      <c r="D589" s="24" t="s">
        <v>33</v>
      </c>
      <c r="E589" s="24" t="s">
        <v>400</v>
      </c>
      <c r="F589" s="24" t="s">
        <v>37</v>
      </c>
      <c r="G589" s="24"/>
      <c r="J589" s="15" t="str">
        <f t="shared" si="73"/>
        <v>ft_servidor_aposentado</v>
      </c>
      <c r="K589" s="15" t="str">
        <f t="shared" si="74"/>
        <v>dm_lotacaoid_lotacao</v>
      </c>
      <c r="L589" s="15" t="str">
        <f t="shared" si="68"/>
        <v>integer</v>
      </c>
      <c r="M589" s="15" t="str">
        <f t="shared" si="69"/>
        <v>10</v>
      </c>
      <c r="N589" s="15" t="str">
        <f t="shared" si="70"/>
        <v/>
      </c>
      <c r="O589" s="15" t="str">
        <f t="shared" si="71"/>
        <v>Não</v>
      </c>
      <c r="P589" s="15">
        <f t="shared" si="72"/>
        <v>10</v>
      </c>
      <c r="T589" s="25"/>
      <c r="V589" s="26"/>
      <c r="W589" s="26"/>
      <c r="X589" s="26"/>
    </row>
    <row r="590" spans="3:24" outlineLevel="1" x14ac:dyDescent="0.2">
      <c r="C590" s="23" t="s">
        <v>377</v>
      </c>
      <c r="D590" s="24" t="s">
        <v>33</v>
      </c>
      <c r="E590" s="24" t="s">
        <v>378</v>
      </c>
      <c r="F590" s="24" t="s">
        <v>37</v>
      </c>
      <c r="G590" s="24"/>
      <c r="J590" s="15" t="str">
        <f t="shared" si="73"/>
        <v>ft_servidor_aposentado</v>
      </c>
      <c r="K590" s="15" t="str">
        <f t="shared" si="74"/>
        <v>dm_orgaoid_orgao</v>
      </c>
      <c r="L590" s="15" t="str">
        <f t="shared" si="68"/>
        <v>integer</v>
      </c>
      <c r="M590" s="15" t="str">
        <f t="shared" si="69"/>
        <v>10</v>
      </c>
      <c r="N590" s="15" t="str">
        <f t="shared" si="70"/>
        <v/>
      </c>
      <c r="O590" s="15" t="str">
        <f t="shared" si="71"/>
        <v>Não</v>
      </c>
      <c r="P590" s="15">
        <f t="shared" si="72"/>
        <v>10</v>
      </c>
      <c r="T590" s="25"/>
      <c r="V590" s="26"/>
      <c r="W590" s="26"/>
      <c r="X590" s="26"/>
    </row>
    <row r="591" spans="3:24" outlineLevel="1" x14ac:dyDescent="0.2">
      <c r="C591" s="23" t="s">
        <v>379</v>
      </c>
      <c r="D591" s="24" t="s">
        <v>167</v>
      </c>
      <c r="E591" s="24" t="s">
        <v>380</v>
      </c>
      <c r="F591" s="24" t="s">
        <v>37</v>
      </c>
      <c r="G591" s="24"/>
      <c r="J591" s="15" t="str">
        <f t="shared" si="73"/>
        <v>ft_servidor_aposentado</v>
      </c>
      <c r="K591" s="15" t="str">
        <f t="shared" si="74"/>
        <v>dm_tempocd_ano_mes_dia</v>
      </c>
      <c r="L591" s="15" t="str">
        <f t="shared" si="68"/>
        <v>integer</v>
      </c>
      <c r="M591" s="15" t="str">
        <f t="shared" si="69"/>
        <v>8</v>
      </c>
      <c r="N591" s="15" t="str">
        <f t="shared" si="70"/>
        <v/>
      </c>
      <c r="O591" s="15" t="str">
        <f t="shared" si="71"/>
        <v>Não</v>
      </c>
      <c r="P591" s="15">
        <f t="shared" si="72"/>
        <v>8</v>
      </c>
      <c r="T591" s="25"/>
      <c r="V591" s="26"/>
      <c r="W591" s="26"/>
      <c r="X591" s="26"/>
    </row>
    <row r="592" spans="3:24" outlineLevel="1" x14ac:dyDescent="0.2">
      <c r="C592" s="23" t="s">
        <v>422</v>
      </c>
      <c r="D592" s="24" t="s">
        <v>33</v>
      </c>
      <c r="E592" s="24" t="s">
        <v>423</v>
      </c>
      <c r="F592" s="24" t="s">
        <v>37</v>
      </c>
      <c r="G592" s="24"/>
      <c r="J592" s="15" t="str">
        <f t="shared" si="73"/>
        <v>ft_servidor_aposentado</v>
      </c>
      <c r="K592" s="15" t="str">
        <f t="shared" si="74"/>
        <v>dm_tempo_servico_comissionadoid_tempo_servico_comissionado</v>
      </c>
      <c r="L592" s="15" t="str">
        <f t="shared" si="68"/>
        <v>integer</v>
      </c>
      <c r="M592" s="15" t="str">
        <f t="shared" si="69"/>
        <v>10</v>
      </c>
      <c r="N592" s="15" t="str">
        <f t="shared" si="70"/>
        <v/>
      </c>
      <c r="O592" s="15" t="str">
        <f t="shared" si="71"/>
        <v>Não</v>
      </c>
      <c r="P592" s="15">
        <f t="shared" si="72"/>
        <v>10</v>
      </c>
      <c r="T592" s="25"/>
      <c r="V592" s="26"/>
      <c r="W592" s="26"/>
      <c r="X592" s="26"/>
    </row>
    <row r="593" spans="3:28" outlineLevel="1" x14ac:dyDescent="0.2">
      <c r="C593" s="23"/>
      <c r="D593" s="24"/>
      <c r="E593" s="24"/>
      <c r="F593" s="24"/>
      <c r="G593" s="24"/>
      <c r="J593" s="15" t="str">
        <f t="shared" si="73"/>
        <v/>
      </c>
      <c r="K593" s="15" t="str">
        <f t="shared" si="74"/>
        <v/>
      </c>
      <c r="L593" s="15" t="str">
        <f t="shared" si="68"/>
        <v/>
      </c>
      <c r="M593" s="15" t="str">
        <f t="shared" si="69"/>
        <v/>
      </c>
      <c r="N593" s="15" t="str">
        <f t="shared" si="70"/>
        <v/>
      </c>
      <c r="O593" s="15" t="str">
        <f t="shared" si="71"/>
        <v/>
      </c>
      <c r="P593" s="15" t="str">
        <f t="shared" si="72"/>
        <v/>
      </c>
      <c r="T593" s="25"/>
      <c r="V593" s="26"/>
      <c r="W593" s="26"/>
      <c r="X593" s="26"/>
    </row>
    <row r="594" spans="3:28" outlineLevel="1" x14ac:dyDescent="0.2">
      <c r="C594" s="23" t="s">
        <v>424</v>
      </c>
      <c r="D594" s="24"/>
      <c r="E594" s="24"/>
      <c r="F594" s="24"/>
      <c r="G594" s="24"/>
      <c r="J594" s="15" t="str">
        <f t="shared" si="73"/>
        <v>ft_servidor_ativo</v>
      </c>
      <c r="K594" s="15" t="str">
        <f t="shared" si="74"/>
        <v/>
      </c>
      <c r="L594" s="15" t="str">
        <f t="shared" si="68"/>
        <v/>
      </c>
      <c r="M594" s="15" t="str">
        <f t="shared" si="69"/>
        <v/>
      </c>
      <c r="N594" s="15" t="str">
        <f t="shared" si="70"/>
        <v/>
      </c>
      <c r="O594" s="15" t="str">
        <f t="shared" si="71"/>
        <v/>
      </c>
      <c r="P594" s="15" t="str">
        <f t="shared" si="72"/>
        <v/>
      </c>
      <c r="T594" s="25"/>
      <c r="V594" s="26"/>
      <c r="W594" s="26"/>
      <c r="X594" s="26"/>
    </row>
    <row r="595" spans="3:28" outlineLevel="1" x14ac:dyDescent="0.2">
      <c r="C595" s="23" t="s">
        <v>27</v>
      </c>
      <c r="D595" s="24" t="s">
        <v>28</v>
      </c>
      <c r="E595" s="24" t="s">
        <v>29</v>
      </c>
      <c r="F595" s="24" t="s">
        <v>30</v>
      </c>
      <c r="G595" s="24"/>
      <c r="J595" s="15" t="str">
        <f t="shared" si="73"/>
        <v>ft_servidor_ativo</v>
      </c>
      <c r="K595" s="15" t="str">
        <f t="shared" si="74"/>
        <v>Name</v>
      </c>
      <c r="L595" s="15" t="str">
        <f t="shared" si="68"/>
        <v>DataType</v>
      </c>
      <c r="M595" s="15" t="str">
        <f t="shared" si="69"/>
        <v>Size</v>
      </c>
      <c r="N595" s="15" t="str">
        <f t="shared" si="70"/>
        <v>PK</v>
      </c>
      <c r="O595" s="15" t="str">
        <f t="shared" si="71"/>
        <v>Nulo?</v>
      </c>
      <c r="P595" s="15" t="str">
        <f t="shared" si="72"/>
        <v>Tamanho Efetivo</v>
      </c>
      <c r="T595" s="25"/>
      <c r="V595" s="26"/>
      <c r="W595" s="26"/>
      <c r="X595" s="26"/>
      <c r="AB595" s="15" t="str">
        <f>+J595</f>
        <v>ft_servidor_ativo</v>
      </c>
    </row>
    <row r="596" spans="3:28" x14ac:dyDescent="0.2">
      <c r="C596" s="23" t="s">
        <v>387</v>
      </c>
      <c r="D596" s="24" t="s">
        <v>33</v>
      </c>
      <c r="E596" s="24"/>
      <c r="F596" s="24" t="s">
        <v>35</v>
      </c>
      <c r="G596" s="24"/>
      <c r="J596" s="15" t="str">
        <f t="shared" si="73"/>
        <v>ft_servidor_ativo</v>
      </c>
      <c r="K596" s="15" t="str">
        <f t="shared" si="74"/>
        <v>dm_area_atividadeid_atividade</v>
      </c>
      <c r="L596" s="15" t="str">
        <f t="shared" si="68"/>
        <v>integer</v>
      </c>
      <c r="M596" s="15" t="str">
        <f t="shared" si="69"/>
        <v>10</v>
      </c>
      <c r="N596" s="15" t="str">
        <f t="shared" si="70"/>
        <v/>
      </c>
      <c r="O596" s="15" t="str">
        <f t="shared" si="71"/>
        <v/>
      </c>
      <c r="P596" s="15">
        <f t="shared" si="72"/>
        <v>10</v>
      </c>
      <c r="Q596" s="15" t="str">
        <f>+J596</f>
        <v>ft_servidor_ativo</v>
      </c>
      <c r="R596" s="15">
        <f>DSUM(J595:P638,P595,AB595:AB596)</f>
        <v>245</v>
      </c>
      <c r="S596" s="15">
        <v>30000</v>
      </c>
      <c r="T596" s="25">
        <f>+S596*R596/(1024*1024)</f>
        <v>7.0095062255859375</v>
      </c>
      <c r="U596" s="15">
        <v>1</v>
      </c>
      <c r="V596" s="26">
        <v>0.1</v>
      </c>
      <c r="W596" s="25">
        <f>+T596+T596*V596</f>
        <v>7.7104568481445312</v>
      </c>
      <c r="X596" s="30">
        <v>12</v>
      </c>
      <c r="Y596" s="25">
        <f>FV(V596,X596,-W596)</f>
        <v>164.88259721555048</v>
      </c>
      <c r="Z596" s="25">
        <f>+Y596+T596</f>
        <v>171.89210344113641</v>
      </c>
      <c r="AB596" s="15" t="str">
        <f>+J596</f>
        <v>ft_servidor_ativo</v>
      </c>
    </row>
    <row r="597" spans="3:28" outlineLevel="1" x14ac:dyDescent="0.2">
      <c r="C597" s="23" t="s">
        <v>402</v>
      </c>
      <c r="D597" s="24" t="s">
        <v>33</v>
      </c>
      <c r="E597" s="24" t="s">
        <v>403</v>
      </c>
      <c r="F597" s="24" t="s">
        <v>35</v>
      </c>
      <c r="G597" s="24"/>
      <c r="J597" s="15" t="str">
        <f t="shared" si="73"/>
        <v>ft_servidor_ativo</v>
      </c>
      <c r="K597" s="15" t="str">
        <f t="shared" si="74"/>
        <v>dm_estado_civilid_estado_civil</v>
      </c>
      <c r="L597" s="15" t="str">
        <f t="shared" si="68"/>
        <v>integer</v>
      </c>
      <c r="M597" s="15" t="str">
        <f t="shared" si="69"/>
        <v>10</v>
      </c>
      <c r="N597" s="15" t="str">
        <f t="shared" si="70"/>
        <v/>
      </c>
      <c r="O597" s="15" t="str">
        <f t="shared" si="71"/>
        <v>Não</v>
      </c>
      <c r="P597" s="15">
        <f t="shared" si="72"/>
        <v>10</v>
      </c>
      <c r="S597" s="15" t="s">
        <v>431</v>
      </c>
      <c r="T597" s="25"/>
      <c r="V597" s="26"/>
      <c r="W597" s="26"/>
      <c r="X597" s="26"/>
    </row>
    <row r="598" spans="3:28" outlineLevel="1" x14ac:dyDescent="0.2">
      <c r="C598" s="23" t="s">
        <v>404</v>
      </c>
      <c r="D598" s="24" t="s">
        <v>33</v>
      </c>
      <c r="E598" s="24" t="s">
        <v>405</v>
      </c>
      <c r="F598" s="24" t="s">
        <v>37</v>
      </c>
      <c r="G598" s="24"/>
      <c r="J598" s="15" t="str">
        <f t="shared" si="73"/>
        <v>ft_servidor_ativo</v>
      </c>
      <c r="K598" s="15" t="str">
        <f t="shared" si="74"/>
        <v>dm_faixa_vencimentoid_faixa_vencimento</v>
      </c>
      <c r="L598" s="15" t="str">
        <f t="shared" si="68"/>
        <v>integer</v>
      </c>
      <c r="M598" s="15" t="str">
        <f t="shared" si="69"/>
        <v>10</v>
      </c>
      <c r="N598" s="15" t="str">
        <f t="shared" si="70"/>
        <v/>
      </c>
      <c r="O598" s="15" t="str">
        <f t="shared" si="71"/>
        <v>Não</v>
      </c>
      <c r="P598" s="15">
        <f t="shared" si="72"/>
        <v>10</v>
      </c>
      <c r="T598" s="25"/>
      <c r="V598" s="26"/>
      <c r="W598" s="26"/>
      <c r="X598" s="26"/>
    </row>
    <row r="599" spans="3:28" outlineLevel="1" x14ac:dyDescent="0.2">
      <c r="C599" s="23" t="s">
        <v>348</v>
      </c>
      <c r="D599" s="24" t="s">
        <v>33</v>
      </c>
      <c r="E599" s="24" t="s">
        <v>349</v>
      </c>
      <c r="F599" s="24" t="s">
        <v>37</v>
      </c>
      <c r="G599" s="24"/>
      <c r="J599" s="15" t="str">
        <f t="shared" si="73"/>
        <v>ft_servidor_ativo</v>
      </c>
      <c r="K599" s="15" t="str">
        <f t="shared" si="74"/>
        <v>dm_folhaid_folha</v>
      </c>
      <c r="L599" s="15" t="str">
        <f t="shared" si="68"/>
        <v>integer</v>
      </c>
      <c r="M599" s="15" t="str">
        <f t="shared" si="69"/>
        <v>10</v>
      </c>
      <c r="N599" s="15" t="str">
        <f t="shared" si="70"/>
        <v/>
      </c>
      <c r="O599" s="15" t="str">
        <f t="shared" si="71"/>
        <v>Não</v>
      </c>
      <c r="P599" s="15">
        <f t="shared" si="72"/>
        <v>10</v>
      </c>
      <c r="T599" s="25"/>
      <c r="V599" s="26"/>
      <c r="W599" s="26"/>
      <c r="X599" s="26"/>
    </row>
    <row r="600" spans="3:28" outlineLevel="1" x14ac:dyDescent="0.2">
      <c r="C600" s="23" t="s">
        <v>350</v>
      </c>
      <c r="D600" s="24" t="s">
        <v>33</v>
      </c>
      <c r="E600" s="24" t="s">
        <v>351</v>
      </c>
      <c r="F600" s="24" t="s">
        <v>37</v>
      </c>
      <c r="G600" s="24"/>
      <c r="J600" s="15" t="str">
        <f t="shared" si="73"/>
        <v>ft_servidor_ativo</v>
      </c>
      <c r="K600" s="15" t="str">
        <f t="shared" si="74"/>
        <v>dm_generoid_genero</v>
      </c>
      <c r="L600" s="15" t="str">
        <f t="shared" si="68"/>
        <v>integer</v>
      </c>
      <c r="M600" s="15" t="str">
        <f t="shared" si="69"/>
        <v>10</v>
      </c>
      <c r="N600" s="15" t="str">
        <f t="shared" si="70"/>
        <v/>
      </c>
      <c r="O600" s="15" t="str">
        <f t="shared" si="71"/>
        <v>Não</v>
      </c>
      <c r="P600" s="15">
        <f t="shared" si="72"/>
        <v>10</v>
      </c>
      <c r="T600" s="25"/>
      <c r="V600" s="26"/>
      <c r="W600" s="26"/>
      <c r="X600" s="26"/>
    </row>
    <row r="601" spans="3:28" outlineLevel="1" x14ac:dyDescent="0.2">
      <c r="C601" s="23" t="s">
        <v>352</v>
      </c>
      <c r="D601" s="24" t="s">
        <v>33</v>
      </c>
      <c r="E601" s="24" t="s">
        <v>353</v>
      </c>
      <c r="F601" s="24" t="s">
        <v>37</v>
      </c>
      <c r="G601" s="24"/>
      <c r="J601" s="15" t="str">
        <f t="shared" si="73"/>
        <v>ft_servidor_ativo</v>
      </c>
      <c r="K601" s="15" t="str">
        <f t="shared" si="74"/>
        <v>dm_logradouroid_logradouro</v>
      </c>
      <c r="L601" s="15" t="str">
        <f t="shared" si="68"/>
        <v>integer</v>
      </c>
      <c r="M601" s="15" t="str">
        <f t="shared" si="69"/>
        <v>10</v>
      </c>
      <c r="N601" s="15" t="str">
        <f t="shared" si="70"/>
        <v/>
      </c>
      <c r="O601" s="15" t="str">
        <f t="shared" si="71"/>
        <v>Não</v>
      </c>
      <c r="P601" s="15">
        <f t="shared" si="72"/>
        <v>10</v>
      </c>
      <c r="T601" s="25"/>
      <c r="V601" s="26"/>
      <c r="W601" s="26"/>
      <c r="X601" s="26"/>
    </row>
    <row r="602" spans="3:28" outlineLevel="1" x14ac:dyDescent="0.2">
      <c r="C602" s="23" t="s">
        <v>354</v>
      </c>
      <c r="D602" s="24" t="s">
        <v>33</v>
      </c>
      <c r="E602" s="24" t="s">
        <v>355</v>
      </c>
      <c r="F602" s="24" t="s">
        <v>37</v>
      </c>
      <c r="G602" s="24"/>
      <c r="J602" s="15" t="str">
        <f t="shared" si="73"/>
        <v>ft_servidor_ativo</v>
      </c>
      <c r="K602" s="15" t="str">
        <f t="shared" si="74"/>
        <v>dm_nacionalidadeid_nacionalidade</v>
      </c>
      <c r="L602" s="15" t="str">
        <f t="shared" ref="L602:L665" si="75">IFERROR(LEFT(D602,SEARCH("(",D602,1)-1),IF(D602="","",D602))</f>
        <v>integer</v>
      </c>
      <c r="M602" s="15" t="str">
        <f t="shared" ref="M602:M665" si="76">IF(L602="DataType","Size",IFERROR(MID(D602,SEARCH("(",D602,1)+1,SEARCH(")",D602,1)-SEARCH("(",D602,1)-1),""))</f>
        <v>10</v>
      </c>
      <c r="N602" s="15" t="str">
        <f t="shared" ref="N602:N665" si="77">IF(M602="Size","PK",IF(E602="PKUnique","Sim",""))</f>
        <v/>
      </c>
      <c r="O602" s="15" t="str">
        <f t="shared" ref="O602:O665" si="78">IF(N602="PK","Nulo?",IF(E602="","",IF(E602="Yes","Sim","Não")))</f>
        <v>Não</v>
      </c>
      <c r="P602" s="15">
        <f t="shared" ref="P602:P665" si="79">IF(O602="Nulo?","Tamanho Efetivo",IF(OR(L602="",L602="DataType"),"",IF(L602="date",7,IF(L602="timestamp",11,VALUE(M602)))))</f>
        <v>10</v>
      </c>
      <c r="T602" s="25"/>
      <c r="V602" s="26"/>
      <c r="W602" s="26"/>
      <c r="X602" s="26"/>
    </row>
    <row r="603" spans="3:28" outlineLevel="1" x14ac:dyDescent="0.2">
      <c r="C603" s="23" t="s">
        <v>356</v>
      </c>
      <c r="D603" s="24" t="s">
        <v>33</v>
      </c>
      <c r="E603" s="24" t="s">
        <v>357</v>
      </c>
      <c r="F603" s="24" t="s">
        <v>37</v>
      </c>
      <c r="G603" s="24"/>
      <c r="J603" s="15" t="str">
        <f t="shared" si="73"/>
        <v>ft_servidor_ativo</v>
      </c>
      <c r="K603" s="15" t="str">
        <f t="shared" si="74"/>
        <v>dm_naturalidadeid_naturalidade</v>
      </c>
      <c r="L603" s="15" t="str">
        <f t="shared" si="75"/>
        <v>integer</v>
      </c>
      <c r="M603" s="15" t="str">
        <f t="shared" si="76"/>
        <v>10</v>
      </c>
      <c r="N603" s="15" t="str">
        <f t="shared" si="77"/>
        <v/>
      </c>
      <c r="O603" s="15" t="str">
        <f t="shared" si="78"/>
        <v>Não</v>
      </c>
      <c r="P603" s="15">
        <f t="shared" si="79"/>
        <v>10</v>
      </c>
      <c r="T603" s="25"/>
      <c r="V603" s="26"/>
      <c r="W603" s="26"/>
      <c r="X603" s="26"/>
    </row>
    <row r="604" spans="3:28" outlineLevel="1" x14ac:dyDescent="0.2">
      <c r="C604" s="23" t="s">
        <v>358</v>
      </c>
      <c r="D604" s="24" t="s">
        <v>42</v>
      </c>
      <c r="E604" s="24"/>
      <c r="F604" s="24" t="s">
        <v>37</v>
      </c>
      <c r="G604" s="24"/>
      <c r="J604" s="15" t="str">
        <f t="shared" si="73"/>
        <v>ft_servidor_ativo</v>
      </c>
      <c r="K604" s="15" t="str">
        <f t="shared" si="74"/>
        <v>dm_tempodt_ano_mes_dia</v>
      </c>
      <c r="L604" s="15" t="str">
        <f t="shared" si="75"/>
        <v>date</v>
      </c>
      <c r="M604" s="15" t="str">
        <f t="shared" si="76"/>
        <v/>
      </c>
      <c r="N604" s="15" t="str">
        <f t="shared" si="77"/>
        <v/>
      </c>
      <c r="O604" s="15" t="str">
        <f t="shared" si="78"/>
        <v/>
      </c>
      <c r="P604" s="15">
        <f t="shared" si="79"/>
        <v>7</v>
      </c>
      <c r="T604" s="25"/>
      <c r="V604" s="26"/>
      <c r="W604" s="26"/>
      <c r="X604" s="26"/>
    </row>
    <row r="605" spans="3:28" outlineLevel="1" x14ac:dyDescent="0.2">
      <c r="C605" s="23" t="s">
        <v>416</v>
      </c>
      <c r="D605" s="24" t="s">
        <v>33</v>
      </c>
      <c r="E605" s="24" t="s">
        <v>417</v>
      </c>
      <c r="F605" s="24" t="s">
        <v>37</v>
      </c>
      <c r="G605" s="24"/>
      <c r="J605" s="15" t="str">
        <f t="shared" si="73"/>
        <v>ft_servidor_ativo</v>
      </c>
      <c r="K605" s="15" t="str">
        <f t="shared" si="74"/>
        <v>dm_tempo_servicoid_tempo_servico</v>
      </c>
      <c r="L605" s="15" t="str">
        <f t="shared" si="75"/>
        <v>integer</v>
      </c>
      <c r="M605" s="15" t="str">
        <f t="shared" si="76"/>
        <v>10</v>
      </c>
      <c r="N605" s="15" t="str">
        <f t="shared" si="77"/>
        <v/>
      </c>
      <c r="O605" s="15" t="str">
        <f t="shared" si="78"/>
        <v>Não</v>
      </c>
      <c r="P605" s="15">
        <f t="shared" si="79"/>
        <v>10</v>
      </c>
      <c r="T605" s="25"/>
      <c r="V605" s="26"/>
      <c r="W605" s="26"/>
      <c r="X605" s="26"/>
    </row>
    <row r="606" spans="3:28" outlineLevel="1" x14ac:dyDescent="0.2">
      <c r="C606" s="23" t="s">
        <v>422</v>
      </c>
      <c r="D606" s="24" t="s">
        <v>33</v>
      </c>
      <c r="E606" s="24" t="s">
        <v>423</v>
      </c>
      <c r="F606" s="24" t="s">
        <v>37</v>
      </c>
      <c r="G606" s="24"/>
      <c r="J606" s="15" t="str">
        <f t="shared" si="73"/>
        <v>ft_servidor_ativo</v>
      </c>
      <c r="K606" s="15" t="str">
        <f t="shared" si="74"/>
        <v>dm_tempo_servico_comissionadoid_tempo_servico_comissionado</v>
      </c>
      <c r="L606" s="15" t="str">
        <f t="shared" si="75"/>
        <v>integer</v>
      </c>
      <c r="M606" s="15" t="str">
        <f t="shared" si="76"/>
        <v>10</v>
      </c>
      <c r="N606" s="15" t="str">
        <f t="shared" si="77"/>
        <v/>
      </c>
      <c r="O606" s="15" t="str">
        <f t="shared" si="78"/>
        <v>Não</v>
      </c>
      <c r="P606" s="15">
        <f t="shared" si="79"/>
        <v>10</v>
      </c>
      <c r="T606" s="25"/>
      <c r="V606" s="26"/>
      <c r="W606" s="26"/>
      <c r="X606" s="26"/>
    </row>
    <row r="607" spans="3:28" outlineLevel="1" x14ac:dyDescent="0.2">
      <c r="C607" s="23" t="s">
        <v>388</v>
      </c>
      <c r="D607" s="24" t="s">
        <v>33</v>
      </c>
      <c r="E607" s="24" t="s">
        <v>389</v>
      </c>
      <c r="F607" s="24" t="s">
        <v>37</v>
      </c>
      <c r="G607" s="24"/>
      <c r="J607" s="15" t="str">
        <f t="shared" si="73"/>
        <v>ft_servidor_ativo</v>
      </c>
      <c r="K607" s="15" t="str">
        <f t="shared" si="74"/>
        <v>dm_carga_horariaid_carga_horaria</v>
      </c>
      <c r="L607" s="15" t="str">
        <f t="shared" si="75"/>
        <v>integer</v>
      </c>
      <c r="M607" s="15" t="str">
        <f t="shared" si="76"/>
        <v>10</v>
      </c>
      <c r="N607" s="15" t="str">
        <f t="shared" si="77"/>
        <v/>
      </c>
      <c r="O607" s="15" t="str">
        <f t="shared" si="78"/>
        <v>Não</v>
      </c>
      <c r="P607" s="15">
        <f t="shared" si="79"/>
        <v>10</v>
      </c>
      <c r="T607" s="25"/>
      <c r="V607" s="26"/>
      <c r="W607" s="26"/>
      <c r="X607" s="26"/>
    </row>
    <row r="608" spans="3:28" outlineLevel="1" x14ac:dyDescent="0.2">
      <c r="C608" s="23" t="s">
        <v>390</v>
      </c>
      <c r="D608" s="24" t="s">
        <v>33</v>
      </c>
      <c r="E608" s="24" t="s">
        <v>391</v>
      </c>
      <c r="F608" s="24" t="s">
        <v>37</v>
      </c>
      <c r="G608" s="24"/>
      <c r="J608" s="15" t="str">
        <f t="shared" si="73"/>
        <v>ft_servidor_ativo</v>
      </c>
      <c r="K608" s="15" t="str">
        <f t="shared" si="74"/>
        <v>dm_cargoid_cargo</v>
      </c>
      <c r="L608" s="15" t="str">
        <f t="shared" si="75"/>
        <v>integer</v>
      </c>
      <c r="M608" s="15" t="str">
        <f t="shared" si="76"/>
        <v>10</v>
      </c>
      <c r="N608" s="15" t="str">
        <f t="shared" si="77"/>
        <v/>
      </c>
      <c r="O608" s="15" t="str">
        <f t="shared" si="78"/>
        <v>Não</v>
      </c>
      <c r="P608" s="15">
        <f t="shared" si="79"/>
        <v>10</v>
      </c>
      <c r="T608" s="25"/>
      <c r="V608" s="26"/>
      <c r="W608" s="26"/>
      <c r="X608" s="26"/>
    </row>
    <row r="609" spans="3:28" outlineLevel="1" x14ac:dyDescent="0.2">
      <c r="C609" s="23" t="s">
        <v>359</v>
      </c>
      <c r="D609" s="24" t="s">
        <v>33</v>
      </c>
      <c r="E609" s="24" t="s">
        <v>360</v>
      </c>
      <c r="F609" s="24" t="s">
        <v>37</v>
      </c>
      <c r="G609" s="24"/>
      <c r="J609" s="15" t="str">
        <f t="shared" si="73"/>
        <v>ft_servidor_ativo</v>
      </c>
      <c r="K609" s="15" t="str">
        <f t="shared" si="74"/>
        <v>dm_faixa_etariaid_faixa_etaria</v>
      </c>
      <c r="L609" s="15" t="str">
        <f t="shared" si="75"/>
        <v>integer</v>
      </c>
      <c r="M609" s="15" t="str">
        <f t="shared" si="76"/>
        <v>10</v>
      </c>
      <c r="N609" s="15" t="str">
        <f t="shared" si="77"/>
        <v/>
      </c>
      <c r="O609" s="15" t="str">
        <f t="shared" si="78"/>
        <v>Não</v>
      </c>
      <c r="P609" s="15">
        <f t="shared" si="79"/>
        <v>10</v>
      </c>
      <c r="T609" s="25"/>
      <c r="V609" s="26"/>
      <c r="W609" s="26"/>
      <c r="X609" s="26"/>
    </row>
    <row r="610" spans="3:28" outlineLevel="1" x14ac:dyDescent="0.2">
      <c r="C610" s="23" t="s">
        <v>363</v>
      </c>
      <c r="D610" s="24" t="s">
        <v>33</v>
      </c>
      <c r="E610" s="24" t="s">
        <v>364</v>
      </c>
      <c r="F610" s="24" t="s">
        <v>37</v>
      </c>
      <c r="G610" s="24"/>
      <c r="J610" s="15" t="str">
        <f t="shared" si="73"/>
        <v>ft_servidor_ativo</v>
      </c>
      <c r="K610" s="15" t="str">
        <f t="shared" si="74"/>
        <v>dm_grau_instrucaoid_grau_instrucao</v>
      </c>
      <c r="L610" s="15" t="str">
        <f t="shared" si="75"/>
        <v>integer</v>
      </c>
      <c r="M610" s="15" t="str">
        <f t="shared" si="76"/>
        <v>10</v>
      </c>
      <c r="N610" s="15" t="str">
        <f t="shared" si="77"/>
        <v/>
      </c>
      <c r="O610" s="15" t="str">
        <f t="shared" si="78"/>
        <v>Não</v>
      </c>
      <c r="P610" s="15">
        <f t="shared" si="79"/>
        <v>10</v>
      </c>
      <c r="T610" s="25"/>
      <c r="V610" s="26"/>
      <c r="W610" s="26"/>
      <c r="X610" s="26"/>
    </row>
    <row r="611" spans="3:28" outlineLevel="1" x14ac:dyDescent="0.2">
      <c r="C611" s="23" t="s">
        <v>425</v>
      </c>
      <c r="D611" s="24" t="s">
        <v>33</v>
      </c>
      <c r="E611" s="24" t="s">
        <v>426</v>
      </c>
      <c r="F611" s="24" t="s">
        <v>37</v>
      </c>
      <c r="G611" s="24"/>
      <c r="J611" s="15" t="str">
        <f t="shared" si="73"/>
        <v>ft_servidor_ativo</v>
      </c>
      <c r="K611" s="15" t="str">
        <f t="shared" si="74"/>
        <v>dm_motivo_ausenciaid_motivo_ausencia</v>
      </c>
      <c r="L611" s="15" t="str">
        <f t="shared" si="75"/>
        <v>integer</v>
      </c>
      <c r="M611" s="15" t="str">
        <f t="shared" si="76"/>
        <v>10</v>
      </c>
      <c r="N611" s="15" t="str">
        <f t="shared" si="77"/>
        <v/>
      </c>
      <c r="O611" s="15" t="str">
        <f t="shared" si="78"/>
        <v>Não</v>
      </c>
      <c r="P611" s="15">
        <f t="shared" si="79"/>
        <v>10</v>
      </c>
      <c r="T611" s="25"/>
      <c r="V611" s="26"/>
      <c r="W611" s="26"/>
      <c r="X611" s="26"/>
    </row>
    <row r="612" spans="3:28" outlineLevel="1" x14ac:dyDescent="0.2">
      <c r="C612" s="23" t="s">
        <v>394</v>
      </c>
      <c r="D612" s="24" t="s">
        <v>33</v>
      </c>
      <c r="E612" s="24" t="s">
        <v>395</v>
      </c>
      <c r="F612" s="24" t="s">
        <v>35</v>
      </c>
      <c r="G612" s="24"/>
      <c r="J612" s="15" t="str">
        <f t="shared" si="73"/>
        <v>ft_servidor_ativo</v>
      </c>
      <c r="K612" s="15" t="str">
        <f t="shared" si="74"/>
        <v>dm_regime_juridicoid_regime_juridico</v>
      </c>
      <c r="L612" s="15" t="str">
        <f t="shared" si="75"/>
        <v>integer</v>
      </c>
      <c r="M612" s="15" t="str">
        <f t="shared" si="76"/>
        <v>10</v>
      </c>
      <c r="N612" s="15" t="str">
        <f t="shared" si="77"/>
        <v/>
      </c>
      <c r="O612" s="15" t="str">
        <f t="shared" si="78"/>
        <v>Não</v>
      </c>
      <c r="P612" s="15">
        <f t="shared" si="79"/>
        <v>10</v>
      </c>
      <c r="T612" s="25"/>
      <c r="V612" s="26"/>
      <c r="W612" s="26"/>
      <c r="X612" s="26"/>
    </row>
    <row r="613" spans="3:28" outlineLevel="1" x14ac:dyDescent="0.2">
      <c r="C613" s="23" t="s">
        <v>418</v>
      </c>
      <c r="D613" s="24" t="s">
        <v>33</v>
      </c>
      <c r="E613" s="24" t="s">
        <v>419</v>
      </c>
      <c r="F613" s="24" t="s">
        <v>37</v>
      </c>
      <c r="G613" s="24"/>
      <c r="J613" s="15" t="str">
        <f t="shared" si="73"/>
        <v>ft_servidor_ativo</v>
      </c>
      <c r="K613" s="15" t="str">
        <f t="shared" si="74"/>
        <v>dm_regime_previdenciarioid_regime_previdenciario</v>
      </c>
      <c r="L613" s="15" t="str">
        <f t="shared" si="75"/>
        <v>integer</v>
      </c>
      <c r="M613" s="15" t="str">
        <f t="shared" si="76"/>
        <v>10</v>
      </c>
      <c r="N613" s="15" t="str">
        <f t="shared" si="77"/>
        <v/>
      </c>
      <c r="O613" s="15" t="str">
        <f t="shared" si="78"/>
        <v>Não</v>
      </c>
      <c r="P613" s="15">
        <f t="shared" si="79"/>
        <v>10</v>
      </c>
      <c r="T613" s="25"/>
      <c r="V613" s="26"/>
      <c r="W613" s="26"/>
      <c r="X613" s="26"/>
    </row>
    <row r="614" spans="3:28" outlineLevel="1" x14ac:dyDescent="0.2">
      <c r="C614" s="23" t="s">
        <v>367</v>
      </c>
      <c r="D614" s="24" t="s">
        <v>33</v>
      </c>
      <c r="E614" s="24" t="s">
        <v>368</v>
      </c>
      <c r="F614" s="24" t="s">
        <v>37</v>
      </c>
      <c r="G614" s="24"/>
      <c r="J614" s="15" t="str">
        <f t="shared" si="73"/>
        <v>ft_servidor_ativo</v>
      </c>
      <c r="K614" s="15" t="str">
        <f t="shared" si="74"/>
        <v>dm_servidorid_funcionario</v>
      </c>
      <c r="L614" s="15" t="str">
        <f t="shared" si="75"/>
        <v>integer</v>
      </c>
      <c r="M614" s="15" t="str">
        <f t="shared" si="76"/>
        <v>10</v>
      </c>
      <c r="N614" s="15" t="str">
        <f t="shared" si="77"/>
        <v/>
      </c>
      <c r="O614" s="15" t="str">
        <f t="shared" si="78"/>
        <v>Não</v>
      </c>
      <c r="P614" s="15">
        <f t="shared" si="79"/>
        <v>10</v>
      </c>
      <c r="T614" s="25"/>
      <c r="V614" s="26"/>
      <c r="W614" s="26"/>
      <c r="X614" s="26"/>
    </row>
    <row r="615" spans="3:28" outlineLevel="1" x14ac:dyDescent="0.2">
      <c r="C615" s="23" t="s">
        <v>371</v>
      </c>
      <c r="D615" s="24" t="s">
        <v>33</v>
      </c>
      <c r="E615" s="24" t="s">
        <v>372</v>
      </c>
      <c r="F615" s="24" t="s">
        <v>37</v>
      </c>
      <c r="G615" s="24"/>
      <c r="J615" s="15" t="str">
        <f t="shared" si="73"/>
        <v>ft_servidor_ativo</v>
      </c>
      <c r="K615" s="15" t="str">
        <f t="shared" si="74"/>
        <v>dm_tipo_deficienciaid_tipo_deficiencia</v>
      </c>
      <c r="L615" s="15" t="str">
        <f t="shared" si="75"/>
        <v>integer</v>
      </c>
      <c r="M615" s="15" t="str">
        <f t="shared" si="76"/>
        <v>10</v>
      </c>
      <c r="N615" s="15" t="str">
        <f t="shared" si="77"/>
        <v/>
      </c>
      <c r="O615" s="15" t="str">
        <f t="shared" si="78"/>
        <v>Não</v>
      </c>
      <c r="P615" s="15">
        <f t="shared" si="79"/>
        <v>10</v>
      </c>
      <c r="T615" s="25"/>
      <c r="V615" s="26"/>
      <c r="W615" s="26"/>
      <c r="X615" s="26"/>
    </row>
    <row r="616" spans="3:28" outlineLevel="1" x14ac:dyDescent="0.2">
      <c r="C616" s="23" t="s">
        <v>375</v>
      </c>
      <c r="D616" s="24" t="s">
        <v>33</v>
      </c>
      <c r="E616" s="24" t="s">
        <v>376</v>
      </c>
      <c r="F616" s="24" t="s">
        <v>37</v>
      </c>
      <c r="G616" s="24"/>
      <c r="J616" s="15" t="str">
        <f t="shared" si="73"/>
        <v>ft_servidor_ativo</v>
      </c>
      <c r="K616" s="15" t="str">
        <f t="shared" si="74"/>
        <v>dm_tipo_vinculoid_tipo_vinculo</v>
      </c>
      <c r="L616" s="15" t="str">
        <f t="shared" si="75"/>
        <v>integer</v>
      </c>
      <c r="M616" s="15" t="str">
        <f t="shared" si="76"/>
        <v>10</v>
      </c>
      <c r="N616" s="15" t="str">
        <f t="shared" si="77"/>
        <v/>
      </c>
      <c r="O616" s="15" t="str">
        <f t="shared" si="78"/>
        <v>Não</v>
      </c>
      <c r="P616" s="15">
        <f t="shared" si="79"/>
        <v>10</v>
      </c>
      <c r="T616" s="25"/>
      <c r="V616" s="26"/>
      <c r="W616" s="26"/>
      <c r="X616" s="26"/>
    </row>
    <row r="617" spans="3:28" outlineLevel="1" x14ac:dyDescent="0.2">
      <c r="C617" s="23" t="s">
        <v>398</v>
      </c>
      <c r="D617" s="24" t="s">
        <v>33</v>
      </c>
      <c r="E617" s="24"/>
      <c r="F617" s="24" t="s">
        <v>37</v>
      </c>
      <c r="G617" s="24"/>
      <c r="J617" s="15" t="str">
        <f t="shared" si="73"/>
        <v>ft_servidor_ativo</v>
      </c>
      <c r="K617" s="15" t="str">
        <f t="shared" si="74"/>
        <v>dm_carreiraid_carreira</v>
      </c>
      <c r="L617" s="15" t="str">
        <f t="shared" si="75"/>
        <v>integer</v>
      </c>
      <c r="M617" s="15" t="str">
        <f t="shared" si="76"/>
        <v>10</v>
      </c>
      <c r="N617" s="15" t="str">
        <f t="shared" si="77"/>
        <v/>
      </c>
      <c r="O617" s="15" t="str">
        <f t="shared" si="78"/>
        <v/>
      </c>
      <c r="P617" s="15">
        <f t="shared" si="79"/>
        <v>10</v>
      </c>
      <c r="T617" s="25"/>
      <c r="V617" s="26"/>
      <c r="W617" s="26"/>
      <c r="X617" s="26"/>
    </row>
    <row r="618" spans="3:28" outlineLevel="1" x14ac:dyDescent="0.2">
      <c r="C618" s="23" t="s">
        <v>399</v>
      </c>
      <c r="D618" s="24" t="s">
        <v>33</v>
      </c>
      <c r="E618" s="24" t="s">
        <v>400</v>
      </c>
      <c r="F618" s="24" t="s">
        <v>37</v>
      </c>
      <c r="G618" s="24"/>
      <c r="J618" s="15" t="str">
        <f t="shared" si="73"/>
        <v>ft_servidor_ativo</v>
      </c>
      <c r="K618" s="15" t="str">
        <f t="shared" si="74"/>
        <v>dm_lotacaoid_lotacao</v>
      </c>
      <c r="L618" s="15" t="str">
        <f t="shared" si="75"/>
        <v>integer</v>
      </c>
      <c r="M618" s="15" t="str">
        <f t="shared" si="76"/>
        <v>10</v>
      </c>
      <c r="N618" s="15" t="str">
        <f t="shared" si="77"/>
        <v/>
      </c>
      <c r="O618" s="15" t="str">
        <f t="shared" si="78"/>
        <v>Não</v>
      </c>
      <c r="P618" s="15">
        <f t="shared" si="79"/>
        <v>10</v>
      </c>
      <c r="T618" s="25"/>
      <c r="V618" s="26"/>
      <c r="W618" s="26"/>
      <c r="X618" s="26"/>
    </row>
    <row r="619" spans="3:28" outlineLevel="1" x14ac:dyDescent="0.2">
      <c r="C619" s="23" t="s">
        <v>377</v>
      </c>
      <c r="D619" s="24" t="s">
        <v>33</v>
      </c>
      <c r="E619" s="24" t="s">
        <v>378</v>
      </c>
      <c r="F619" s="24" t="s">
        <v>37</v>
      </c>
      <c r="G619" s="24"/>
      <c r="J619" s="15" t="str">
        <f t="shared" si="73"/>
        <v>ft_servidor_ativo</v>
      </c>
      <c r="K619" s="15" t="str">
        <f t="shared" si="74"/>
        <v>dm_orgaoid_orgao</v>
      </c>
      <c r="L619" s="15" t="str">
        <f t="shared" si="75"/>
        <v>integer</v>
      </c>
      <c r="M619" s="15" t="str">
        <f t="shared" si="76"/>
        <v>10</v>
      </c>
      <c r="N619" s="15" t="str">
        <f t="shared" si="77"/>
        <v/>
      </c>
      <c r="O619" s="15" t="str">
        <f t="shared" si="78"/>
        <v>Não</v>
      </c>
      <c r="P619" s="15">
        <f t="shared" si="79"/>
        <v>10</v>
      </c>
      <c r="T619" s="25"/>
      <c r="V619" s="26"/>
      <c r="W619" s="26"/>
      <c r="X619" s="26"/>
    </row>
    <row r="620" spans="3:28" outlineLevel="1" x14ac:dyDescent="0.2">
      <c r="C620" s="23" t="s">
        <v>379</v>
      </c>
      <c r="D620" s="24" t="s">
        <v>167</v>
      </c>
      <c r="E620" s="24" t="s">
        <v>380</v>
      </c>
      <c r="F620" s="24" t="s">
        <v>37</v>
      </c>
      <c r="G620" s="24"/>
      <c r="J620" s="15" t="str">
        <f t="shared" ref="J620:J675" si="80">IF(LEFT(C620,3)="","",IF(LEFT(C620,3)="ft_",C620,J619))</f>
        <v>ft_servidor_ativo</v>
      </c>
      <c r="K620" s="15" t="str">
        <f t="shared" ref="K620:K675" si="81">IF(LEFT(C620,3)="ft_","",IF(C620="","",C620))</f>
        <v>dm_tempocd_ano_mes_dia</v>
      </c>
      <c r="L620" s="15" t="str">
        <f t="shared" si="75"/>
        <v>integer</v>
      </c>
      <c r="M620" s="15" t="str">
        <f t="shared" si="76"/>
        <v>8</v>
      </c>
      <c r="N620" s="15" t="str">
        <f t="shared" si="77"/>
        <v/>
      </c>
      <c r="O620" s="15" t="str">
        <f t="shared" si="78"/>
        <v>Não</v>
      </c>
      <c r="P620" s="15">
        <f t="shared" si="79"/>
        <v>8</v>
      </c>
      <c r="T620" s="25"/>
      <c r="V620" s="26"/>
      <c r="W620" s="26"/>
      <c r="X620" s="26"/>
    </row>
    <row r="621" spans="3:28" outlineLevel="1" x14ac:dyDescent="0.2">
      <c r="C621" s="23"/>
      <c r="D621" s="24"/>
      <c r="E621" s="24"/>
      <c r="F621" s="24"/>
      <c r="G621" s="24"/>
      <c r="J621" s="15" t="str">
        <f t="shared" si="80"/>
        <v/>
      </c>
      <c r="K621" s="15" t="str">
        <f t="shared" si="81"/>
        <v/>
      </c>
      <c r="L621" s="15" t="str">
        <f t="shared" si="75"/>
        <v/>
      </c>
      <c r="M621" s="15" t="str">
        <f t="shared" si="76"/>
        <v/>
      </c>
      <c r="N621" s="15" t="str">
        <f t="shared" si="77"/>
        <v/>
      </c>
      <c r="O621" s="15" t="str">
        <f t="shared" si="78"/>
        <v/>
      </c>
      <c r="P621" s="15" t="str">
        <f t="shared" si="79"/>
        <v/>
      </c>
      <c r="T621" s="25"/>
      <c r="V621" s="26"/>
      <c r="W621" s="26"/>
      <c r="X621" s="26"/>
    </row>
    <row r="622" spans="3:28" outlineLevel="1" x14ac:dyDescent="0.2">
      <c r="C622" s="23" t="s">
        <v>427</v>
      </c>
      <c r="D622" s="24"/>
      <c r="E622" s="24"/>
      <c r="F622" s="24"/>
      <c r="G622" s="24"/>
      <c r="J622" s="15" t="str">
        <f t="shared" si="80"/>
        <v>ft_servidor_desligado</v>
      </c>
      <c r="K622" s="15" t="str">
        <f t="shared" si="81"/>
        <v/>
      </c>
      <c r="L622" s="15" t="str">
        <f t="shared" si="75"/>
        <v/>
      </c>
      <c r="M622" s="15" t="str">
        <f t="shared" si="76"/>
        <v/>
      </c>
      <c r="N622" s="15" t="str">
        <f t="shared" si="77"/>
        <v/>
      </c>
      <c r="O622" s="15" t="str">
        <f t="shared" si="78"/>
        <v/>
      </c>
      <c r="P622" s="15" t="str">
        <f t="shared" si="79"/>
        <v/>
      </c>
      <c r="T622" s="25"/>
      <c r="V622" s="26"/>
      <c r="W622" s="26"/>
      <c r="X622" s="26"/>
    </row>
    <row r="623" spans="3:28" outlineLevel="1" x14ac:dyDescent="0.2">
      <c r="C623" s="23" t="s">
        <v>27</v>
      </c>
      <c r="D623" s="24" t="s">
        <v>28</v>
      </c>
      <c r="E623" s="24" t="s">
        <v>29</v>
      </c>
      <c r="F623" s="24" t="s">
        <v>30</v>
      </c>
      <c r="G623" s="24"/>
      <c r="J623" s="15" t="str">
        <f t="shared" si="80"/>
        <v>ft_servidor_desligado</v>
      </c>
      <c r="K623" s="15" t="str">
        <f t="shared" si="81"/>
        <v>Name</v>
      </c>
      <c r="L623" s="15" t="str">
        <f t="shared" si="75"/>
        <v>DataType</v>
      </c>
      <c r="M623" s="15" t="str">
        <f t="shared" si="76"/>
        <v>Size</v>
      </c>
      <c r="N623" s="15" t="str">
        <f t="shared" si="77"/>
        <v>PK</v>
      </c>
      <c r="O623" s="15" t="str">
        <f t="shared" si="78"/>
        <v>Nulo?</v>
      </c>
      <c r="P623" s="15" t="str">
        <f t="shared" si="79"/>
        <v>Tamanho Efetivo</v>
      </c>
      <c r="T623" s="25"/>
      <c r="V623" s="26"/>
      <c r="W623" s="26"/>
      <c r="X623" s="26"/>
      <c r="AB623" s="15" t="str">
        <f>+J623</f>
        <v>ft_servidor_desligado</v>
      </c>
    </row>
    <row r="624" spans="3:28" x14ac:dyDescent="0.2">
      <c r="C624" s="23" t="s">
        <v>387</v>
      </c>
      <c r="D624" s="24" t="s">
        <v>33</v>
      </c>
      <c r="E624" s="24"/>
      <c r="F624" s="24" t="s">
        <v>35</v>
      </c>
      <c r="G624" s="24"/>
      <c r="J624" s="15" t="str">
        <f t="shared" si="80"/>
        <v>ft_servidor_desligado</v>
      </c>
      <c r="K624" s="15" t="str">
        <f t="shared" si="81"/>
        <v>dm_area_atividadeid_atividade</v>
      </c>
      <c r="L624" s="15" t="str">
        <f t="shared" si="75"/>
        <v>integer</v>
      </c>
      <c r="M624" s="15" t="str">
        <f t="shared" si="76"/>
        <v>10</v>
      </c>
      <c r="N624" s="15" t="str">
        <f t="shared" si="77"/>
        <v/>
      </c>
      <c r="O624" s="15" t="str">
        <f t="shared" si="78"/>
        <v/>
      </c>
      <c r="P624" s="15">
        <f t="shared" si="79"/>
        <v>10</v>
      </c>
      <c r="Q624" s="15" t="str">
        <f>+J624</f>
        <v>ft_servidor_desligado</v>
      </c>
      <c r="R624" s="15">
        <f>DSUM(J623:P666,P623,AB623:AB624)</f>
        <v>245</v>
      </c>
      <c r="S624" s="15">
        <v>10</v>
      </c>
      <c r="T624" s="25">
        <f>+S624*R624/(1024*1024)</f>
        <v>2.3365020751953125E-3</v>
      </c>
      <c r="U624" s="15">
        <v>1</v>
      </c>
      <c r="V624" s="26">
        <v>0.1</v>
      </c>
      <c r="W624" s="25">
        <f>+T624+T624*V624</f>
        <v>2.5701522827148438E-3</v>
      </c>
      <c r="X624" s="30">
        <v>12</v>
      </c>
      <c r="Y624" s="25">
        <f>FV(V624,X624,-W624)</f>
        <v>5.4960865738516822E-2</v>
      </c>
      <c r="Z624" s="25">
        <f>+Y624+T624</f>
        <v>5.7297367813712134E-2</v>
      </c>
      <c r="AB624" s="15" t="str">
        <f>+J624</f>
        <v>ft_servidor_desligado</v>
      </c>
    </row>
    <row r="625" spans="3:24" outlineLevel="1" x14ac:dyDescent="0.2">
      <c r="C625" s="23" t="s">
        <v>402</v>
      </c>
      <c r="D625" s="24" t="s">
        <v>33</v>
      </c>
      <c r="E625" s="24" t="s">
        <v>403</v>
      </c>
      <c r="F625" s="24" t="s">
        <v>35</v>
      </c>
      <c r="G625" s="24"/>
      <c r="J625" s="15" t="str">
        <f t="shared" si="80"/>
        <v>ft_servidor_desligado</v>
      </c>
      <c r="K625" s="15" t="str">
        <f t="shared" si="81"/>
        <v>dm_estado_civilid_estado_civil</v>
      </c>
      <c r="L625" s="15" t="str">
        <f t="shared" si="75"/>
        <v>integer</v>
      </c>
      <c r="M625" s="15" t="str">
        <f t="shared" si="76"/>
        <v>10</v>
      </c>
      <c r="N625" s="15" t="str">
        <f t="shared" si="77"/>
        <v/>
      </c>
      <c r="O625" s="15" t="str">
        <f t="shared" si="78"/>
        <v>Não</v>
      </c>
      <c r="P625" s="15">
        <f t="shared" si="79"/>
        <v>10</v>
      </c>
      <c r="S625" s="15" t="s">
        <v>431</v>
      </c>
      <c r="T625" s="25"/>
      <c r="V625" s="26"/>
      <c r="W625" s="26"/>
      <c r="X625" s="26"/>
    </row>
    <row r="626" spans="3:24" outlineLevel="1" x14ac:dyDescent="0.2">
      <c r="C626" s="23" t="s">
        <v>404</v>
      </c>
      <c r="D626" s="24" t="s">
        <v>33</v>
      </c>
      <c r="E626" s="24" t="s">
        <v>405</v>
      </c>
      <c r="F626" s="24" t="s">
        <v>37</v>
      </c>
      <c r="G626" s="24"/>
      <c r="J626" s="15" t="str">
        <f t="shared" si="80"/>
        <v>ft_servidor_desligado</v>
      </c>
      <c r="K626" s="15" t="str">
        <f t="shared" si="81"/>
        <v>dm_faixa_vencimentoid_faixa_vencimento</v>
      </c>
      <c r="L626" s="15" t="str">
        <f t="shared" si="75"/>
        <v>integer</v>
      </c>
      <c r="M626" s="15" t="str">
        <f t="shared" si="76"/>
        <v>10</v>
      </c>
      <c r="N626" s="15" t="str">
        <f t="shared" si="77"/>
        <v/>
      </c>
      <c r="O626" s="15" t="str">
        <f t="shared" si="78"/>
        <v>Não</v>
      </c>
      <c r="P626" s="15">
        <f t="shared" si="79"/>
        <v>10</v>
      </c>
      <c r="T626" s="25"/>
      <c r="V626" s="26"/>
      <c r="W626" s="26"/>
      <c r="X626" s="26"/>
    </row>
    <row r="627" spans="3:24" outlineLevel="1" x14ac:dyDescent="0.2">
      <c r="C627" s="23" t="s">
        <v>350</v>
      </c>
      <c r="D627" s="24" t="s">
        <v>33</v>
      </c>
      <c r="E627" s="24" t="s">
        <v>351</v>
      </c>
      <c r="F627" s="24" t="s">
        <v>37</v>
      </c>
      <c r="G627" s="24"/>
      <c r="J627" s="15" t="str">
        <f t="shared" si="80"/>
        <v>ft_servidor_desligado</v>
      </c>
      <c r="K627" s="15" t="str">
        <f t="shared" si="81"/>
        <v>dm_generoid_genero</v>
      </c>
      <c r="L627" s="15" t="str">
        <f t="shared" si="75"/>
        <v>integer</v>
      </c>
      <c r="M627" s="15" t="str">
        <f t="shared" si="76"/>
        <v>10</v>
      </c>
      <c r="N627" s="15" t="str">
        <f t="shared" si="77"/>
        <v/>
      </c>
      <c r="O627" s="15" t="str">
        <f t="shared" si="78"/>
        <v>Não</v>
      </c>
      <c r="P627" s="15">
        <f t="shared" si="79"/>
        <v>10</v>
      </c>
      <c r="T627" s="25"/>
      <c r="V627" s="26"/>
      <c r="W627" s="26"/>
      <c r="X627" s="26"/>
    </row>
    <row r="628" spans="3:24" outlineLevel="1" x14ac:dyDescent="0.2">
      <c r="C628" s="23" t="s">
        <v>352</v>
      </c>
      <c r="D628" s="24" t="s">
        <v>33</v>
      </c>
      <c r="E628" s="24" t="s">
        <v>353</v>
      </c>
      <c r="F628" s="24" t="s">
        <v>37</v>
      </c>
      <c r="G628" s="24"/>
      <c r="J628" s="15" t="str">
        <f t="shared" si="80"/>
        <v>ft_servidor_desligado</v>
      </c>
      <c r="K628" s="15" t="str">
        <f t="shared" si="81"/>
        <v>dm_logradouroid_logradouro</v>
      </c>
      <c r="L628" s="15" t="str">
        <f t="shared" si="75"/>
        <v>integer</v>
      </c>
      <c r="M628" s="15" t="str">
        <f t="shared" si="76"/>
        <v>10</v>
      </c>
      <c r="N628" s="15" t="str">
        <f t="shared" si="77"/>
        <v/>
      </c>
      <c r="O628" s="15" t="str">
        <f t="shared" si="78"/>
        <v>Não</v>
      </c>
      <c r="P628" s="15">
        <f t="shared" si="79"/>
        <v>10</v>
      </c>
      <c r="T628" s="25"/>
      <c r="V628" s="26"/>
      <c r="W628" s="26"/>
      <c r="X628" s="26"/>
    </row>
    <row r="629" spans="3:24" outlineLevel="1" x14ac:dyDescent="0.2">
      <c r="C629" s="23" t="s">
        <v>354</v>
      </c>
      <c r="D629" s="24" t="s">
        <v>33</v>
      </c>
      <c r="E629" s="24" t="s">
        <v>355</v>
      </c>
      <c r="F629" s="24" t="s">
        <v>37</v>
      </c>
      <c r="G629" s="24"/>
      <c r="J629" s="15" t="str">
        <f t="shared" si="80"/>
        <v>ft_servidor_desligado</v>
      </c>
      <c r="K629" s="15" t="str">
        <f t="shared" si="81"/>
        <v>dm_nacionalidadeid_nacionalidade</v>
      </c>
      <c r="L629" s="15" t="str">
        <f t="shared" si="75"/>
        <v>integer</v>
      </c>
      <c r="M629" s="15" t="str">
        <f t="shared" si="76"/>
        <v>10</v>
      </c>
      <c r="N629" s="15" t="str">
        <f t="shared" si="77"/>
        <v/>
      </c>
      <c r="O629" s="15" t="str">
        <f t="shared" si="78"/>
        <v>Não</v>
      </c>
      <c r="P629" s="15">
        <f t="shared" si="79"/>
        <v>10</v>
      </c>
      <c r="T629" s="25"/>
      <c r="V629" s="26"/>
      <c r="W629" s="26"/>
      <c r="X629" s="26"/>
    </row>
    <row r="630" spans="3:24" outlineLevel="1" x14ac:dyDescent="0.2">
      <c r="C630" s="23" t="s">
        <v>356</v>
      </c>
      <c r="D630" s="24" t="s">
        <v>33</v>
      </c>
      <c r="E630" s="24" t="s">
        <v>357</v>
      </c>
      <c r="F630" s="24" t="s">
        <v>37</v>
      </c>
      <c r="G630" s="24"/>
      <c r="J630" s="15" t="str">
        <f t="shared" si="80"/>
        <v>ft_servidor_desligado</v>
      </c>
      <c r="K630" s="15" t="str">
        <f t="shared" si="81"/>
        <v>dm_naturalidadeid_naturalidade</v>
      </c>
      <c r="L630" s="15" t="str">
        <f t="shared" si="75"/>
        <v>integer</v>
      </c>
      <c r="M630" s="15" t="str">
        <f t="shared" si="76"/>
        <v>10</v>
      </c>
      <c r="N630" s="15" t="str">
        <f t="shared" si="77"/>
        <v/>
      </c>
      <c r="O630" s="15" t="str">
        <f t="shared" si="78"/>
        <v>Não</v>
      </c>
      <c r="P630" s="15">
        <f t="shared" si="79"/>
        <v>10</v>
      </c>
      <c r="T630" s="25"/>
      <c r="V630" s="26"/>
      <c r="W630" s="26"/>
      <c r="X630" s="26"/>
    </row>
    <row r="631" spans="3:24" outlineLevel="1" x14ac:dyDescent="0.2">
      <c r="C631" s="23" t="s">
        <v>358</v>
      </c>
      <c r="D631" s="24" t="s">
        <v>42</v>
      </c>
      <c r="E631" s="24"/>
      <c r="F631" s="24" t="s">
        <v>37</v>
      </c>
      <c r="G631" s="24"/>
      <c r="J631" s="15" t="str">
        <f t="shared" si="80"/>
        <v>ft_servidor_desligado</v>
      </c>
      <c r="K631" s="15" t="str">
        <f t="shared" si="81"/>
        <v>dm_tempodt_ano_mes_dia</v>
      </c>
      <c r="L631" s="15" t="str">
        <f t="shared" si="75"/>
        <v>date</v>
      </c>
      <c r="M631" s="15" t="str">
        <f t="shared" si="76"/>
        <v/>
      </c>
      <c r="N631" s="15" t="str">
        <f t="shared" si="77"/>
        <v/>
      </c>
      <c r="O631" s="15" t="str">
        <f t="shared" si="78"/>
        <v/>
      </c>
      <c r="P631" s="15">
        <f t="shared" si="79"/>
        <v>7</v>
      </c>
      <c r="T631" s="25"/>
      <c r="V631" s="26"/>
      <c r="W631" s="26"/>
      <c r="X631" s="26"/>
    </row>
    <row r="632" spans="3:24" outlineLevel="1" x14ac:dyDescent="0.2">
      <c r="C632" s="23" t="s">
        <v>416</v>
      </c>
      <c r="D632" s="24" t="s">
        <v>33</v>
      </c>
      <c r="E632" s="24" t="s">
        <v>417</v>
      </c>
      <c r="F632" s="24" t="s">
        <v>37</v>
      </c>
      <c r="G632" s="24"/>
      <c r="J632" s="15" t="str">
        <f t="shared" si="80"/>
        <v>ft_servidor_desligado</v>
      </c>
      <c r="K632" s="15" t="str">
        <f t="shared" si="81"/>
        <v>dm_tempo_servicoid_tempo_servico</v>
      </c>
      <c r="L632" s="15" t="str">
        <f t="shared" si="75"/>
        <v>integer</v>
      </c>
      <c r="M632" s="15" t="str">
        <f t="shared" si="76"/>
        <v>10</v>
      </c>
      <c r="N632" s="15" t="str">
        <f t="shared" si="77"/>
        <v/>
      </c>
      <c r="O632" s="15" t="str">
        <f t="shared" si="78"/>
        <v>Não</v>
      </c>
      <c r="P632" s="15">
        <f t="shared" si="79"/>
        <v>10</v>
      </c>
      <c r="T632" s="25"/>
      <c r="V632" s="26"/>
      <c r="W632" s="26"/>
      <c r="X632" s="26"/>
    </row>
    <row r="633" spans="3:24" outlineLevel="1" x14ac:dyDescent="0.2">
      <c r="C633" s="23" t="s">
        <v>388</v>
      </c>
      <c r="D633" s="24" t="s">
        <v>33</v>
      </c>
      <c r="E633" s="24" t="s">
        <v>389</v>
      </c>
      <c r="F633" s="24" t="s">
        <v>37</v>
      </c>
      <c r="G633" s="24"/>
      <c r="J633" s="15" t="str">
        <f t="shared" si="80"/>
        <v>ft_servidor_desligado</v>
      </c>
      <c r="K633" s="15" t="str">
        <f t="shared" si="81"/>
        <v>dm_carga_horariaid_carga_horaria</v>
      </c>
      <c r="L633" s="15" t="str">
        <f t="shared" si="75"/>
        <v>integer</v>
      </c>
      <c r="M633" s="15" t="str">
        <f t="shared" si="76"/>
        <v>10</v>
      </c>
      <c r="N633" s="15" t="str">
        <f t="shared" si="77"/>
        <v/>
      </c>
      <c r="O633" s="15" t="str">
        <f t="shared" si="78"/>
        <v>Não</v>
      </c>
      <c r="P633" s="15">
        <f t="shared" si="79"/>
        <v>10</v>
      </c>
      <c r="T633" s="25"/>
      <c r="V633" s="26"/>
      <c r="W633" s="26"/>
      <c r="X633" s="26"/>
    </row>
    <row r="634" spans="3:24" outlineLevel="1" x14ac:dyDescent="0.2">
      <c r="C634" s="23" t="s">
        <v>390</v>
      </c>
      <c r="D634" s="24" t="s">
        <v>33</v>
      </c>
      <c r="E634" s="24" t="s">
        <v>391</v>
      </c>
      <c r="F634" s="24" t="s">
        <v>37</v>
      </c>
      <c r="G634" s="24"/>
      <c r="J634" s="15" t="str">
        <f t="shared" si="80"/>
        <v>ft_servidor_desligado</v>
      </c>
      <c r="K634" s="15" t="str">
        <f t="shared" si="81"/>
        <v>dm_cargoid_cargo</v>
      </c>
      <c r="L634" s="15" t="str">
        <f t="shared" si="75"/>
        <v>integer</v>
      </c>
      <c r="M634" s="15" t="str">
        <f t="shared" si="76"/>
        <v>10</v>
      </c>
      <c r="N634" s="15" t="str">
        <f t="shared" si="77"/>
        <v/>
      </c>
      <c r="O634" s="15" t="str">
        <f t="shared" si="78"/>
        <v>Não</v>
      </c>
      <c r="P634" s="15">
        <f t="shared" si="79"/>
        <v>10</v>
      </c>
      <c r="T634" s="25"/>
      <c r="V634" s="26"/>
      <c r="W634" s="26"/>
      <c r="X634" s="26"/>
    </row>
    <row r="635" spans="3:24" outlineLevel="1" x14ac:dyDescent="0.2">
      <c r="C635" s="23" t="s">
        <v>359</v>
      </c>
      <c r="D635" s="24" t="s">
        <v>33</v>
      </c>
      <c r="E635" s="24" t="s">
        <v>360</v>
      </c>
      <c r="F635" s="24" t="s">
        <v>37</v>
      </c>
      <c r="G635" s="24"/>
      <c r="J635" s="15" t="str">
        <f t="shared" si="80"/>
        <v>ft_servidor_desligado</v>
      </c>
      <c r="K635" s="15" t="str">
        <f t="shared" si="81"/>
        <v>dm_faixa_etariaid_faixa_etaria</v>
      </c>
      <c r="L635" s="15" t="str">
        <f t="shared" si="75"/>
        <v>integer</v>
      </c>
      <c r="M635" s="15" t="str">
        <f t="shared" si="76"/>
        <v>10</v>
      </c>
      <c r="N635" s="15" t="str">
        <f t="shared" si="77"/>
        <v/>
      </c>
      <c r="O635" s="15" t="str">
        <f t="shared" si="78"/>
        <v>Não</v>
      </c>
      <c r="P635" s="15">
        <f t="shared" si="79"/>
        <v>10</v>
      </c>
      <c r="T635" s="25"/>
      <c r="V635" s="26"/>
      <c r="W635" s="26"/>
      <c r="X635" s="26"/>
    </row>
    <row r="636" spans="3:24" outlineLevel="1" x14ac:dyDescent="0.2">
      <c r="C636" s="23" t="s">
        <v>363</v>
      </c>
      <c r="D636" s="24" t="s">
        <v>33</v>
      </c>
      <c r="E636" s="24" t="s">
        <v>364</v>
      </c>
      <c r="F636" s="24" t="s">
        <v>37</v>
      </c>
      <c r="G636" s="24"/>
      <c r="J636" s="15" t="str">
        <f t="shared" si="80"/>
        <v>ft_servidor_desligado</v>
      </c>
      <c r="K636" s="15" t="str">
        <f t="shared" si="81"/>
        <v>dm_grau_instrucaoid_grau_instrucao</v>
      </c>
      <c r="L636" s="15" t="str">
        <f t="shared" si="75"/>
        <v>integer</v>
      </c>
      <c r="M636" s="15" t="str">
        <f t="shared" si="76"/>
        <v>10</v>
      </c>
      <c r="N636" s="15" t="str">
        <f t="shared" si="77"/>
        <v/>
      </c>
      <c r="O636" s="15" t="str">
        <f t="shared" si="78"/>
        <v>Não</v>
      </c>
      <c r="P636" s="15">
        <f t="shared" si="79"/>
        <v>10</v>
      </c>
      <c r="T636" s="25"/>
      <c r="V636" s="26"/>
      <c r="W636" s="26"/>
      <c r="X636" s="26"/>
    </row>
    <row r="637" spans="3:24" outlineLevel="1" x14ac:dyDescent="0.2">
      <c r="C637" s="23" t="s">
        <v>428</v>
      </c>
      <c r="D637" s="24" t="s">
        <v>33</v>
      </c>
      <c r="E637" s="24" t="s">
        <v>429</v>
      </c>
      <c r="F637" s="24" t="s">
        <v>37</v>
      </c>
      <c r="G637" s="24"/>
      <c r="J637" s="15" t="str">
        <f t="shared" si="80"/>
        <v>ft_servidor_desligado</v>
      </c>
      <c r="K637" s="15" t="str">
        <f t="shared" si="81"/>
        <v>dm_motivo_desligamentoid_motivo_desligamento</v>
      </c>
      <c r="L637" s="15" t="str">
        <f t="shared" si="75"/>
        <v>integer</v>
      </c>
      <c r="M637" s="15" t="str">
        <f t="shared" si="76"/>
        <v>10</v>
      </c>
      <c r="N637" s="15" t="str">
        <f t="shared" si="77"/>
        <v/>
      </c>
      <c r="O637" s="15" t="str">
        <f t="shared" si="78"/>
        <v>Não</v>
      </c>
      <c r="P637" s="15">
        <f t="shared" si="79"/>
        <v>10</v>
      </c>
      <c r="T637" s="25"/>
      <c r="V637" s="26"/>
      <c r="W637" s="26"/>
      <c r="X637" s="26"/>
    </row>
    <row r="638" spans="3:24" outlineLevel="1" x14ac:dyDescent="0.2">
      <c r="C638" s="23" t="s">
        <v>394</v>
      </c>
      <c r="D638" s="24" t="s">
        <v>33</v>
      </c>
      <c r="E638" s="24" t="s">
        <v>395</v>
      </c>
      <c r="F638" s="24" t="s">
        <v>35</v>
      </c>
      <c r="G638" s="24"/>
      <c r="J638" s="15" t="str">
        <f t="shared" si="80"/>
        <v>ft_servidor_desligado</v>
      </c>
      <c r="K638" s="15" t="str">
        <f t="shared" si="81"/>
        <v>dm_regime_juridicoid_regime_juridico</v>
      </c>
      <c r="L638" s="15" t="str">
        <f t="shared" si="75"/>
        <v>integer</v>
      </c>
      <c r="M638" s="15" t="str">
        <f t="shared" si="76"/>
        <v>10</v>
      </c>
      <c r="N638" s="15" t="str">
        <f t="shared" si="77"/>
        <v/>
      </c>
      <c r="O638" s="15" t="str">
        <f t="shared" si="78"/>
        <v>Não</v>
      </c>
      <c r="P638" s="15">
        <f t="shared" si="79"/>
        <v>10</v>
      </c>
      <c r="T638" s="25"/>
      <c r="V638" s="26"/>
      <c r="W638" s="26"/>
      <c r="X638" s="26"/>
    </row>
    <row r="639" spans="3:24" outlineLevel="1" x14ac:dyDescent="0.2">
      <c r="C639" s="23" t="s">
        <v>418</v>
      </c>
      <c r="D639" s="24" t="s">
        <v>33</v>
      </c>
      <c r="E639" s="24" t="s">
        <v>419</v>
      </c>
      <c r="F639" s="24" t="s">
        <v>37</v>
      </c>
      <c r="G639" s="24"/>
      <c r="J639" s="15" t="str">
        <f t="shared" si="80"/>
        <v>ft_servidor_desligado</v>
      </c>
      <c r="K639" s="15" t="str">
        <f t="shared" si="81"/>
        <v>dm_regime_previdenciarioid_regime_previdenciario</v>
      </c>
      <c r="L639" s="15" t="str">
        <f t="shared" si="75"/>
        <v>integer</v>
      </c>
      <c r="M639" s="15" t="str">
        <f t="shared" si="76"/>
        <v>10</v>
      </c>
      <c r="N639" s="15" t="str">
        <f t="shared" si="77"/>
        <v/>
      </c>
      <c r="O639" s="15" t="str">
        <f t="shared" si="78"/>
        <v>Não</v>
      </c>
      <c r="P639" s="15">
        <f t="shared" si="79"/>
        <v>10</v>
      </c>
      <c r="T639" s="25"/>
      <c r="V639" s="26"/>
      <c r="W639" s="26"/>
      <c r="X639" s="26"/>
    </row>
    <row r="640" spans="3:24" outlineLevel="1" x14ac:dyDescent="0.2">
      <c r="C640" s="23" t="s">
        <v>367</v>
      </c>
      <c r="D640" s="24" t="s">
        <v>33</v>
      </c>
      <c r="E640" s="24" t="s">
        <v>368</v>
      </c>
      <c r="F640" s="24" t="s">
        <v>37</v>
      </c>
      <c r="G640" s="24"/>
      <c r="J640" s="15" t="str">
        <f t="shared" si="80"/>
        <v>ft_servidor_desligado</v>
      </c>
      <c r="K640" s="15" t="str">
        <f t="shared" si="81"/>
        <v>dm_servidorid_funcionario</v>
      </c>
      <c r="L640" s="15" t="str">
        <f t="shared" si="75"/>
        <v>integer</v>
      </c>
      <c r="M640" s="15" t="str">
        <f t="shared" si="76"/>
        <v>10</v>
      </c>
      <c r="N640" s="15" t="str">
        <f t="shared" si="77"/>
        <v/>
      </c>
      <c r="O640" s="15" t="str">
        <f t="shared" si="78"/>
        <v>Não</v>
      </c>
      <c r="P640" s="15">
        <f t="shared" si="79"/>
        <v>10</v>
      </c>
      <c r="T640" s="25"/>
      <c r="V640" s="26"/>
      <c r="W640" s="26"/>
      <c r="X640" s="26"/>
    </row>
    <row r="641" spans="3:28" outlineLevel="1" x14ac:dyDescent="0.2">
      <c r="C641" s="23" t="s">
        <v>369</v>
      </c>
      <c r="D641" s="24" t="s">
        <v>33</v>
      </c>
      <c r="E641" s="24" t="s">
        <v>370</v>
      </c>
      <c r="F641" s="24" t="s">
        <v>37</v>
      </c>
      <c r="G641" s="24"/>
      <c r="J641" s="15" t="str">
        <f t="shared" si="80"/>
        <v>ft_servidor_desligado</v>
      </c>
      <c r="K641" s="15" t="str">
        <f t="shared" si="81"/>
        <v>dm_situacao_servidorid_situacao_servidor</v>
      </c>
      <c r="L641" s="15" t="str">
        <f t="shared" si="75"/>
        <v>integer</v>
      </c>
      <c r="M641" s="15" t="str">
        <f t="shared" si="76"/>
        <v>10</v>
      </c>
      <c r="N641" s="15" t="str">
        <f t="shared" si="77"/>
        <v/>
      </c>
      <c r="O641" s="15" t="str">
        <f t="shared" si="78"/>
        <v>Não</v>
      </c>
      <c r="P641" s="15">
        <f t="shared" si="79"/>
        <v>10</v>
      </c>
      <c r="T641" s="25"/>
      <c r="V641" s="26"/>
      <c r="W641" s="26"/>
      <c r="X641" s="26"/>
    </row>
    <row r="642" spans="3:28" outlineLevel="1" x14ac:dyDescent="0.2">
      <c r="C642" s="23" t="s">
        <v>371</v>
      </c>
      <c r="D642" s="24" t="s">
        <v>33</v>
      </c>
      <c r="E642" s="24" t="s">
        <v>372</v>
      </c>
      <c r="F642" s="24" t="s">
        <v>37</v>
      </c>
      <c r="G642" s="24"/>
      <c r="J642" s="15" t="str">
        <f t="shared" si="80"/>
        <v>ft_servidor_desligado</v>
      </c>
      <c r="K642" s="15" t="str">
        <f t="shared" si="81"/>
        <v>dm_tipo_deficienciaid_tipo_deficiencia</v>
      </c>
      <c r="L642" s="15" t="str">
        <f t="shared" si="75"/>
        <v>integer</v>
      </c>
      <c r="M642" s="15" t="str">
        <f t="shared" si="76"/>
        <v>10</v>
      </c>
      <c r="N642" s="15" t="str">
        <f t="shared" si="77"/>
        <v/>
      </c>
      <c r="O642" s="15" t="str">
        <f t="shared" si="78"/>
        <v>Não</v>
      </c>
      <c r="P642" s="15">
        <f t="shared" si="79"/>
        <v>10</v>
      </c>
      <c r="T642" s="25"/>
      <c r="V642" s="26"/>
      <c r="W642" s="26"/>
      <c r="X642" s="26"/>
    </row>
    <row r="643" spans="3:28" outlineLevel="1" x14ac:dyDescent="0.2">
      <c r="C643" s="23" t="s">
        <v>375</v>
      </c>
      <c r="D643" s="24" t="s">
        <v>33</v>
      </c>
      <c r="E643" s="24" t="s">
        <v>376</v>
      </c>
      <c r="F643" s="24" t="s">
        <v>37</v>
      </c>
      <c r="G643" s="24"/>
      <c r="J643" s="15" t="str">
        <f t="shared" si="80"/>
        <v>ft_servidor_desligado</v>
      </c>
      <c r="K643" s="15" t="str">
        <f t="shared" si="81"/>
        <v>dm_tipo_vinculoid_tipo_vinculo</v>
      </c>
      <c r="L643" s="15" t="str">
        <f t="shared" si="75"/>
        <v>integer</v>
      </c>
      <c r="M643" s="15" t="str">
        <f t="shared" si="76"/>
        <v>10</v>
      </c>
      <c r="N643" s="15" t="str">
        <f t="shared" si="77"/>
        <v/>
      </c>
      <c r="O643" s="15" t="str">
        <f t="shared" si="78"/>
        <v>Não</v>
      </c>
      <c r="P643" s="15">
        <f t="shared" si="79"/>
        <v>10</v>
      </c>
      <c r="T643" s="25"/>
      <c r="V643" s="26"/>
      <c r="W643" s="26"/>
      <c r="X643" s="26"/>
    </row>
    <row r="644" spans="3:28" outlineLevel="1" x14ac:dyDescent="0.2">
      <c r="C644" s="23" t="s">
        <v>398</v>
      </c>
      <c r="D644" s="24" t="s">
        <v>33</v>
      </c>
      <c r="E644" s="24"/>
      <c r="F644" s="24" t="s">
        <v>37</v>
      </c>
      <c r="G644" s="24"/>
      <c r="J644" s="15" t="str">
        <f t="shared" si="80"/>
        <v>ft_servidor_desligado</v>
      </c>
      <c r="K644" s="15" t="str">
        <f t="shared" si="81"/>
        <v>dm_carreiraid_carreira</v>
      </c>
      <c r="L644" s="15" t="str">
        <f t="shared" si="75"/>
        <v>integer</v>
      </c>
      <c r="M644" s="15" t="str">
        <f t="shared" si="76"/>
        <v>10</v>
      </c>
      <c r="N644" s="15" t="str">
        <f t="shared" si="77"/>
        <v/>
      </c>
      <c r="O644" s="15" t="str">
        <f t="shared" si="78"/>
        <v/>
      </c>
      <c r="P644" s="15">
        <f t="shared" si="79"/>
        <v>10</v>
      </c>
      <c r="T644" s="25"/>
      <c r="V644" s="26"/>
      <c r="W644" s="26"/>
      <c r="X644" s="26"/>
    </row>
    <row r="645" spans="3:28" outlineLevel="1" x14ac:dyDescent="0.2">
      <c r="C645" s="23" t="s">
        <v>399</v>
      </c>
      <c r="D645" s="24" t="s">
        <v>33</v>
      </c>
      <c r="E645" s="24" t="s">
        <v>400</v>
      </c>
      <c r="F645" s="24" t="s">
        <v>37</v>
      </c>
      <c r="G645" s="24"/>
      <c r="J645" s="15" t="str">
        <f t="shared" si="80"/>
        <v>ft_servidor_desligado</v>
      </c>
      <c r="K645" s="15" t="str">
        <f t="shared" si="81"/>
        <v>dm_lotacaoid_lotacao</v>
      </c>
      <c r="L645" s="15" t="str">
        <f t="shared" si="75"/>
        <v>integer</v>
      </c>
      <c r="M645" s="15" t="str">
        <f t="shared" si="76"/>
        <v>10</v>
      </c>
      <c r="N645" s="15" t="str">
        <f t="shared" si="77"/>
        <v/>
      </c>
      <c r="O645" s="15" t="str">
        <f t="shared" si="78"/>
        <v>Não</v>
      </c>
      <c r="P645" s="15">
        <f t="shared" si="79"/>
        <v>10</v>
      </c>
      <c r="T645" s="25"/>
      <c r="V645" s="26"/>
      <c r="W645" s="26"/>
      <c r="X645" s="26"/>
    </row>
    <row r="646" spans="3:28" outlineLevel="1" x14ac:dyDescent="0.2">
      <c r="C646" s="23" t="s">
        <v>377</v>
      </c>
      <c r="D646" s="24" t="s">
        <v>33</v>
      </c>
      <c r="E646" s="24" t="s">
        <v>378</v>
      </c>
      <c r="F646" s="24" t="s">
        <v>37</v>
      </c>
      <c r="G646" s="24"/>
      <c r="J646" s="15" t="str">
        <f t="shared" si="80"/>
        <v>ft_servidor_desligado</v>
      </c>
      <c r="K646" s="15" t="str">
        <f t="shared" si="81"/>
        <v>dm_orgaoid_orgao</v>
      </c>
      <c r="L646" s="15" t="str">
        <f t="shared" si="75"/>
        <v>integer</v>
      </c>
      <c r="M646" s="15" t="str">
        <f t="shared" si="76"/>
        <v>10</v>
      </c>
      <c r="N646" s="15" t="str">
        <f t="shared" si="77"/>
        <v/>
      </c>
      <c r="O646" s="15" t="str">
        <f t="shared" si="78"/>
        <v>Não</v>
      </c>
      <c r="P646" s="15">
        <f t="shared" si="79"/>
        <v>10</v>
      </c>
      <c r="T646" s="25"/>
      <c r="V646" s="26"/>
      <c r="W646" s="26"/>
      <c r="X646" s="26"/>
    </row>
    <row r="647" spans="3:28" outlineLevel="1" x14ac:dyDescent="0.2">
      <c r="C647" s="23" t="s">
        <v>379</v>
      </c>
      <c r="D647" s="24" t="s">
        <v>167</v>
      </c>
      <c r="E647" s="24" t="s">
        <v>380</v>
      </c>
      <c r="F647" s="24" t="s">
        <v>37</v>
      </c>
      <c r="G647" s="24"/>
      <c r="J647" s="15" t="str">
        <f t="shared" si="80"/>
        <v>ft_servidor_desligado</v>
      </c>
      <c r="K647" s="15" t="str">
        <f t="shared" si="81"/>
        <v>dm_tempocd_ano_mes_dia</v>
      </c>
      <c r="L647" s="15" t="str">
        <f t="shared" si="75"/>
        <v>integer</v>
      </c>
      <c r="M647" s="15" t="str">
        <f t="shared" si="76"/>
        <v>8</v>
      </c>
      <c r="N647" s="15" t="str">
        <f t="shared" si="77"/>
        <v/>
      </c>
      <c r="O647" s="15" t="str">
        <f t="shared" si="78"/>
        <v>Não</v>
      </c>
      <c r="P647" s="15">
        <f t="shared" si="79"/>
        <v>8</v>
      </c>
      <c r="T647" s="25"/>
      <c r="V647" s="26"/>
      <c r="W647" s="26"/>
      <c r="X647" s="26"/>
    </row>
    <row r="648" spans="3:28" outlineLevel="1" x14ac:dyDescent="0.2">
      <c r="C648" s="23" t="s">
        <v>422</v>
      </c>
      <c r="D648" s="24" t="s">
        <v>33</v>
      </c>
      <c r="E648" s="24" t="s">
        <v>423</v>
      </c>
      <c r="F648" s="24" t="s">
        <v>37</v>
      </c>
      <c r="G648" s="24"/>
      <c r="J648" s="15" t="str">
        <f t="shared" si="80"/>
        <v>ft_servidor_desligado</v>
      </c>
      <c r="K648" s="15" t="str">
        <f t="shared" si="81"/>
        <v>dm_tempo_servico_comissionadoid_tempo_servico_comissionado</v>
      </c>
      <c r="L648" s="15" t="str">
        <f t="shared" si="75"/>
        <v>integer</v>
      </c>
      <c r="M648" s="15" t="str">
        <f t="shared" si="76"/>
        <v>10</v>
      </c>
      <c r="N648" s="15" t="str">
        <f t="shared" si="77"/>
        <v/>
      </c>
      <c r="O648" s="15" t="str">
        <f t="shared" si="78"/>
        <v>Não</v>
      </c>
      <c r="P648" s="15">
        <f t="shared" si="79"/>
        <v>10</v>
      </c>
      <c r="T648" s="25"/>
      <c r="V648" s="26"/>
      <c r="W648" s="26"/>
      <c r="X648" s="26"/>
    </row>
    <row r="649" spans="3:28" outlineLevel="1" x14ac:dyDescent="0.2">
      <c r="C649" s="23"/>
      <c r="D649" s="24"/>
      <c r="E649" s="24"/>
      <c r="F649" s="24"/>
      <c r="G649" s="24"/>
      <c r="J649" s="15" t="str">
        <f t="shared" si="80"/>
        <v/>
      </c>
      <c r="K649" s="15" t="str">
        <f t="shared" si="81"/>
        <v/>
      </c>
      <c r="L649" s="15" t="str">
        <f t="shared" si="75"/>
        <v/>
      </c>
      <c r="M649" s="15" t="str">
        <f t="shared" si="76"/>
        <v/>
      </c>
      <c r="N649" s="15" t="str">
        <f t="shared" si="77"/>
        <v/>
      </c>
      <c r="O649" s="15" t="str">
        <f t="shared" si="78"/>
        <v/>
      </c>
      <c r="P649" s="15" t="str">
        <f t="shared" si="79"/>
        <v/>
      </c>
      <c r="T649" s="25"/>
      <c r="V649" s="26"/>
      <c r="W649" s="26"/>
      <c r="X649" s="26"/>
    </row>
    <row r="650" spans="3:28" outlineLevel="1" x14ac:dyDescent="0.2">
      <c r="C650" s="23" t="s">
        <v>430</v>
      </c>
      <c r="D650" s="24"/>
      <c r="E650" s="24"/>
      <c r="F650" s="24"/>
      <c r="G650" s="24"/>
      <c r="J650" s="15" t="str">
        <f t="shared" si="80"/>
        <v>ft_servidor_falecido</v>
      </c>
      <c r="K650" s="15" t="str">
        <f t="shared" si="81"/>
        <v/>
      </c>
      <c r="L650" s="15" t="str">
        <f t="shared" si="75"/>
        <v/>
      </c>
      <c r="M650" s="15" t="str">
        <f t="shared" si="76"/>
        <v/>
      </c>
      <c r="N650" s="15" t="str">
        <f t="shared" si="77"/>
        <v/>
      </c>
      <c r="O650" s="15" t="str">
        <f t="shared" si="78"/>
        <v/>
      </c>
      <c r="P650" s="15" t="str">
        <f t="shared" si="79"/>
        <v/>
      </c>
      <c r="T650" s="25"/>
      <c r="V650" s="26"/>
      <c r="W650" s="26"/>
      <c r="X650" s="26"/>
    </row>
    <row r="651" spans="3:28" outlineLevel="1" x14ac:dyDescent="0.2">
      <c r="C651" s="23" t="s">
        <v>27</v>
      </c>
      <c r="D651" s="24" t="s">
        <v>28</v>
      </c>
      <c r="E651" s="24" t="s">
        <v>29</v>
      </c>
      <c r="F651" s="24" t="s">
        <v>30</v>
      </c>
      <c r="G651" s="24"/>
      <c r="J651" s="15" t="str">
        <f t="shared" si="80"/>
        <v>ft_servidor_falecido</v>
      </c>
      <c r="K651" s="15" t="str">
        <f t="shared" si="81"/>
        <v>Name</v>
      </c>
      <c r="L651" s="15" t="str">
        <f t="shared" si="75"/>
        <v>DataType</v>
      </c>
      <c r="M651" s="15" t="str">
        <f t="shared" si="76"/>
        <v>Size</v>
      </c>
      <c r="N651" s="15" t="str">
        <f t="shared" si="77"/>
        <v>PK</v>
      </c>
      <c r="O651" s="15" t="str">
        <f t="shared" si="78"/>
        <v>Nulo?</v>
      </c>
      <c r="P651" s="15" t="str">
        <f t="shared" si="79"/>
        <v>Tamanho Efetivo</v>
      </c>
      <c r="T651" s="25"/>
      <c r="V651" s="26"/>
      <c r="W651" s="26"/>
      <c r="X651" s="26"/>
      <c r="AB651" s="15" t="str">
        <f>+J651</f>
        <v>ft_servidor_falecido</v>
      </c>
    </row>
    <row r="652" spans="3:28" x14ac:dyDescent="0.2">
      <c r="C652" s="23" t="s">
        <v>387</v>
      </c>
      <c r="D652" s="24" t="s">
        <v>33</v>
      </c>
      <c r="E652" s="24"/>
      <c r="F652" s="24" t="s">
        <v>35</v>
      </c>
      <c r="G652" s="24"/>
      <c r="J652" s="15" t="str">
        <f t="shared" si="80"/>
        <v>ft_servidor_falecido</v>
      </c>
      <c r="K652" s="15" t="str">
        <f t="shared" si="81"/>
        <v>dm_area_atividadeid_atividade</v>
      </c>
      <c r="L652" s="15" t="str">
        <f t="shared" si="75"/>
        <v>integer</v>
      </c>
      <c r="M652" s="15" t="str">
        <f t="shared" si="76"/>
        <v>10</v>
      </c>
      <c r="N652" s="15" t="str">
        <f t="shared" si="77"/>
        <v/>
      </c>
      <c r="O652" s="15" t="str">
        <f t="shared" si="78"/>
        <v/>
      </c>
      <c r="P652" s="15">
        <f t="shared" si="79"/>
        <v>10</v>
      </c>
      <c r="Q652" s="15" t="str">
        <f>+J652</f>
        <v>ft_servidor_falecido</v>
      </c>
      <c r="R652" s="15">
        <f>DSUM(J651:P694,P651,AB651:AB652)</f>
        <v>235</v>
      </c>
      <c r="S652" s="15">
        <v>10</v>
      </c>
      <c r="T652" s="25">
        <f>+S652*R652/(1024*1024)</f>
        <v>2.2411346435546875E-3</v>
      </c>
      <c r="U652" s="15">
        <v>1</v>
      </c>
      <c r="V652" s="26">
        <v>0.1</v>
      </c>
      <c r="W652" s="25">
        <f>+T652+T652*V652</f>
        <v>2.4652481079101562E-3</v>
      </c>
      <c r="X652" s="30">
        <v>12</v>
      </c>
      <c r="Y652" s="25">
        <f>FV(V652,X652,-W652)</f>
        <v>5.2717565096128384E-2</v>
      </c>
      <c r="Z652" s="25">
        <f>+Y652+T652</f>
        <v>5.4958699739683071E-2</v>
      </c>
      <c r="AB652" s="15" t="str">
        <f>+J652</f>
        <v>ft_servidor_falecido</v>
      </c>
    </row>
    <row r="653" spans="3:28" outlineLevel="1" x14ac:dyDescent="0.2">
      <c r="C653" s="23" t="s">
        <v>402</v>
      </c>
      <c r="D653" s="24" t="s">
        <v>33</v>
      </c>
      <c r="E653" s="24" t="s">
        <v>403</v>
      </c>
      <c r="F653" s="24" t="s">
        <v>35</v>
      </c>
      <c r="G653" s="24"/>
      <c r="J653" s="15" t="str">
        <f t="shared" si="80"/>
        <v>ft_servidor_falecido</v>
      </c>
      <c r="K653" s="15" t="str">
        <f t="shared" si="81"/>
        <v>dm_estado_civilid_estado_civil</v>
      </c>
      <c r="L653" s="15" t="str">
        <f t="shared" si="75"/>
        <v>integer</v>
      </c>
      <c r="M653" s="15" t="str">
        <f t="shared" si="76"/>
        <v>10</v>
      </c>
      <c r="N653" s="15" t="str">
        <f t="shared" si="77"/>
        <v/>
      </c>
      <c r="O653" s="15" t="str">
        <f t="shared" si="78"/>
        <v>Não</v>
      </c>
      <c r="P653" s="15">
        <f t="shared" si="79"/>
        <v>10</v>
      </c>
      <c r="S653" s="15" t="s">
        <v>431</v>
      </c>
      <c r="T653" s="25"/>
      <c r="V653" s="26"/>
      <c r="W653" s="26"/>
      <c r="X653" s="26"/>
    </row>
    <row r="654" spans="3:28" outlineLevel="1" x14ac:dyDescent="0.2">
      <c r="C654" s="23" t="s">
        <v>404</v>
      </c>
      <c r="D654" s="24" t="s">
        <v>33</v>
      </c>
      <c r="E654" s="24" t="s">
        <v>405</v>
      </c>
      <c r="F654" s="24" t="s">
        <v>37</v>
      </c>
      <c r="G654" s="24"/>
      <c r="J654" s="15" t="str">
        <f t="shared" si="80"/>
        <v>ft_servidor_falecido</v>
      </c>
      <c r="K654" s="15" t="str">
        <f t="shared" si="81"/>
        <v>dm_faixa_vencimentoid_faixa_vencimento</v>
      </c>
      <c r="L654" s="15" t="str">
        <f t="shared" si="75"/>
        <v>integer</v>
      </c>
      <c r="M654" s="15" t="str">
        <f t="shared" si="76"/>
        <v>10</v>
      </c>
      <c r="N654" s="15" t="str">
        <f t="shared" si="77"/>
        <v/>
      </c>
      <c r="O654" s="15" t="str">
        <f t="shared" si="78"/>
        <v>Não</v>
      </c>
      <c r="P654" s="15">
        <f t="shared" si="79"/>
        <v>10</v>
      </c>
      <c r="T654" s="25"/>
      <c r="V654" s="26"/>
      <c r="W654" s="26"/>
      <c r="X654" s="26"/>
    </row>
    <row r="655" spans="3:28" outlineLevel="1" x14ac:dyDescent="0.2">
      <c r="C655" s="23" t="s">
        <v>350</v>
      </c>
      <c r="D655" s="24" t="s">
        <v>33</v>
      </c>
      <c r="E655" s="24" t="s">
        <v>351</v>
      </c>
      <c r="F655" s="24" t="s">
        <v>37</v>
      </c>
      <c r="G655" s="24"/>
      <c r="J655" s="15" t="str">
        <f t="shared" si="80"/>
        <v>ft_servidor_falecido</v>
      </c>
      <c r="K655" s="15" t="str">
        <f t="shared" si="81"/>
        <v>dm_generoid_genero</v>
      </c>
      <c r="L655" s="15" t="str">
        <f t="shared" si="75"/>
        <v>integer</v>
      </c>
      <c r="M655" s="15" t="str">
        <f t="shared" si="76"/>
        <v>10</v>
      </c>
      <c r="N655" s="15" t="str">
        <f t="shared" si="77"/>
        <v/>
      </c>
      <c r="O655" s="15" t="str">
        <f t="shared" si="78"/>
        <v>Não</v>
      </c>
      <c r="P655" s="15">
        <f t="shared" si="79"/>
        <v>10</v>
      </c>
      <c r="T655" s="25"/>
      <c r="V655" s="26"/>
      <c r="W655" s="26"/>
      <c r="X655" s="26"/>
    </row>
    <row r="656" spans="3:28" outlineLevel="1" x14ac:dyDescent="0.2">
      <c r="C656" s="23" t="s">
        <v>352</v>
      </c>
      <c r="D656" s="24" t="s">
        <v>33</v>
      </c>
      <c r="E656" s="24" t="s">
        <v>353</v>
      </c>
      <c r="F656" s="24" t="s">
        <v>37</v>
      </c>
      <c r="G656" s="24"/>
      <c r="J656" s="15" t="str">
        <f t="shared" si="80"/>
        <v>ft_servidor_falecido</v>
      </c>
      <c r="K656" s="15" t="str">
        <f t="shared" si="81"/>
        <v>dm_logradouroid_logradouro</v>
      </c>
      <c r="L656" s="15" t="str">
        <f t="shared" si="75"/>
        <v>integer</v>
      </c>
      <c r="M656" s="15" t="str">
        <f t="shared" si="76"/>
        <v>10</v>
      </c>
      <c r="N656" s="15" t="str">
        <f t="shared" si="77"/>
        <v/>
      </c>
      <c r="O656" s="15" t="str">
        <f t="shared" si="78"/>
        <v>Não</v>
      </c>
      <c r="P656" s="15">
        <f t="shared" si="79"/>
        <v>10</v>
      </c>
      <c r="T656" s="25"/>
      <c r="V656" s="26"/>
      <c r="W656" s="26"/>
      <c r="X656" s="26"/>
    </row>
    <row r="657" spans="3:24" outlineLevel="1" x14ac:dyDescent="0.2">
      <c r="C657" s="23" t="s">
        <v>354</v>
      </c>
      <c r="D657" s="24" t="s">
        <v>33</v>
      </c>
      <c r="E657" s="24" t="s">
        <v>355</v>
      </c>
      <c r="F657" s="24" t="s">
        <v>37</v>
      </c>
      <c r="G657" s="24"/>
      <c r="J657" s="15" t="str">
        <f t="shared" si="80"/>
        <v>ft_servidor_falecido</v>
      </c>
      <c r="K657" s="15" t="str">
        <f t="shared" si="81"/>
        <v>dm_nacionalidadeid_nacionalidade</v>
      </c>
      <c r="L657" s="15" t="str">
        <f t="shared" si="75"/>
        <v>integer</v>
      </c>
      <c r="M657" s="15" t="str">
        <f t="shared" si="76"/>
        <v>10</v>
      </c>
      <c r="N657" s="15" t="str">
        <f t="shared" si="77"/>
        <v/>
      </c>
      <c r="O657" s="15" t="str">
        <f t="shared" si="78"/>
        <v>Não</v>
      </c>
      <c r="P657" s="15">
        <f t="shared" si="79"/>
        <v>10</v>
      </c>
      <c r="T657" s="25"/>
      <c r="V657" s="26"/>
      <c r="W657" s="26"/>
      <c r="X657" s="26"/>
    </row>
    <row r="658" spans="3:24" outlineLevel="1" x14ac:dyDescent="0.2">
      <c r="C658" s="23" t="s">
        <v>356</v>
      </c>
      <c r="D658" s="24" t="s">
        <v>33</v>
      </c>
      <c r="E658" s="24" t="s">
        <v>357</v>
      </c>
      <c r="F658" s="24" t="s">
        <v>37</v>
      </c>
      <c r="G658" s="24"/>
      <c r="J658" s="15" t="str">
        <f t="shared" si="80"/>
        <v>ft_servidor_falecido</v>
      </c>
      <c r="K658" s="15" t="str">
        <f t="shared" si="81"/>
        <v>dm_naturalidadeid_naturalidade</v>
      </c>
      <c r="L658" s="15" t="str">
        <f t="shared" si="75"/>
        <v>integer</v>
      </c>
      <c r="M658" s="15" t="str">
        <f t="shared" si="76"/>
        <v>10</v>
      </c>
      <c r="N658" s="15" t="str">
        <f t="shared" si="77"/>
        <v/>
      </c>
      <c r="O658" s="15" t="str">
        <f t="shared" si="78"/>
        <v>Não</v>
      </c>
      <c r="P658" s="15">
        <f t="shared" si="79"/>
        <v>10</v>
      </c>
      <c r="T658" s="25"/>
      <c r="V658" s="26"/>
      <c r="W658" s="26"/>
      <c r="X658" s="26"/>
    </row>
    <row r="659" spans="3:24" outlineLevel="1" x14ac:dyDescent="0.2">
      <c r="C659" s="23" t="s">
        <v>358</v>
      </c>
      <c r="D659" s="24" t="s">
        <v>42</v>
      </c>
      <c r="E659" s="24"/>
      <c r="F659" s="24" t="s">
        <v>37</v>
      </c>
      <c r="G659" s="24"/>
      <c r="J659" s="15" t="str">
        <f t="shared" si="80"/>
        <v>ft_servidor_falecido</v>
      </c>
      <c r="K659" s="15" t="str">
        <f t="shared" si="81"/>
        <v>dm_tempodt_ano_mes_dia</v>
      </c>
      <c r="L659" s="15" t="str">
        <f t="shared" si="75"/>
        <v>date</v>
      </c>
      <c r="M659" s="15" t="str">
        <f t="shared" si="76"/>
        <v/>
      </c>
      <c r="N659" s="15" t="str">
        <f t="shared" si="77"/>
        <v/>
      </c>
      <c r="O659" s="15" t="str">
        <f t="shared" si="78"/>
        <v/>
      </c>
      <c r="P659" s="15">
        <f t="shared" si="79"/>
        <v>7</v>
      </c>
      <c r="T659" s="25"/>
      <c r="V659" s="26"/>
      <c r="W659" s="26"/>
      <c r="X659" s="26"/>
    </row>
    <row r="660" spans="3:24" outlineLevel="1" x14ac:dyDescent="0.2">
      <c r="C660" s="23" t="s">
        <v>416</v>
      </c>
      <c r="D660" s="24" t="s">
        <v>33</v>
      </c>
      <c r="E660" s="24" t="s">
        <v>417</v>
      </c>
      <c r="F660" s="24" t="s">
        <v>37</v>
      </c>
      <c r="G660" s="24"/>
      <c r="J660" s="15" t="str">
        <f t="shared" si="80"/>
        <v>ft_servidor_falecido</v>
      </c>
      <c r="K660" s="15" t="str">
        <f t="shared" si="81"/>
        <v>dm_tempo_servicoid_tempo_servico</v>
      </c>
      <c r="L660" s="15" t="str">
        <f t="shared" si="75"/>
        <v>integer</v>
      </c>
      <c r="M660" s="15" t="str">
        <f t="shared" si="76"/>
        <v>10</v>
      </c>
      <c r="N660" s="15" t="str">
        <f t="shared" si="77"/>
        <v/>
      </c>
      <c r="O660" s="15" t="str">
        <f t="shared" si="78"/>
        <v>Não</v>
      </c>
      <c r="P660" s="15">
        <f t="shared" si="79"/>
        <v>10</v>
      </c>
      <c r="T660" s="25"/>
      <c r="V660" s="26"/>
      <c r="W660" s="26"/>
      <c r="X660" s="26"/>
    </row>
    <row r="661" spans="3:24" outlineLevel="1" x14ac:dyDescent="0.2">
      <c r="C661" s="23" t="s">
        <v>388</v>
      </c>
      <c r="D661" s="24" t="s">
        <v>33</v>
      </c>
      <c r="E661" s="24" t="s">
        <v>389</v>
      </c>
      <c r="F661" s="24" t="s">
        <v>37</v>
      </c>
      <c r="G661" s="24"/>
      <c r="J661" s="15" t="str">
        <f t="shared" si="80"/>
        <v>ft_servidor_falecido</v>
      </c>
      <c r="K661" s="15" t="str">
        <f t="shared" si="81"/>
        <v>dm_carga_horariaid_carga_horaria</v>
      </c>
      <c r="L661" s="15" t="str">
        <f t="shared" si="75"/>
        <v>integer</v>
      </c>
      <c r="M661" s="15" t="str">
        <f t="shared" si="76"/>
        <v>10</v>
      </c>
      <c r="N661" s="15" t="str">
        <f t="shared" si="77"/>
        <v/>
      </c>
      <c r="O661" s="15" t="str">
        <f t="shared" si="78"/>
        <v>Não</v>
      </c>
      <c r="P661" s="15">
        <f t="shared" si="79"/>
        <v>10</v>
      </c>
      <c r="T661" s="25"/>
      <c r="V661" s="26"/>
      <c r="W661" s="26"/>
      <c r="X661" s="26"/>
    </row>
    <row r="662" spans="3:24" outlineLevel="1" x14ac:dyDescent="0.2">
      <c r="C662" s="23" t="s">
        <v>390</v>
      </c>
      <c r="D662" s="24" t="s">
        <v>33</v>
      </c>
      <c r="E662" s="24" t="s">
        <v>391</v>
      </c>
      <c r="F662" s="24" t="s">
        <v>37</v>
      </c>
      <c r="G662" s="24"/>
      <c r="J662" s="15" t="str">
        <f t="shared" si="80"/>
        <v>ft_servidor_falecido</v>
      </c>
      <c r="K662" s="15" t="str">
        <f t="shared" si="81"/>
        <v>dm_cargoid_cargo</v>
      </c>
      <c r="L662" s="15" t="str">
        <f t="shared" si="75"/>
        <v>integer</v>
      </c>
      <c r="M662" s="15" t="str">
        <f t="shared" si="76"/>
        <v>10</v>
      </c>
      <c r="N662" s="15" t="str">
        <f t="shared" si="77"/>
        <v/>
      </c>
      <c r="O662" s="15" t="str">
        <f t="shared" si="78"/>
        <v>Não</v>
      </c>
      <c r="P662" s="15">
        <f t="shared" si="79"/>
        <v>10</v>
      </c>
      <c r="T662" s="25"/>
      <c r="V662" s="26"/>
      <c r="W662" s="26"/>
      <c r="X662" s="26"/>
    </row>
    <row r="663" spans="3:24" outlineLevel="1" x14ac:dyDescent="0.2">
      <c r="C663" s="23" t="s">
        <v>359</v>
      </c>
      <c r="D663" s="24" t="s">
        <v>33</v>
      </c>
      <c r="E663" s="24" t="s">
        <v>360</v>
      </c>
      <c r="F663" s="24" t="s">
        <v>37</v>
      </c>
      <c r="G663" s="24"/>
      <c r="J663" s="15" t="str">
        <f t="shared" si="80"/>
        <v>ft_servidor_falecido</v>
      </c>
      <c r="K663" s="15" t="str">
        <f t="shared" si="81"/>
        <v>dm_faixa_etariaid_faixa_etaria</v>
      </c>
      <c r="L663" s="15" t="str">
        <f t="shared" si="75"/>
        <v>integer</v>
      </c>
      <c r="M663" s="15" t="str">
        <f t="shared" si="76"/>
        <v>10</v>
      </c>
      <c r="N663" s="15" t="str">
        <f t="shared" si="77"/>
        <v/>
      </c>
      <c r="O663" s="15" t="str">
        <f t="shared" si="78"/>
        <v>Não</v>
      </c>
      <c r="P663" s="15">
        <f t="shared" si="79"/>
        <v>10</v>
      </c>
      <c r="T663" s="25"/>
      <c r="V663" s="26"/>
      <c r="W663" s="26"/>
      <c r="X663" s="26"/>
    </row>
    <row r="664" spans="3:24" outlineLevel="1" x14ac:dyDescent="0.2">
      <c r="C664" s="23" t="s">
        <v>363</v>
      </c>
      <c r="D664" s="24" t="s">
        <v>33</v>
      </c>
      <c r="E664" s="24" t="s">
        <v>364</v>
      </c>
      <c r="F664" s="24" t="s">
        <v>37</v>
      </c>
      <c r="G664" s="24"/>
      <c r="J664" s="15" t="str">
        <f t="shared" si="80"/>
        <v>ft_servidor_falecido</v>
      </c>
      <c r="K664" s="15" t="str">
        <f t="shared" si="81"/>
        <v>dm_grau_instrucaoid_grau_instrucao</v>
      </c>
      <c r="L664" s="15" t="str">
        <f t="shared" si="75"/>
        <v>integer</v>
      </c>
      <c r="M664" s="15" t="str">
        <f t="shared" si="76"/>
        <v>10</v>
      </c>
      <c r="N664" s="15" t="str">
        <f t="shared" si="77"/>
        <v/>
      </c>
      <c r="O664" s="15" t="str">
        <f t="shared" si="78"/>
        <v>Não</v>
      </c>
      <c r="P664" s="15">
        <f t="shared" si="79"/>
        <v>10</v>
      </c>
      <c r="T664" s="25"/>
      <c r="V664" s="26"/>
      <c r="W664" s="26"/>
      <c r="X664" s="26"/>
    </row>
    <row r="665" spans="3:24" outlineLevel="1" x14ac:dyDescent="0.2">
      <c r="C665" s="23" t="s">
        <v>394</v>
      </c>
      <c r="D665" s="24" t="s">
        <v>33</v>
      </c>
      <c r="E665" s="24" t="s">
        <v>395</v>
      </c>
      <c r="F665" s="24" t="s">
        <v>35</v>
      </c>
      <c r="G665" s="24"/>
      <c r="J665" s="15" t="str">
        <f t="shared" si="80"/>
        <v>ft_servidor_falecido</v>
      </c>
      <c r="K665" s="15" t="str">
        <f t="shared" si="81"/>
        <v>dm_regime_juridicoid_regime_juridico</v>
      </c>
      <c r="L665" s="15" t="str">
        <f t="shared" si="75"/>
        <v>integer</v>
      </c>
      <c r="M665" s="15" t="str">
        <f t="shared" si="76"/>
        <v>10</v>
      </c>
      <c r="N665" s="15" t="str">
        <f t="shared" si="77"/>
        <v/>
      </c>
      <c r="O665" s="15" t="str">
        <f t="shared" si="78"/>
        <v>Não</v>
      </c>
      <c r="P665" s="15">
        <f t="shared" si="79"/>
        <v>10</v>
      </c>
      <c r="T665" s="25"/>
      <c r="V665" s="26"/>
      <c r="W665" s="26"/>
      <c r="X665" s="26"/>
    </row>
    <row r="666" spans="3:24" outlineLevel="1" x14ac:dyDescent="0.2">
      <c r="C666" s="23" t="s">
        <v>418</v>
      </c>
      <c r="D666" s="24" t="s">
        <v>33</v>
      </c>
      <c r="E666" s="24" t="s">
        <v>419</v>
      </c>
      <c r="F666" s="24" t="s">
        <v>37</v>
      </c>
      <c r="G666" s="24"/>
      <c r="J666" s="15" t="str">
        <f t="shared" si="80"/>
        <v>ft_servidor_falecido</v>
      </c>
      <c r="K666" s="15" t="str">
        <f t="shared" si="81"/>
        <v>dm_regime_previdenciarioid_regime_previdenciario</v>
      </c>
      <c r="L666" s="15" t="str">
        <f t="shared" ref="L666:L675" si="82">IFERROR(LEFT(D666,SEARCH("(",D666,1)-1),IF(D666="","",D666))</f>
        <v>integer</v>
      </c>
      <c r="M666" s="15" t="str">
        <f t="shared" ref="M666:M675" si="83">IF(L666="DataType","Size",IFERROR(MID(D666,SEARCH("(",D666,1)+1,SEARCH(")",D666,1)-SEARCH("(",D666,1)-1),""))</f>
        <v>10</v>
      </c>
      <c r="N666" s="15" t="str">
        <f t="shared" ref="N666:N675" si="84">IF(M666="Size","PK",IF(E666="PKUnique","Sim",""))</f>
        <v/>
      </c>
      <c r="O666" s="15" t="str">
        <f t="shared" ref="O666:O675" si="85">IF(N666="PK","Nulo?",IF(E666="","",IF(E666="Yes","Sim","Não")))</f>
        <v>Não</v>
      </c>
      <c r="P666" s="15">
        <f t="shared" ref="P666:P675" si="86">IF(O666="Nulo?","Tamanho Efetivo",IF(OR(L666="",L666="DataType"),"",IF(L666="date",7,IF(L666="timestamp",11,VALUE(M666)))))</f>
        <v>10</v>
      </c>
      <c r="T666" s="25"/>
      <c r="V666" s="26"/>
      <c r="W666" s="26"/>
      <c r="X666" s="26"/>
    </row>
    <row r="667" spans="3:24" outlineLevel="1" x14ac:dyDescent="0.2">
      <c r="C667" s="23" t="s">
        <v>367</v>
      </c>
      <c r="D667" s="24" t="s">
        <v>33</v>
      </c>
      <c r="E667" s="24" t="s">
        <v>368</v>
      </c>
      <c r="F667" s="24" t="s">
        <v>37</v>
      </c>
      <c r="G667" s="24"/>
      <c r="J667" s="15" t="str">
        <f t="shared" si="80"/>
        <v>ft_servidor_falecido</v>
      </c>
      <c r="K667" s="15" t="str">
        <f t="shared" si="81"/>
        <v>dm_servidorid_funcionario</v>
      </c>
      <c r="L667" s="15" t="str">
        <f t="shared" si="82"/>
        <v>integer</v>
      </c>
      <c r="M667" s="15" t="str">
        <f t="shared" si="83"/>
        <v>10</v>
      </c>
      <c r="N667" s="15" t="str">
        <f t="shared" si="84"/>
        <v/>
      </c>
      <c r="O667" s="15" t="str">
        <f t="shared" si="85"/>
        <v>Não</v>
      </c>
      <c r="P667" s="15">
        <f t="shared" si="86"/>
        <v>10</v>
      </c>
      <c r="T667" s="25"/>
      <c r="V667" s="26"/>
      <c r="W667" s="26"/>
      <c r="X667" s="26"/>
    </row>
    <row r="668" spans="3:24" outlineLevel="1" x14ac:dyDescent="0.2">
      <c r="C668" s="23" t="s">
        <v>369</v>
      </c>
      <c r="D668" s="24" t="s">
        <v>33</v>
      </c>
      <c r="E668" s="24" t="s">
        <v>370</v>
      </c>
      <c r="F668" s="24" t="s">
        <v>37</v>
      </c>
      <c r="G668" s="24"/>
      <c r="J668" s="15" t="str">
        <f t="shared" si="80"/>
        <v>ft_servidor_falecido</v>
      </c>
      <c r="K668" s="15" t="str">
        <f t="shared" si="81"/>
        <v>dm_situacao_servidorid_situacao_servidor</v>
      </c>
      <c r="L668" s="15" t="str">
        <f t="shared" si="82"/>
        <v>integer</v>
      </c>
      <c r="M668" s="15" t="str">
        <f t="shared" si="83"/>
        <v>10</v>
      </c>
      <c r="N668" s="15" t="str">
        <f t="shared" si="84"/>
        <v/>
      </c>
      <c r="O668" s="15" t="str">
        <f t="shared" si="85"/>
        <v>Não</v>
      </c>
      <c r="P668" s="15">
        <f t="shared" si="86"/>
        <v>10</v>
      </c>
      <c r="T668" s="25"/>
      <c r="V668" s="26"/>
      <c r="W668" s="26"/>
      <c r="X668" s="26"/>
    </row>
    <row r="669" spans="3:24" outlineLevel="1" x14ac:dyDescent="0.2">
      <c r="C669" s="23" t="s">
        <v>371</v>
      </c>
      <c r="D669" s="24" t="s">
        <v>33</v>
      </c>
      <c r="E669" s="24" t="s">
        <v>372</v>
      </c>
      <c r="F669" s="24" t="s">
        <v>37</v>
      </c>
      <c r="G669" s="24"/>
      <c r="J669" s="15" t="str">
        <f t="shared" si="80"/>
        <v>ft_servidor_falecido</v>
      </c>
      <c r="K669" s="15" t="str">
        <f t="shared" si="81"/>
        <v>dm_tipo_deficienciaid_tipo_deficiencia</v>
      </c>
      <c r="L669" s="15" t="str">
        <f t="shared" si="82"/>
        <v>integer</v>
      </c>
      <c r="M669" s="15" t="str">
        <f t="shared" si="83"/>
        <v>10</v>
      </c>
      <c r="N669" s="15" t="str">
        <f t="shared" si="84"/>
        <v/>
      </c>
      <c r="O669" s="15" t="str">
        <f t="shared" si="85"/>
        <v>Não</v>
      </c>
      <c r="P669" s="15">
        <f t="shared" si="86"/>
        <v>10</v>
      </c>
      <c r="T669" s="25"/>
      <c r="V669" s="26"/>
      <c r="W669" s="26"/>
      <c r="X669" s="26"/>
    </row>
    <row r="670" spans="3:24" outlineLevel="1" x14ac:dyDescent="0.2">
      <c r="C670" s="23" t="s">
        <v>375</v>
      </c>
      <c r="D670" s="24" t="s">
        <v>33</v>
      </c>
      <c r="E670" s="24" t="s">
        <v>376</v>
      </c>
      <c r="F670" s="24" t="s">
        <v>37</v>
      </c>
      <c r="G670" s="24"/>
      <c r="J670" s="15" t="str">
        <f t="shared" si="80"/>
        <v>ft_servidor_falecido</v>
      </c>
      <c r="K670" s="15" t="str">
        <f t="shared" si="81"/>
        <v>dm_tipo_vinculoid_tipo_vinculo</v>
      </c>
      <c r="L670" s="15" t="str">
        <f t="shared" si="82"/>
        <v>integer</v>
      </c>
      <c r="M670" s="15" t="str">
        <f t="shared" si="83"/>
        <v>10</v>
      </c>
      <c r="N670" s="15" t="str">
        <f t="shared" si="84"/>
        <v/>
      </c>
      <c r="O670" s="15" t="str">
        <f t="shared" si="85"/>
        <v>Não</v>
      </c>
      <c r="P670" s="15">
        <f t="shared" si="86"/>
        <v>10</v>
      </c>
      <c r="T670" s="25"/>
      <c r="V670" s="26"/>
      <c r="W670" s="26"/>
      <c r="X670" s="26"/>
    </row>
    <row r="671" spans="3:24" outlineLevel="1" x14ac:dyDescent="0.2">
      <c r="C671" s="23" t="s">
        <v>398</v>
      </c>
      <c r="D671" s="24" t="s">
        <v>33</v>
      </c>
      <c r="E671" s="24"/>
      <c r="F671" s="24" t="s">
        <v>37</v>
      </c>
      <c r="G671" s="24"/>
      <c r="J671" s="15" t="str">
        <f t="shared" si="80"/>
        <v>ft_servidor_falecido</v>
      </c>
      <c r="K671" s="15" t="str">
        <f t="shared" si="81"/>
        <v>dm_carreiraid_carreira</v>
      </c>
      <c r="L671" s="15" t="str">
        <f t="shared" si="82"/>
        <v>integer</v>
      </c>
      <c r="M671" s="15" t="str">
        <f t="shared" si="83"/>
        <v>10</v>
      </c>
      <c r="N671" s="15" t="str">
        <f t="shared" si="84"/>
        <v/>
      </c>
      <c r="O671" s="15" t="str">
        <f t="shared" si="85"/>
        <v/>
      </c>
      <c r="P671" s="15">
        <f t="shared" si="86"/>
        <v>10</v>
      </c>
      <c r="T671" s="25"/>
      <c r="V671" s="26"/>
      <c r="W671" s="26"/>
      <c r="X671" s="26"/>
    </row>
    <row r="672" spans="3:24" outlineLevel="1" x14ac:dyDescent="0.2">
      <c r="C672" s="23" t="s">
        <v>399</v>
      </c>
      <c r="D672" s="24" t="s">
        <v>33</v>
      </c>
      <c r="E672" s="24" t="s">
        <v>400</v>
      </c>
      <c r="F672" s="24" t="s">
        <v>37</v>
      </c>
      <c r="G672" s="24"/>
      <c r="J672" s="15" t="str">
        <f t="shared" si="80"/>
        <v>ft_servidor_falecido</v>
      </c>
      <c r="K672" s="15" t="str">
        <f t="shared" si="81"/>
        <v>dm_lotacaoid_lotacao</v>
      </c>
      <c r="L672" s="15" t="str">
        <f t="shared" si="82"/>
        <v>integer</v>
      </c>
      <c r="M672" s="15" t="str">
        <f t="shared" si="83"/>
        <v>10</v>
      </c>
      <c r="N672" s="15" t="str">
        <f t="shared" si="84"/>
        <v/>
      </c>
      <c r="O672" s="15" t="str">
        <f t="shared" si="85"/>
        <v>Não</v>
      </c>
      <c r="P672" s="15">
        <f t="shared" si="86"/>
        <v>10</v>
      </c>
      <c r="T672" s="25"/>
      <c r="V672" s="26"/>
      <c r="W672" s="26"/>
      <c r="X672" s="26"/>
    </row>
    <row r="673" spans="3:24" outlineLevel="1" x14ac:dyDescent="0.2">
      <c r="C673" s="23" t="s">
        <v>377</v>
      </c>
      <c r="D673" s="24" t="s">
        <v>33</v>
      </c>
      <c r="E673" s="24" t="s">
        <v>378</v>
      </c>
      <c r="F673" s="24" t="s">
        <v>37</v>
      </c>
      <c r="G673" s="24"/>
      <c r="J673" s="15" t="str">
        <f t="shared" si="80"/>
        <v>ft_servidor_falecido</v>
      </c>
      <c r="K673" s="15" t="str">
        <f t="shared" si="81"/>
        <v>dm_orgaoid_orgao</v>
      </c>
      <c r="L673" s="15" t="str">
        <f t="shared" si="82"/>
        <v>integer</v>
      </c>
      <c r="M673" s="15" t="str">
        <f t="shared" si="83"/>
        <v>10</v>
      </c>
      <c r="N673" s="15" t="str">
        <f t="shared" si="84"/>
        <v/>
      </c>
      <c r="O673" s="15" t="str">
        <f t="shared" si="85"/>
        <v>Não</v>
      </c>
      <c r="P673" s="15">
        <f t="shared" si="86"/>
        <v>10</v>
      </c>
      <c r="T673" s="25"/>
      <c r="V673" s="26"/>
      <c r="W673" s="26"/>
      <c r="X673" s="26"/>
    </row>
    <row r="674" spans="3:24" outlineLevel="1" x14ac:dyDescent="0.2">
      <c r="C674" s="23" t="s">
        <v>379</v>
      </c>
      <c r="D674" s="24" t="s">
        <v>167</v>
      </c>
      <c r="E674" s="24" t="s">
        <v>380</v>
      </c>
      <c r="F674" s="24" t="s">
        <v>37</v>
      </c>
      <c r="G674" s="24"/>
      <c r="J674" s="15" t="str">
        <f t="shared" si="80"/>
        <v>ft_servidor_falecido</v>
      </c>
      <c r="K674" s="15" t="str">
        <f t="shared" si="81"/>
        <v>dm_tempocd_ano_mes_dia</v>
      </c>
      <c r="L674" s="15" t="str">
        <f t="shared" si="82"/>
        <v>integer</v>
      </c>
      <c r="M674" s="15" t="str">
        <f t="shared" si="83"/>
        <v>8</v>
      </c>
      <c r="N674" s="15" t="str">
        <f t="shared" si="84"/>
        <v/>
      </c>
      <c r="O674" s="15" t="str">
        <f t="shared" si="85"/>
        <v>Não</v>
      </c>
      <c r="P674" s="15">
        <f t="shared" si="86"/>
        <v>8</v>
      </c>
      <c r="T674" s="25"/>
      <c r="V674" s="26"/>
      <c r="W674" s="26"/>
      <c r="X674" s="26"/>
    </row>
    <row r="675" spans="3:24" outlineLevel="1" x14ac:dyDescent="0.2">
      <c r="C675" s="23" t="s">
        <v>422</v>
      </c>
      <c r="D675" s="24" t="s">
        <v>33</v>
      </c>
      <c r="E675" s="24" t="s">
        <v>423</v>
      </c>
      <c r="F675" s="24" t="s">
        <v>37</v>
      </c>
      <c r="G675" s="24"/>
      <c r="J675" s="15" t="str">
        <f t="shared" si="80"/>
        <v>ft_servidor_falecido</v>
      </c>
      <c r="K675" s="15" t="str">
        <f t="shared" si="81"/>
        <v>dm_tempo_servico_comissionadoid_tempo_servico_comissionado</v>
      </c>
      <c r="L675" s="15" t="str">
        <f t="shared" si="82"/>
        <v>integer</v>
      </c>
      <c r="M675" s="15" t="str">
        <f t="shared" si="83"/>
        <v>10</v>
      </c>
      <c r="N675" s="15" t="str">
        <f t="shared" si="84"/>
        <v/>
      </c>
      <c r="O675" s="15" t="str">
        <f t="shared" si="85"/>
        <v>Não</v>
      </c>
      <c r="P675" s="15">
        <f t="shared" si="86"/>
        <v>10</v>
      </c>
      <c r="T675" s="25"/>
      <c r="V675" s="26"/>
      <c r="W675" s="26"/>
      <c r="X675" s="26"/>
    </row>
    <row r="676" spans="3:24" x14ac:dyDescent="0.2">
      <c r="T676" s="25"/>
      <c r="V676" s="26"/>
      <c r="W676" s="26"/>
      <c r="X676" s="26"/>
    </row>
    <row r="677" spans="3:24" x14ac:dyDescent="0.2">
      <c r="T677" s="25"/>
      <c r="V677" s="26"/>
      <c r="W677" s="26"/>
      <c r="X677" s="26"/>
    </row>
    <row r="678" spans="3:24" x14ac:dyDescent="0.2">
      <c r="T678" s="25"/>
      <c r="V678" s="26"/>
      <c r="W678" s="26"/>
      <c r="X678" s="26"/>
    </row>
    <row r="679" spans="3:24" x14ac:dyDescent="0.2">
      <c r="T679" s="25"/>
      <c r="V679" s="26"/>
      <c r="W679" s="26"/>
      <c r="X679" s="26"/>
    </row>
    <row r="680" spans="3:24" x14ac:dyDescent="0.2">
      <c r="T680" s="25"/>
      <c r="V680" s="26"/>
      <c r="W680" s="26"/>
      <c r="X680" s="26"/>
    </row>
    <row r="681" spans="3:24" x14ac:dyDescent="0.2">
      <c r="T681" s="25"/>
      <c r="V681" s="26"/>
      <c r="W681" s="26"/>
      <c r="X681" s="26"/>
    </row>
    <row r="682" spans="3:24" x14ac:dyDescent="0.2">
      <c r="T682" s="25"/>
      <c r="V682" s="26"/>
      <c r="W682" s="26"/>
      <c r="X682" s="26"/>
    </row>
    <row r="683" spans="3:24" x14ac:dyDescent="0.2">
      <c r="T683" s="25"/>
      <c r="V683" s="26"/>
      <c r="W683" s="26"/>
      <c r="X683" s="26"/>
    </row>
    <row r="684" spans="3:24" x14ac:dyDescent="0.2">
      <c r="T684" s="25"/>
      <c r="V684" s="26"/>
      <c r="W684" s="26"/>
      <c r="X684" s="26"/>
    </row>
    <row r="685" spans="3:24" x14ac:dyDescent="0.2">
      <c r="T685" s="25"/>
      <c r="V685" s="26"/>
      <c r="W685" s="26"/>
      <c r="X685" s="26"/>
    </row>
    <row r="686" spans="3:24" x14ac:dyDescent="0.2">
      <c r="T686" s="25"/>
      <c r="V686" s="26"/>
      <c r="W686" s="26"/>
      <c r="X686" s="26"/>
    </row>
    <row r="687" spans="3:24" x14ac:dyDescent="0.2">
      <c r="T687" s="25"/>
      <c r="V687" s="26"/>
      <c r="W687" s="26"/>
      <c r="X687" s="26"/>
    </row>
    <row r="688" spans="3:24" x14ac:dyDescent="0.2">
      <c r="T688" s="25"/>
      <c r="V688" s="26"/>
      <c r="W688" s="26"/>
      <c r="X688" s="26"/>
    </row>
    <row r="689" spans="20:24" x14ac:dyDescent="0.2">
      <c r="T689" s="25"/>
      <c r="V689" s="26"/>
      <c r="W689" s="26"/>
      <c r="X689" s="26"/>
    </row>
    <row r="690" spans="20:24" x14ac:dyDescent="0.2">
      <c r="T690" s="25"/>
      <c r="V690" s="26"/>
      <c r="W690" s="26"/>
      <c r="X690" s="26"/>
    </row>
    <row r="691" spans="20:24" x14ac:dyDescent="0.2">
      <c r="T691" s="25"/>
      <c r="V691" s="26"/>
      <c r="W691" s="26"/>
      <c r="X691" s="26"/>
    </row>
    <row r="692" spans="20:24" x14ac:dyDescent="0.2">
      <c r="T692" s="25"/>
      <c r="V692" s="26"/>
      <c r="W692" s="26"/>
      <c r="X692" s="26"/>
    </row>
    <row r="693" spans="20:24" x14ac:dyDescent="0.2">
      <c r="T693" s="25"/>
      <c r="V693" s="26"/>
      <c r="W693" s="26"/>
      <c r="X693" s="26"/>
    </row>
    <row r="694" spans="20:24" x14ac:dyDescent="0.2">
      <c r="T694" s="25"/>
      <c r="V694" s="26"/>
      <c r="W694" s="26"/>
      <c r="X694" s="26"/>
    </row>
    <row r="695" spans="20:24" x14ac:dyDescent="0.2">
      <c r="T695" s="25"/>
      <c r="V695" s="26"/>
      <c r="W695" s="26"/>
      <c r="X695" s="26"/>
    </row>
    <row r="696" spans="20:24" x14ac:dyDescent="0.2">
      <c r="T696" s="25"/>
      <c r="V696" s="26"/>
      <c r="W696" s="26"/>
      <c r="X696" s="26"/>
    </row>
  </sheetData>
  <sortState ref="A3:F280">
    <sortCondition ref="A3:A280"/>
  </sortState>
  <mergeCells count="7">
    <mergeCell ref="Y6:Y7"/>
    <mergeCell ref="Z6:Z7"/>
    <mergeCell ref="Q6:Q7"/>
    <mergeCell ref="X6:X7"/>
    <mergeCell ref="U6:W6"/>
    <mergeCell ref="R6:R7"/>
    <mergeCell ref="S6:T6"/>
  </mergeCells>
  <conditionalFormatting sqref="Q8:Z696">
    <cfRule type="expression" dxfId="0" priority="1">
      <formula>$Q8&lt;&gt;""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P851"/>
  <sheetViews>
    <sheetView showGridLines="0" workbookViewId="0">
      <selection activeCell="L146" sqref="L146"/>
    </sheetView>
  </sheetViews>
  <sheetFormatPr baseColWidth="10" defaultColWidth="3.5" defaultRowHeight="13" x14ac:dyDescent="0.15"/>
  <cols>
    <col min="1" max="1" width="16.6640625" style="57" bestFit="1" customWidth="1"/>
    <col min="2" max="2" width="28.83203125" style="57" bestFit="1" customWidth="1"/>
    <col min="3" max="3" width="32" style="57" bestFit="1" customWidth="1"/>
    <col min="4" max="4" width="13.6640625" style="57" bestFit="1" customWidth="1"/>
    <col min="5" max="5" width="14.5" style="57" bestFit="1" customWidth="1"/>
    <col min="6" max="6" width="8.5" style="57" bestFit="1" customWidth="1"/>
    <col min="7" max="7" width="22.6640625" style="57" hidden="1" customWidth="1"/>
    <col min="8" max="8" width="27.1640625" style="57" hidden="1" customWidth="1"/>
    <col min="9" max="9" width="25.5" style="57" bestFit="1" customWidth="1"/>
    <col min="10" max="11" width="3.5" style="57" customWidth="1"/>
    <col min="12" max="12" width="8.5" style="57" bestFit="1" customWidth="1"/>
    <col min="13" max="13" width="5" style="57" bestFit="1" customWidth="1"/>
    <col min="14" max="256" width="3.5" style="57"/>
    <col min="257" max="257" width="16.6640625" style="57" bestFit="1" customWidth="1"/>
    <col min="258" max="258" width="28.83203125" style="57" bestFit="1" customWidth="1"/>
    <col min="259" max="259" width="32" style="57" bestFit="1" customWidth="1"/>
    <col min="260" max="260" width="13.6640625" style="57" bestFit="1" customWidth="1"/>
    <col min="261" max="261" width="14.5" style="57" bestFit="1" customWidth="1"/>
    <col min="262" max="262" width="8.5" style="57" bestFit="1" customWidth="1"/>
    <col min="263" max="264" width="0" style="57" hidden="1" customWidth="1"/>
    <col min="265" max="265" width="25.5" style="57" bestFit="1" customWidth="1"/>
    <col min="266" max="267" width="3.5" style="57" customWidth="1"/>
    <col min="268" max="268" width="8.5" style="57" bestFit="1" customWidth="1"/>
    <col min="269" max="512" width="3.5" style="57"/>
    <col min="513" max="513" width="16.6640625" style="57" bestFit="1" customWidth="1"/>
    <col min="514" max="514" width="28.83203125" style="57" bestFit="1" customWidth="1"/>
    <col min="515" max="515" width="32" style="57" bestFit="1" customWidth="1"/>
    <col min="516" max="516" width="13.6640625" style="57" bestFit="1" customWidth="1"/>
    <col min="517" max="517" width="14.5" style="57" bestFit="1" customWidth="1"/>
    <col min="518" max="518" width="8.5" style="57" bestFit="1" customWidth="1"/>
    <col min="519" max="520" width="0" style="57" hidden="1" customWidth="1"/>
    <col min="521" max="521" width="25.5" style="57" bestFit="1" customWidth="1"/>
    <col min="522" max="523" width="3.5" style="57" customWidth="1"/>
    <col min="524" max="524" width="8.5" style="57" bestFit="1" customWidth="1"/>
    <col min="525" max="768" width="3.5" style="57"/>
    <col min="769" max="769" width="16.6640625" style="57" bestFit="1" customWidth="1"/>
    <col min="770" max="770" width="28.83203125" style="57" bestFit="1" customWidth="1"/>
    <col min="771" max="771" width="32" style="57" bestFit="1" customWidth="1"/>
    <col min="772" max="772" width="13.6640625" style="57" bestFit="1" customWidth="1"/>
    <col min="773" max="773" width="14.5" style="57" bestFit="1" customWidth="1"/>
    <col min="774" max="774" width="8.5" style="57" bestFit="1" customWidth="1"/>
    <col min="775" max="776" width="0" style="57" hidden="1" customWidth="1"/>
    <col min="777" max="777" width="25.5" style="57" bestFit="1" customWidth="1"/>
    <col min="778" max="779" width="3.5" style="57" customWidth="1"/>
    <col min="780" max="780" width="8.5" style="57" bestFit="1" customWidth="1"/>
    <col min="781" max="1024" width="3.5" style="57"/>
    <col min="1025" max="1025" width="16.6640625" style="57" bestFit="1" customWidth="1"/>
    <col min="1026" max="1026" width="28.83203125" style="57" bestFit="1" customWidth="1"/>
    <col min="1027" max="1027" width="32" style="57" bestFit="1" customWidth="1"/>
    <col min="1028" max="1028" width="13.6640625" style="57" bestFit="1" customWidth="1"/>
    <col min="1029" max="1029" width="14.5" style="57" bestFit="1" customWidth="1"/>
    <col min="1030" max="1030" width="8.5" style="57" bestFit="1" customWidth="1"/>
    <col min="1031" max="1032" width="0" style="57" hidden="1" customWidth="1"/>
    <col min="1033" max="1033" width="25.5" style="57" bestFit="1" customWidth="1"/>
    <col min="1034" max="1035" width="3.5" style="57" customWidth="1"/>
    <col min="1036" max="1036" width="8.5" style="57" bestFit="1" customWidth="1"/>
    <col min="1037" max="1280" width="3.5" style="57"/>
    <col min="1281" max="1281" width="16.6640625" style="57" bestFit="1" customWidth="1"/>
    <col min="1282" max="1282" width="28.83203125" style="57" bestFit="1" customWidth="1"/>
    <col min="1283" max="1283" width="32" style="57" bestFit="1" customWidth="1"/>
    <col min="1284" max="1284" width="13.6640625" style="57" bestFit="1" customWidth="1"/>
    <col min="1285" max="1285" width="14.5" style="57" bestFit="1" customWidth="1"/>
    <col min="1286" max="1286" width="8.5" style="57" bestFit="1" customWidth="1"/>
    <col min="1287" max="1288" width="0" style="57" hidden="1" customWidth="1"/>
    <col min="1289" max="1289" width="25.5" style="57" bestFit="1" customWidth="1"/>
    <col min="1290" max="1291" width="3.5" style="57" customWidth="1"/>
    <col min="1292" max="1292" width="8.5" style="57" bestFit="1" customWidth="1"/>
    <col min="1293" max="1536" width="3.5" style="57"/>
    <col min="1537" max="1537" width="16.6640625" style="57" bestFit="1" customWidth="1"/>
    <col min="1538" max="1538" width="28.83203125" style="57" bestFit="1" customWidth="1"/>
    <col min="1539" max="1539" width="32" style="57" bestFit="1" customWidth="1"/>
    <col min="1540" max="1540" width="13.6640625" style="57" bestFit="1" customWidth="1"/>
    <col min="1541" max="1541" width="14.5" style="57" bestFit="1" customWidth="1"/>
    <col min="1542" max="1542" width="8.5" style="57" bestFit="1" customWidth="1"/>
    <col min="1543" max="1544" width="0" style="57" hidden="1" customWidth="1"/>
    <col min="1545" max="1545" width="25.5" style="57" bestFit="1" customWidth="1"/>
    <col min="1546" max="1547" width="3.5" style="57" customWidth="1"/>
    <col min="1548" max="1548" width="8.5" style="57" bestFit="1" customWidth="1"/>
    <col min="1549" max="1792" width="3.5" style="57"/>
    <col min="1793" max="1793" width="16.6640625" style="57" bestFit="1" customWidth="1"/>
    <col min="1794" max="1794" width="28.83203125" style="57" bestFit="1" customWidth="1"/>
    <col min="1795" max="1795" width="32" style="57" bestFit="1" customWidth="1"/>
    <col min="1796" max="1796" width="13.6640625" style="57" bestFit="1" customWidth="1"/>
    <col min="1797" max="1797" width="14.5" style="57" bestFit="1" customWidth="1"/>
    <col min="1798" max="1798" width="8.5" style="57" bestFit="1" customWidth="1"/>
    <col min="1799" max="1800" width="0" style="57" hidden="1" customWidth="1"/>
    <col min="1801" max="1801" width="25.5" style="57" bestFit="1" customWidth="1"/>
    <col min="1802" max="1803" width="3.5" style="57" customWidth="1"/>
    <col min="1804" max="1804" width="8.5" style="57" bestFit="1" customWidth="1"/>
    <col min="1805" max="2048" width="3.5" style="57"/>
    <col min="2049" max="2049" width="16.6640625" style="57" bestFit="1" customWidth="1"/>
    <col min="2050" max="2050" width="28.83203125" style="57" bestFit="1" customWidth="1"/>
    <col min="2051" max="2051" width="32" style="57" bestFit="1" customWidth="1"/>
    <col min="2052" max="2052" width="13.6640625" style="57" bestFit="1" customWidth="1"/>
    <col min="2053" max="2053" width="14.5" style="57" bestFit="1" customWidth="1"/>
    <col min="2054" max="2054" width="8.5" style="57" bestFit="1" customWidth="1"/>
    <col min="2055" max="2056" width="0" style="57" hidden="1" customWidth="1"/>
    <col min="2057" max="2057" width="25.5" style="57" bestFit="1" customWidth="1"/>
    <col min="2058" max="2059" width="3.5" style="57" customWidth="1"/>
    <col min="2060" max="2060" width="8.5" style="57" bestFit="1" customWidth="1"/>
    <col min="2061" max="2304" width="3.5" style="57"/>
    <col min="2305" max="2305" width="16.6640625" style="57" bestFit="1" customWidth="1"/>
    <col min="2306" max="2306" width="28.83203125" style="57" bestFit="1" customWidth="1"/>
    <col min="2307" max="2307" width="32" style="57" bestFit="1" customWidth="1"/>
    <col min="2308" max="2308" width="13.6640625" style="57" bestFit="1" customWidth="1"/>
    <col min="2309" max="2309" width="14.5" style="57" bestFit="1" customWidth="1"/>
    <col min="2310" max="2310" width="8.5" style="57" bestFit="1" customWidth="1"/>
    <col min="2311" max="2312" width="0" style="57" hidden="1" customWidth="1"/>
    <col min="2313" max="2313" width="25.5" style="57" bestFit="1" customWidth="1"/>
    <col min="2314" max="2315" width="3.5" style="57" customWidth="1"/>
    <col min="2316" max="2316" width="8.5" style="57" bestFit="1" customWidth="1"/>
    <col min="2317" max="2560" width="3.5" style="57"/>
    <col min="2561" max="2561" width="16.6640625" style="57" bestFit="1" customWidth="1"/>
    <col min="2562" max="2562" width="28.83203125" style="57" bestFit="1" customWidth="1"/>
    <col min="2563" max="2563" width="32" style="57" bestFit="1" customWidth="1"/>
    <col min="2564" max="2564" width="13.6640625" style="57" bestFit="1" customWidth="1"/>
    <col min="2565" max="2565" width="14.5" style="57" bestFit="1" customWidth="1"/>
    <col min="2566" max="2566" width="8.5" style="57" bestFit="1" customWidth="1"/>
    <col min="2567" max="2568" width="0" style="57" hidden="1" customWidth="1"/>
    <col min="2569" max="2569" width="25.5" style="57" bestFit="1" customWidth="1"/>
    <col min="2570" max="2571" width="3.5" style="57" customWidth="1"/>
    <col min="2572" max="2572" width="8.5" style="57" bestFit="1" customWidth="1"/>
    <col min="2573" max="2816" width="3.5" style="57"/>
    <col min="2817" max="2817" width="16.6640625" style="57" bestFit="1" customWidth="1"/>
    <col min="2818" max="2818" width="28.83203125" style="57" bestFit="1" customWidth="1"/>
    <col min="2819" max="2819" width="32" style="57" bestFit="1" customWidth="1"/>
    <col min="2820" max="2820" width="13.6640625" style="57" bestFit="1" customWidth="1"/>
    <col min="2821" max="2821" width="14.5" style="57" bestFit="1" customWidth="1"/>
    <col min="2822" max="2822" width="8.5" style="57" bestFit="1" customWidth="1"/>
    <col min="2823" max="2824" width="0" style="57" hidden="1" customWidth="1"/>
    <col min="2825" max="2825" width="25.5" style="57" bestFit="1" customWidth="1"/>
    <col min="2826" max="2827" width="3.5" style="57" customWidth="1"/>
    <col min="2828" max="2828" width="8.5" style="57" bestFit="1" customWidth="1"/>
    <col min="2829" max="3072" width="3.5" style="57"/>
    <col min="3073" max="3073" width="16.6640625" style="57" bestFit="1" customWidth="1"/>
    <col min="3074" max="3074" width="28.83203125" style="57" bestFit="1" customWidth="1"/>
    <col min="3075" max="3075" width="32" style="57" bestFit="1" customWidth="1"/>
    <col min="3076" max="3076" width="13.6640625" style="57" bestFit="1" customWidth="1"/>
    <col min="3077" max="3077" width="14.5" style="57" bestFit="1" customWidth="1"/>
    <col min="3078" max="3078" width="8.5" style="57" bestFit="1" customWidth="1"/>
    <col min="3079" max="3080" width="0" style="57" hidden="1" customWidth="1"/>
    <col min="3081" max="3081" width="25.5" style="57" bestFit="1" customWidth="1"/>
    <col min="3082" max="3083" width="3.5" style="57" customWidth="1"/>
    <col min="3084" max="3084" width="8.5" style="57" bestFit="1" customWidth="1"/>
    <col min="3085" max="3328" width="3.5" style="57"/>
    <col min="3329" max="3329" width="16.6640625" style="57" bestFit="1" customWidth="1"/>
    <col min="3330" max="3330" width="28.83203125" style="57" bestFit="1" customWidth="1"/>
    <col min="3331" max="3331" width="32" style="57" bestFit="1" customWidth="1"/>
    <col min="3332" max="3332" width="13.6640625" style="57" bestFit="1" customWidth="1"/>
    <col min="3333" max="3333" width="14.5" style="57" bestFit="1" customWidth="1"/>
    <col min="3334" max="3334" width="8.5" style="57" bestFit="1" customWidth="1"/>
    <col min="3335" max="3336" width="0" style="57" hidden="1" customWidth="1"/>
    <col min="3337" max="3337" width="25.5" style="57" bestFit="1" customWidth="1"/>
    <col min="3338" max="3339" width="3.5" style="57" customWidth="1"/>
    <col min="3340" max="3340" width="8.5" style="57" bestFit="1" customWidth="1"/>
    <col min="3341" max="3584" width="3.5" style="57"/>
    <col min="3585" max="3585" width="16.6640625" style="57" bestFit="1" customWidth="1"/>
    <col min="3586" max="3586" width="28.83203125" style="57" bestFit="1" customWidth="1"/>
    <col min="3587" max="3587" width="32" style="57" bestFit="1" customWidth="1"/>
    <col min="3588" max="3588" width="13.6640625" style="57" bestFit="1" customWidth="1"/>
    <col min="3589" max="3589" width="14.5" style="57" bestFit="1" customWidth="1"/>
    <col min="3590" max="3590" width="8.5" style="57" bestFit="1" customWidth="1"/>
    <col min="3591" max="3592" width="0" style="57" hidden="1" customWidth="1"/>
    <col min="3593" max="3593" width="25.5" style="57" bestFit="1" customWidth="1"/>
    <col min="3594" max="3595" width="3.5" style="57" customWidth="1"/>
    <col min="3596" max="3596" width="8.5" style="57" bestFit="1" customWidth="1"/>
    <col min="3597" max="3840" width="3.5" style="57"/>
    <col min="3841" max="3841" width="16.6640625" style="57" bestFit="1" customWidth="1"/>
    <col min="3842" max="3842" width="28.83203125" style="57" bestFit="1" customWidth="1"/>
    <col min="3843" max="3843" width="32" style="57" bestFit="1" customWidth="1"/>
    <col min="3844" max="3844" width="13.6640625" style="57" bestFit="1" customWidth="1"/>
    <col min="3845" max="3845" width="14.5" style="57" bestFit="1" customWidth="1"/>
    <col min="3846" max="3846" width="8.5" style="57" bestFit="1" customWidth="1"/>
    <col min="3847" max="3848" width="0" style="57" hidden="1" customWidth="1"/>
    <col min="3849" max="3849" width="25.5" style="57" bestFit="1" customWidth="1"/>
    <col min="3850" max="3851" width="3.5" style="57" customWidth="1"/>
    <col min="3852" max="3852" width="8.5" style="57" bestFit="1" customWidth="1"/>
    <col min="3853" max="4096" width="3.5" style="57"/>
    <col min="4097" max="4097" width="16.6640625" style="57" bestFit="1" customWidth="1"/>
    <col min="4098" max="4098" width="28.83203125" style="57" bestFit="1" customWidth="1"/>
    <col min="4099" max="4099" width="32" style="57" bestFit="1" customWidth="1"/>
    <col min="4100" max="4100" width="13.6640625" style="57" bestFit="1" customWidth="1"/>
    <col min="4101" max="4101" width="14.5" style="57" bestFit="1" customWidth="1"/>
    <col min="4102" max="4102" width="8.5" style="57" bestFit="1" customWidth="1"/>
    <col min="4103" max="4104" width="0" style="57" hidden="1" customWidth="1"/>
    <col min="4105" max="4105" width="25.5" style="57" bestFit="1" customWidth="1"/>
    <col min="4106" max="4107" width="3.5" style="57" customWidth="1"/>
    <col min="4108" max="4108" width="8.5" style="57" bestFit="1" customWidth="1"/>
    <col min="4109" max="4352" width="3.5" style="57"/>
    <col min="4353" max="4353" width="16.6640625" style="57" bestFit="1" customWidth="1"/>
    <col min="4354" max="4354" width="28.83203125" style="57" bestFit="1" customWidth="1"/>
    <col min="4355" max="4355" width="32" style="57" bestFit="1" customWidth="1"/>
    <col min="4356" max="4356" width="13.6640625" style="57" bestFit="1" customWidth="1"/>
    <col min="4357" max="4357" width="14.5" style="57" bestFit="1" customWidth="1"/>
    <col min="4358" max="4358" width="8.5" style="57" bestFit="1" customWidth="1"/>
    <col min="4359" max="4360" width="0" style="57" hidden="1" customWidth="1"/>
    <col min="4361" max="4361" width="25.5" style="57" bestFit="1" customWidth="1"/>
    <col min="4362" max="4363" width="3.5" style="57" customWidth="1"/>
    <col min="4364" max="4364" width="8.5" style="57" bestFit="1" customWidth="1"/>
    <col min="4365" max="4608" width="3.5" style="57"/>
    <col min="4609" max="4609" width="16.6640625" style="57" bestFit="1" customWidth="1"/>
    <col min="4610" max="4610" width="28.83203125" style="57" bestFit="1" customWidth="1"/>
    <col min="4611" max="4611" width="32" style="57" bestFit="1" customWidth="1"/>
    <col min="4612" max="4612" width="13.6640625" style="57" bestFit="1" customWidth="1"/>
    <col min="4613" max="4613" width="14.5" style="57" bestFit="1" customWidth="1"/>
    <col min="4614" max="4614" width="8.5" style="57" bestFit="1" customWidth="1"/>
    <col min="4615" max="4616" width="0" style="57" hidden="1" customWidth="1"/>
    <col min="4617" max="4617" width="25.5" style="57" bestFit="1" customWidth="1"/>
    <col min="4618" max="4619" width="3.5" style="57" customWidth="1"/>
    <col min="4620" max="4620" width="8.5" style="57" bestFit="1" customWidth="1"/>
    <col min="4621" max="4864" width="3.5" style="57"/>
    <col min="4865" max="4865" width="16.6640625" style="57" bestFit="1" customWidth="1"/>
    <col min="4866" max="4866" width="28.83203125" style="57" bestFit="1" customWidth="1"/>
    <col min="4867" max="4867" width="32" style="57" bestFit="1" customWidth="1"/>
    <col min="4868" max="4868" width="13.6640625" style="57" bestFit="1" customWidth="1"/>
    <col min="4869" max="4869" width="14.5" style="57" bestFit="1" customWidth="1"/>
    <col min="4870" max="4870" width="8.5" style="57" bestFit="1" customWidth="1"/>
    <col min="4871" max="4872" width="0" style="57" hidden="1" customWidth="1"/>
    <col min="4873" max="4873" width="25.5" style="57" bestFit="1" customWidth="1"/>
    <col min="4874" max="4875" width="3.5" style="57" customWidth="1"/>
    <col min="4876" max="4876" width="8.5" style="57" bestFit="1" customWidth="1"/>
    <col min="4877" max="5120" width="3.5" style="57"/>
    <col min="5121" max="5121" width="16.6640625" style="57" bestFit="1" customWidth="1"/>
    <col min="5122" max="5122" width="28.83203125" style="57" bestFit="1" customWidth="1"/>
    <col min="5123" max="5123" width="32" style="57" bestFit="1" customWidth="1"/>
    <col min="5124" max="5124" width="13.6640625" style="57" bestFit="1" customWidth="1"/>
    <col min="5125" max="5125" width="14.5" style="57" bestFit="1" customWidth="1"/>
    <col min="5126" max="5126" width="8.5" style="57" bestFit="1" customWidth="1"/>
    <col min="5127" max="5128" width="0" style="57" hidden="1" customWidth="1"/>
    <col min="5129" max="5129" width="25.5" style="57" bestFit="1" customWidth="1"/>
    <col min="5130" max="5131" width="3.5" style="57" customWidth="1"/>
    <col min="5132" max="5132" width="8.5" style="57" bestFit="1" customWidth="1"/>
    <col min="5133" max="5376" width="3.5" style="57"/>
    <col min="5377" max="5377" width="16.6640625" style="57" bestFit="1" customWidth="1"/>
    <col min="5378" max="5378" width="28.83203125" style="57" bestFit="1" customWidth="1"/>
    <col min="5379" max="5379" width="32" style="57" bestFit="1" customWidth="1"/>
    <col min="5380" max="5380" width="13.6640625" style="57" bestFit="1" customWidth="1"/>
    <col min="5381" max="5381" width="14.5" style="57" bestFit="1" customWidth="1"/>
    <col min="5382" max="5382" width="8.5" style="57" bestFit="1" customWidth="1"/>
    <col min="5383" max="5384" width="0" style="57" hidden="1" customWidth="1"/>
    <col min="5385" max="5385" width="25.5" style="57" bestFit="1" customWidth="1"/>
    <col min="5386" max="5387" width="3.5" style="57" customWidth="1"/>
    <col min="5388" max="5388" width="8.5" style="57" bestFit="1" customWidth="1"/>
    <col min="5389" max="5632" width="3.5" style="57"/>
    <col min="5633" max="5633" width="16.6640625" style="57" bestFit="1" customWidth="1"/>
    <col min="5634" max="5634" width="28.83203125" style="57" bestFit="1" customWidth="1"/>
    <col min="5635" max="5635" width="32" style="57" bestFit="1" customWidth="1"/>
    <col min="5636" max="5636" width="13.6640625" style="57" bestFit="1" customWidth="1"/>
    <col min="5637" max="5637" width="14.5" style="57" bestFit="1" customWidth="1"/>
    <col min="5638" max="5638" width="8.5" style="57" bestFit="1" customWidth="1"/>
    <col min="5639" max="5640" width="0" style="57" hidden="1" customWidth="1"/>
    <col min="5641" max="5641" width="25.5" style="57" bestFit="1" customWidth="1"/>
    <col min="5642" max="5643" width="3.5" style="57" customWidth="1"/>
    <col min="5644" max="5644" width="8.5" style="57" bestFit="1" customWidth="1"/>
    <col min="5645" max="5888" width="3.5" style="57"/>
    <col min="5889" max="5889" width="16.6640625" style="57" bestFit="1" customWidth="1"/>
    <col min="5890" max="5890" width="28.83203125" style="57" bestFit="1" customWidth="1"/>
    <col min="5891" max="5891" width="32" style="57" bestFit="1" customWidth="1"/>
    <col min="5892" max="5892" width="13.6640625" style="57" bestFit="1" customWidth="1"/>
    <col min="5893" max="5893" width="14.5" style="57" bestFit="1" customWidth="1"/>
    <col min="5894" max="5894" width="8.5" style="57" bestFit="1" customWidth="1"/>
    <col min="5895" max="5896" width="0" style="57" hidden="1" customWidth="1"/>
    <col min="5897" max="5897" width="25.5" style="57" bestFit="1" customWidth="1"/>
    <col min="5898" max="5899" width="3.5" style="57" customWidth="1"/>
    <col min="5900" max="5900" width="8.5" style="57" bestFit="1" customWidth="1"/>
    <col min="5901" max="6144" width="3.5" style="57"/>
    <col min="6145" max="6145" width="16.6640625" style="57" bestFit="1" customWidth="1"/>
    <col min="6146" max="6146" width="28.83203125" style="57" bestFit="1" customWidth="1"/>
    <col min="6147" max="6147" width="32" style="57" bestFit="1" customWidth="1"/>
    <col min="6148" max="6148" width="13.6640625" style="57" bestFit="1" customWidth="1"/>
    <col min="6149" max="6149" width="14.5" style="57" bestFit="1" customWidth="1"/>
    <col min="6150" max="6150" width="8.5" style="57" bestFit="1" customWidth="1"/>
    <col min="6151" max="6152" width="0" style="57" hidden="1" customWidth="1"/>
    <col min="6153" max="6153" width="25.5" style="57" bestFit="1" customWidth="1"/>
    <col min="6154" max="6155" width="3.5" style="57" customWidth="1"/>
    <col min="6156" max="6156" width="8.5" style="57" bestFit="1" customWidth="1"/>
    <col min="6157" max="6400" width="3.5" style="57"/>
    <col min="6401" max="6401" width="16.6640625" style="57" bestFit="1" customWidth="1"/>
    <col min="6402" max="6402" width="28.83203125" style="57" bestFit="1" customWidth="1"/>
    <col min="6403" max="6403" width="32" style="57" bestFit="1" customWidth="1"/>
    <col min="6404" max="6404" width="13.6640625" style="57" bestFit="1" customWidth="1"/>
    <col min="6405" max="6405" width="14.5" style="57" bestFit="1" customWidth="1"/>
    <col min="6406" max="6406" width="8.5" style="57" bestFit="1" customWidth="1"/>
    <col min="6407" max="6408" width="0" style="57" hidden="1" customWidth="1"/>
    <col min="6409" max="6409" width="25.5" style="57" bestFit="1" customWidth="1"/>
    <col min="6410" max="6411" width="3.5" style="57" customWidth="1"/>
    <col min="6412" max="6412" width="8.5" style="57" bestFit="1" customWidth="1"/>
    <col min="6413" max="6656" width="3.5" style="57"/>
    <col min="6657" max="6657" width="16.6640625" style="57" bestFit="1" customWidth="1"/>
    <col min="6658" max="6658" width="28.83203125" style="57" bestFit="1" customWidth="1"/>
    <col min="6659" max="6659" width="32" style="57" bestFit="1" customWidth="1"/>
    <col min="6660" max="6660" width="13.6640625" style="57" bestFit="1" customWidth="1"/>
    <col min="6661" max="6661" width="14.5" style="57" bestFit="1" customWidth="1"/>
    <col min="6662" max="6662" width="8.5" style="57" bestFit="1" customWidth="1"/>
    <col min="6663" max="6664" width="0" style="57" hidden="1" customWidth="1"/>
    <col min="6665" max="6665" width="25.5" style="57" bestFit="1" customWidth="1"/>
    <col min="6666" max="6667" width="3.5" style="57" customWidth="1"/>
    <col min="6668" max="6668" width="8.5" style="57" bestFit="1" customWidth="1"/>
    <col min="6669" max="6912" width="3.5" style="57"/>
    <col min="6913" max="6913" width="16.6640625" style="57" bestFit="1" customWidth="1"/>
    <col min="6914" max="6914" width="28.83203125" style="57" bestFit="1" customWidth="1"/>
    <col min="6915" max="6915" width="32" style="57" bestFit="1" customWidth="1"/>
    <col min="6916" max="6916" width="13.6640625" style="57" bestFit="1" customWidth="1"/>
    <col min="6917" max="6917" width="14.5" style="57" bestFit="1" customWidth="1"/>
    <col min="6918" max="6918" width="8.5" style="57" bestFit="1" customWidth="1"/>
    <col min="6919" max="6920" width="0" style="57" hidden="1" customWidth="1"/>
    <col min="6921" max="6921" width="25.5" style="57" bestFit="1" customWidth="1"/>
    <col min="6922" max="6923" width="3.5" style="57" customWidth="1"/>
    <col min="6924" max="6924" width="8.5" style="57" bestFit="1" customWidth="1"/>
    <col min="6925" max="7168" width="3.5" style="57"/>
    <col min="7169" max="7169" width="16.6640625" style="57" bestFit="1" customWidth="1"/>
    <col min="7170" max="7170" width="28.83203125" style="57" bestFit="1" customWidth="1"/>
    <col min="7171" max="7171" width="32" style="57" bestFit="1" customWidth="1"/>
    <col min="7172" max="7172" width="13.6640625" style="57" bestFit="1" customWidth="1"/>
    <col min="7173" max="7173" width="14.5" style="57" bestFit="1" customWidth="1"/>
    <col min="7174" max="7174" width="8.5" style="57" bestFit="1" customWidth="1"/>
    <col min="7175" max="7176" width="0" style="57" hidden="1" customWidth="1"/>
    <col min="7177" max="7177" width="25.5" style="57" bestFit="1" customWidth="1"/>
    <col min="7178" max="7179" width="3.5" style="57" customWidth="1"/>
    <col min="7180" max="7180" width="8.5" style="57" bestFit="1" customWidth="1"/>
    <col min="7181" max="7424" width="3.5" style="57"/>
    <col min="7425" max="7425" width="16.6640625" style="57" bestFit="1" customWidth="1"/>
    <col min="7426" max="7426" width="28.83203125" style="57" bestFit="1" customWidth="1"/>
    <col min="7427" max="7427" width="32" style="57" bestFit="1" customWidth="1"/>
    <col min="7428" max="7428" width="13.6640625" style="57" bestFit="1" customWidth="1"/>
    <col min="7429" max="7429" width="14.5" style="57" bestFit="1" customWidth="1"/>
    <col min="7430" max="7430" width="8.5" style="57" bestFit="1" customWidth="1"/>
    <col min="7431" max="7432" width="0" style="57" hidden="1" customWidth="1"/>
    <col min="7433" max="7433" width="25.5" style="57" bestFit="1" customWidth="1"/>
    <col min="7434" max="7435" width="3.5" style="57" customWidth="1"/>
    <col min="7436" max="7436" width="8.5" style="57" bestFit="1" customWidth="1"/>
    <col min="7437" max="7680" width="3.5" style="57"/>
    <col min="7681" max="7681" width="16.6640625" style="57" bestFit="1" customWidth="1"/>
    <col min="7682" max="7682" width="28.83203125" style="57" bestFit="1" customWidth="1"/>
    <col min="7683" max="7683" width="32" style="57" bestFit="1" customWidth="1"/>
    <col min="7684" max="7684" width="13.6640625" style="57" bestFit="1" customWidth="1"/>
    <col min="7685" max="7685" width="14.5" style="57" bestFit="1" customWidth="1"/>
    <col min="7686" max="7686" width="8.5" style="57" bestFit="1" customWidth="1"/>
    <col min="7687" max="7688" width="0" style="57" hidden="1" customWidth="1"/>
    <col min="7689" max="7689" width="25.5" style="57" bestFit="1" customWidth="1"/>
    <col min="7690" max="7691" width="3.5" style="57" customWidth="1"/>
    <col min="7692" max="7692" width="8.5" style="57" bestFit="1" customWidth="1"/>
    <col min="7693" max="7936" width="3.5" style="57"/>
    <col min="7937" max="7937" width="16.6640625" style="57" bestFit="1" customWidth="1"/>
    <col min="7938" max="7938" width="28.83203125" style="57" bestFit="1" customWidth="1"/>
    <col min="7939" max="7939" width="32" style="57" bestFit="1" customWidth="1"/>
    <col min="7940" max="7940" width="13.6640625" style="57" bestFit="1" customWidth="1"/>
    <col min="7941" max="7941" width="14.5" style="57" bestFit="1" customWidth="1"/>
    <col min="7942" max="7942" width="8.5" style="57" bestFit="1" customWidth="1"/>
    <col min="7943" max="7944" width="0" style="57" hidden="1" customWidth="1"/>
    <col min="7945" max="7945" width="25.5" style="57" bestFit="1" customWidth="1"/>
    <col min="7946" max="7947" width="3.5" style="57" customWidth="1"/>
    <col min="7948" max="7948" width="8.5" style="57" bestFit="1" customWidth="1"/>
    <col min="7949" max="8192" width="3.5" style="57"/>
    <col min="8193" max="8193" width="16.6640625" style="57" bestFit="1" customWidth="1"/>
    <col min="8194" max="8194" width="28.83203125" style="57" bestFit="1" customWidth="1"/>
    <col min="8195" max="8195" width="32" style="57" bestFit="1" customWidth="1"/>
    <col min="8196" max="8196" width="13.6640625" style="57" bestFit="1" customWidth="1"/>
    <col min="8197" max="8197" width="14.5" style="57" bestFit="1" customWidth="1"/>
    <col min="8198" max="8198" width="8.5" style="57" bestFit="1" customWidth="1"/>
    <col min="8199" max="8200" width="0" style="57" hidden="1" customWidth="1"/>
    <col min="8201" max="8201" width="25.5" style="57" bestFit="1" customWidth="1"/>
    <col min="8202" max="8203" width="3.5" style="57" customWidth="1"/>
    <col min="8204" max="8204" width="8.5" style="57" bestFit="1" customWidth="1"/>
    <col min="8205" max="8448" width="3.5" style="57"/>
    <col min="8449" max="8449" width="16.6640625" style="57" bestFit="1" customWidth="1"/>
    <col min="8450" max="8450" width="28.83203125" style="57" bestFit="1" customWidth="1"/>
    <col min="8451" max="8451" width="32" style="57" bestFit="1" customWidth="1"/>
    <col min="8452" max="8452" width="13.6640625" style="57" bestFit="1" customWidth="1"/>
    <col min="8453" max="8453" width="14.5" style="57" bestFit="1" customWidth="1"/>
    <col min="8454" max="8454" width="8.5" style="57" bestFit="1" customWidth="1"/>
    <col min="8455" max="8456" width="0" style="57" hidden="1" customWidth="1"/>
    <col min="8457" max="8457" width="25.5" style="57" bestFit="1" customWidth="1"/>
    <col min="8458" max="8459" width="3.5" style="57" customWidth="1"/>
    <col min="8460" max="8460" width="8.5" style="57" bestFit="1" customWidth="1"/>
    <col min="8461" max="8704" width="3.5" style="57"/>
    <col min="8705" max="8705" width="16.6640625" style="57" bestFit="1" customWidth="1"/>
    <col min="8706" max="8706" width="28.83203125" style="57" bestFit="1" customWidth="1"/>
    <col min="8707" max="8707" width="32" style="57" bestFit="1" customWidth="1"/>
    <col min="8708" max="8708" width="13.6640625" style="57" bestFit="1" customWidth="1"/>
    <col min="8709" max="8709" width="14.5" style="57" bestFit="1" customWidth="1"/>
    <col min="8710" max="8710" width="8.5" style="57" bestFit="1" customWidth="1"/>
    <col min="8711" max="8712" width="0" style="57" hidden="1" customWidth="1"/>
    <col min="8713" max="8713" width="25.5" style="57" bestFit="1" customWidth="1"/>
    <col min="8714" max="8715" width="3.5" style="57" customWidth="1"/>
    <col min="8716" max="8716" width="8.5" style="57" bestFit="1" customWidth="1"/>
    <col min="8717" max="8960" width="3.5" style="57"/>
    <col min="8961" max="8961" width="16.6640625" style="57" bestFit="1" customWidth="1"/>
    <col min="8962" max="8962" width="28.83203125" style="57" bestFit="1" customWidth="1"/>
    <col min="8963" max="8963" width="32" style="57" bestFit="1" customWidth="1"/>
    <col min="8964" max="8964" width="13.6640625" style="57" bestFit="1" customWidth="1"/>
    <col min="8965" max="8965" width="14.5" style="57" bestFit="1" customWidth="1"/>
    <col min="8966" max="8966" width="8.5" style="57" bestFit="1" customWidth="1"/>
    <col min="8967" max="8968" width="0" style="57" hidden="1" customWidth="1"/>
    <col min="8969" max="8969" width="25.5" style="57" bestFit="1" customWidth="1"/>
    <col min="8970" max="8971" width="3.5" style="57" customWidth="1"/>
    <col min="8972" max="8972" width="8.5" style="57" bestFit="1" customWidth="1"/>
    <col min="8973" max="9216" width="3.5" style="57"/>
    <col min="9217" max="9217" width="16.6640625" style="57" bestFit="1" customWidth="1"/>
    <col min="9218" max="9218" width="28.83203125" style="57" bestFit="1" customWidth="1"/>
    <col min="9219" max="9219" width="32" style="57" bestFit="1" customWidth="1"/>
    <col min="9220" max="9220" width="13.6640625" style="57" bestFit="1" customWidth="1"/>
    <col min="9221" max="9221" width="14.5" style="57" bestFit="1" customWidth="1"/>
    <col min="9222" max="9222" width="8.5" style="57" bestFit="1" customWidth="1"/>
    <col min="9223" max="9224" width="0" style="57" hidden="1" customWidth="1"/>
    <col min="9225" max="9225" width="25.5" style="57" bestFit="1" customWidth="1"/>
    <col min="9226" max="9227" width="3.5" style="57" customWidth="1"/>
    <col min="9228" max="9228" width="8.5" style="57" bestFit="1" customWidth="1"/>
    <col min="9229" max="9472" width="3.5" style="57"/>
    <col min="9473" max="9473" width="16.6640625" style="57" bestFit="1" customWidth="1"/>
    <col min="9474" max="9474" width="28.83203125" style="57" bestFit="1" customWidth="1"/>
    <col min="9475" max="9475" width="32" style="57" bestFit="1" customWidth="1"/>
    <col min="9476" max="9476" width="13.6640625" style="57" bestFit="1" customWidth="1"/>
    <col min="9477" max="9477" width="14.5" style="57" bestFit="1" customWidth="1"/>
    <col min="9478" max="9478" width="8.5" style="57" bestFit="1" customWidth="1"/>
    <col min="9479" max="9480" width="0" style="57" hidden="1" customWidth="1"/>
    <col min="9481" max="9481" width="25.5" style="57" bestFit="1" customWidth="1"/>
    <col min="9482" max="9483" width="3.5" style="57" customWidth="1"/>
    <col min="9484" max="9484" width="8.5" style="57" bestFit="1" customWidth="1"/>
    <col min="9485" max="9728" width="3.5" style="57"/>
    <col min="9729" max="9729" width="16.6640625" style="57" bestFit="1" customWidth="1"/>
    <col min="9730" max="9730" width="28.83203125" style="57" bestFit="1" customWidth="1"/>
    <col min="9731" max="9731" width="32" style="57" bestFit="1" customWidth="1"/>
    <col min="9732" max="9732" width="13.6640625" style="57" bestFit="1" customWidth="1"/>
    <col min="9733" max="9733" width="14.5" style="57" bestFit="1" customWidth="1"/>
    <col min="9734" max="9734" width="8.5" style="57" bestFit="1" customWidth="1"/>
    <col min="9735" max="9736" width="0" style="57" hidden="1" customWidth="1"/>
    <col min="9737" max="9737" width="25.5" style="57" bestFit="1" customWidth="1"/>
    <col min="9738" max="9739" width="3.5" style="57" customWidth="1"/>
    <col min="9740" max="9740" width="8.5" style="57" bestFit="1" customWidth="1"/>
    <col min="9741" max="9984" width="3.5" style="57"/>
    <col min="9985" max="9985" width="16.6640625" style="57" bestFit="1" customWidth="1"/>
    <col min="9986" max="9986" width="28.83203125" style="57" bestFit="1" customWidth="1"/>
    <col min="9987" max="9987" width="32" style="57" bestFit="1" customWidth="1"/>
    <col min="9988" max="9988" width="13.6640625" style="57" bestFit="1" customWidth="1"/>
    <col min="9989" max="9989" width="14.5" style="57" bestFit="1" customWidth="1"/>
    <col min="9990" max="9990" width="8.5" style="57" bestFit="1" customWidth="1"/>
    <col min="9991" max="9992" width="0" style="57" hidden="1" customWidth="1"/>
    <col min="9993" max="9993" width="25.5" style="57" bestFit="1" customWidth="1"/>
    <col min="9994" max="9995" width="3.5" style="57" customWidth="1"/>
    <col min="9996" max="9996" width="8.5" style="57" bestFit="1" customWidth="1"/>
    <col min="9997" max="10240" width="3.5" style="57"/>
    <col min="10241" max="10241" width="16.6640625" style="57" bestFit="1" customWidth="1"/>
    <col min="10242" max="10242" width="28.83203125" style="57" bestFit="1" customWidth="1"/>
    <col min="10243" max="10243" width="32" style="57" bestFit="1" customWidth="1"/>
    <col min="10244" max="10244" width="13.6640625" style="57" bestFit="1" customWidth="1"/>
    <col min="10245" max="10245" width="14.5" style="57" bestFit="1" customWidth="1"/>
    <col min="10246" max="10246" width="8.5" style="57" bestFit="1" customWidth="1"/>
    <col min="10247" max="10248" width="0" style="57" hidden="1" customWidth="1"/>
    <col min="10249" max="10249" width="25.5" style="57" bestFit="1" customWidth="1"/>
    <col min="10250" max="10251" width="3.5" style="57" customWidth="1"/>
    <col min="10252" max="10252" width="8.5" style="57" bestFit="1" customWidth="1"/>
    <col min="10253" max="10496" width="3.5" style="57"/>
    <col min="10497" max="10497" width="16.6640625" style="57" bestFit="1" customWidth="1"/>
    <col min="10498" max="10498" width="28.83203125" style="57" bestFit="1" customWidth="1"/>
    <col min="10499" max="10499" width="32" style="57" bestFit="1" customWidth="1"/>
    <col min="10500" max="10500" width="13.6640625" style="57" bestFit="1" customWidth="1"/>
    <col min="10501" max="10501" width="14.5" style="57" bestFit="1" customWidth="1"/>
    <col min="10502" max="10502" width="8.5" style="57" bestFit="1" customWidth="1"/>
    <col min="10503" max="10504" width="0" style="57" hidden="1" customWidth="1"/>
    <col min="10505" max="10505" width="25.5" style="57" bestFit="1" customWidth="1"/>
    <col min="10506" max="10507" width="3.5" style="57" customWidth="1"/>
    <col min="10508" max="10508" width="8.5" style="57" bestFit="1" customWidth="1"/>
    <col min="10509" max="10752" width="3.5" style="57"/>
    <col min="10753" max="10753" width="16.6640625" style="57" bestFit="1" customWidth="1"/>
    <col min="10754" max="10754" width="28.83203125" style="57" bestFit="1" customWidth="1"/>
    <col min="10755" max="10755" width="32" style="57" bestFit="1" customWidth="1"/>
    <col min="10756" max="10756" width="13.6640625" style="57" bestFit="1" customWidth="1"/>
    <col min="10757" max="10757" width="14.5" style="57" bestFit="1" customWidth="1"/>
    <col min="10758" max="10758" width="8.5" style="57" bestFit="1" customWidth="1"/>
    <col min="10759" max="10760" width="0" style="57" hidden="1" customWidth="1"/>
    <col min="10761" max="10761" width="25.5" style="57" bestFit="1" customWidth="1"/>
    <col min="10762" max="10763" width="3.5" style="57" customWidth="1"/>
    <col min="10764" max="10764" width="8.5" style="57" bestFit="1" customWidth="1"/>
    <col min="10765" max="11008" width="3.5" style="57"/>
    <col min="11009" max="11009" width="16.6640625" style="57" bestFit="1" customWidth="1"/>
    <col min="11010" max="11010" width="28.83203125" style="57" bestFit="1" customWidth="1"/>
    <col min="11011" max="11011" width="32" style="57" bestFit="1" customWidth="1"/>
    <col min="11012" max="11012" width="13.6640625" style="57" bestFit="1" customWidth="1"/>
    <col min="11013" max="11013" width="14.5" style="57" bestFit="1" customWidth="1"/>
    <col min="11014" max="11014" width="8.5" style="57" bestFit="1" customWidth="1"/>
    <col min="11015" max="11016" width="0" style="57" hidden="1" customWidth="1"/>
    <col min="11017" max="11017" width="25.5" style="57" bestFit="1" customWidth="1"/>
    <col min="11018" max="11019" width="3.5" style="57" customWidth="1"/>
    <col min="11020" max="11020" width="8.5" style="57" bestFit="1" customWidth="1"/>
    <col min="11021" max="11264" width="3.5" style="57"/>
    <col min="11265" max="11265" width="16.6640625" style="57" bestFit="1" customWidth="1"/>
    <col min="11266" max="11266" width="28.83203125" style="57" bestFit="1" customWidth="1"/>
    <col min="11267" max="11267" width="32" style="57" bestFit="1" customWidth="1"/>
    <col min="11268" max="11268" width="13.6640625" style="57" bestFit="1" customWidth="1"/>
    <col min="11269" max="11269" width="14.5" style="57" bestFit="1" customWidth="1"/>
    <col min="11270" max="11270" width="8.5" style="57" bestFit="1" customWidth="1"/>
    <col min="11271" max="11272" width="0" style="57" hidden="1" customWidth="1"/>
    <col min="11273" max="11273" width="25.5" style="57" bestFit="1" customWidth="1"/>
    <col min="11274" max="11275" width="3.5" style="57" customWidth="1"/>
    <col min="11276" max="11276" width="8.5" style="57" bestFit="1" customWidth="1"/>
    <col min="11277" max="11520" width="3.5" style="57"/>
    <col min="11521" max="11521" width="16.6640625" style="57" bestFit="1" customWidth="1"/>
    <col min="11522" max="11522" width="28.83203125" style="57" bestFit="1" customWidth="1"/>
    <col min="11523" max="11523" width="32" style="57" bestFit="1" customWidth="1"/>
    <col min="11524" max="11524" width="13.6640625" style="57" bestFit="1" customWidth="1"/>
    <col min="11525" max="11525" width="14.5" style="57" bestFit="1" customWidth="1"/>
    <col min="11526" max="11526" width="8.5" style="57" bestFit="1" customWidth="1"/>
    <col min="11527" max="11528" width="0" style="57" hidden="1" customWidth="1"/>
    <col min="11529" max="11529" width="25.5" style="57" bestFit="1" customWidth="1"/>
    <col min="11530" max="11531" width="3.5" style="57" customWidth="1"/>
    <col min="11532" max="11532" width="8.5" style="57" bestFit="1" customWidth="1"/>
    <col min="11533" max="11776" width="3.5" style="57"/>
    <col min="11777" max="11777" width="16.6640625" style="57" bestFit="1" customWidth="1"/>
    <col min="11778" max="11778" width="28.83203125" style="57" bestFit="1" customWidth="1"/>
    <col min="11779" max="11779" width="32" style="57" bestFit="1" customWidth="1"/>
    <col min="11780" max="11780" width="13.6640625" style="57" bestFit="1" customWidth="1"/>
    <col min="11781" max="11781" width="14.5" style="57" bestFit="1" customWidth="1"/>
    <col min="11782" max="11782" width="8.5" style="57" bestFit="1" customWidth="1"/>
    <col min="11783" max="11784" width="0" style="57" hidden="1" customWidth="1"/>
    <col min="11785" max="11785" width="25.5" style="57" bestFit="1" customWidth="1"/>
    <col min="11786" max="11787" width="3.5" style="57" customWidth="1"/>
    <col min="11788" max="11788" width="8.5" style="57" bestFit="1" customWidth="1"/>
    <col min="11789" max="12032" width="3.5" style="57"/>
    <col min="12033" max="12033" width="16.6640625" style="57" bestFit="1" customWidth="1"/>
    <col min="12034" max="12034" width="28.83203125" style="57" bestFit="1" customWidth="1"/>
    <col min="12035" max="12035" width="32" style="57" bestFit="1" customWidth="1"/>
    <col min="12036" max="12036" width="13.6640625" style="57" bestFit="1" customWidth="1"/>
    <col min="12037" max="12037" width="14.5" style="57" bestFit="1" customWidth="1"/>
    <col min="12038" max="12038" width="8.5" style="57" bestFit="1" customWidth="1"/>
    <col min="12039" max="12040" width="0" style="57" hidden="1" customWidth="1"/>
    <col min="12041" max="12041" width="25.5" style="57" bestFit="1" customWidth="1"/>
    <col min="12042" max="12043" width="3.5" style="57" customWidth="1"/>
    <col min="12044" max="12044" width="8.5" style="57" bestFit="1" customWidth="1"/>
    <col min="12045" max="12288" width="3.5" style="57"/>
    <col min="12289" max="12289" width="16.6640625" style="57" bestFit="1" customWidth="1"/>
    <col min="12290" max="12290" width="28.83203125" style="57" bestFit="1" customWidth="1"/>
    <col min="12291" max="12291" width="32" style="57" bestFit="1" customWidth="1"/>
    <col min="12292" max="12292" width="13.6640625" style="57" bestFit="1" customWidth="1"/>
    <col min="12293" max="12293" width="14.5" style="57" bestFit="1" customWidth="1"/>
    <col min="12294" max="12294" width="8.5" style="57" bestFit="1" customWidth="1"/>
    <col min="12295" max="12296" width="0" style="57" hidden="1" customWidth="1"/>
    <col min="12297" max="12297" width="25.5" style="57" bestFit="1" customWidth="1"/>
    <col min="12298" max="12299" width="3.5" style="57" customWidth="1"/>
    <col min="12300" max="12300" width="8.5" style="57" bestFit="1" customWidth="1"/>
    <col min="12301" max="12544" width="3.5" style="57"/>
    <col min="12545" max="12545" width="16.6640625" style="57" bestFit="1" customWidth="1"/>
    <col min="12546" max="12546" width="28.83203125" style="57" bestFit="1" customWidth="1"/>
    <col min="12547" max="12547" width="32" style="57" bestFit="1" customWidth="1"/>
    <col min="12548" max="12548" width="13.6640625" style="57" bestFit="1" customWidth="1"/>
    <col min="12549" max="12549" width="14.5" style="57" bestFit="1" customWidth="1"/>
    <col min="12550" max="12550" width="8.5" style="57" bestFit="1" customWidth="1"/>
    <col min="12551" max="12552" width="0" style="57" hidden="1" customWidth="1"/>
    <col min="12553" max="12553" width="25.5" style="57" bestFit="1" customWidth="1"/>
    <col min="12554" max="12555" width="3.5" style="57" customWidth="1"/>
    <col min="12556" max="12556" width="8.5" style="57" bestFit="1" customWidth="1"/>
    <col min="12557" max="12800" width="3.5" style="57"/>
    <col min="12801" max="12801" width="16.6640625" style="57" bestFit="1" customWidth="1"/>
    <col min="12802" max="12802" width="28.83203125" style="57" bestFit="1" customWidth="1"/>
    <col min="12803" max="12803" width="32" style="57" bestFit="1" customWidth="1"/>
    <col min="12804" max="12804" width="13.6640625" style="57" bestFit="1" customWidth="1"/>
    <col min="12805" max="12805" width="14.5" style="57" bestFit="1" customWidth="1"/>
    <col min="12806" max="12806" width="8.5" style="57" bestFit="1" customWidth="1"/>
    <col min="12807" max="12808" width="0" style="57" hidden="1" customWidth="1"/>
    <col min="12809" max="12809" width="25.5" style="57" bestFit="1" customWidth="1"/>
    <col min="12810" max="12811" width="3.5" style="57" customWidth="1"/>
    <col min="12812" max="12812" width="8.5" style="57" bestFit="1" customWidth="1"/>
    <col min="12813" max="13056" width="3.5" style="57"/>
    <col min="13057" max="13057" width="16.6640625" style="57" bestFit="1" customWidth="1"/>
    <col min="13058" max="13058" width="28.83203125" style="57" bestFit="1" customWidth="1"/>
    <col min="13059" max="13059" width="32" style="57" bestFit="1" customWidth="1"/>
    <col min="13060" max="13060" width="13.6640625" style="57" bestFit="1" customWidth="1"/>
    <col min="13061" max="13061" width="14.5" style="57" bestFit="1" customWidth="1"/>
    <col min="13062" max="13062" width="8.5" style="57" bestFit="1" customWidth="1"/>
    <col min="13063" max="13064" width="0" style="57" hidden="1" customWidth="1"/>
    <col min="13065" max="13065" width="25.5" style="57" bestFit="1" customWidth="1"/>
    <col min="13066" max="13067" width="3.5" style="57" customWidth="1"/>
    <col min="13068" max="13068" width="8.5" style="57" bestFit="1" customWidth="1"/>
    <col min="13069" max="13312" width="3.5" style="57"/>
    <col min="13313" max="13313" width="16.6640625" style="57" bestFit="1" customWidth="1"/>
    <col min="13314" max="13314" width="28.83203125" style="57" bestFit="1" customWidth="1"/>
    <col min="13315" max="13315" width="32" style="57" bestFit="1" customWidth="1"/>
    <col min="13316" max="13316" width="13.6640625" style="57" bestFit="1" customWidth="1"/>
    <col min="13317" max="13317" width="14.5" style="57" bestFit="1" customWidth="1"/>
    <col min="13318" max="13318" width="8.5" style="57" bestFit="1" customWidth="1"/>
    <col min="13319" max="13320" width="0" style="57" hidden="1" customWidth="1"/>
    <col min="13321" max="13321" width="25.5" style="57" bestFit="1" customWidth="1"/>
    <col min="13322" max="13323" width="3.5" style="57" customWidth="1"/>
    <col min="13324" max="13324" width="8.5" style="57" bestFit="1" customWidth="1"/>
    <col min="13325" max="13568" width="3.5" style="57"/>
    <col min="13569" max="13569" width="16.6640625" style="57" bestFit="1" customWidth="1"/>
    <col min="13570" max="13570" width="28.83203125" style="57" bestFit="1" customWidth="1"/>
    <col min="13571" max="13571" width="32" style="57" bestFit="1" customWidth="1"/>
    <col min="13572" max="13572" width="13.6640625" style="57" bestFit="1" customWidth="1"/>
    <col min="13573" max="13573" width="14.5" style="57" bestFit="1" customWidth="1"/>
    <col min="13574" max="13574" width="8.5" style="57" bestFit="1" customWidth="1"/>
    <col min="13575" max="13576" width="0" style="57" hidden="1" customWidth="1"/>
    <col min="13577" max="13577" width="25.5" style="57" bestFit="1" customWidth="1"/>
    <col min="13578" max="13579" width="3.5" style="57" customWidth="1"/>
    <col min="13580" max="13580" width="8.5" style="57" bestFit="1" customWidth="1"/>
    <col min="13581" max="13824" width="3.5" style="57"/>
    <col min="13825" max="13825" width="16.6640625" style="57" bestFit="1" customWidth="1"/>
    <col min="13826" max="13826" width="28.83203125" style="57" bestFit="1" customWidth="1"/>
    <col min="13827" max="13827" width="32" style="57" bestFit="1" customWidth="1"/>
    <col min="13828" max="13828" width="13.6640625" style="57" bestFit="1" customWidth="1"/>
    <col min="13829" max="13829" width="14.5" style="57" bestFit="1" customWidth="1"/>
    <col min="13830" max="13830" width="8.5" style="57" bestFit="1" customWidth="1"/>
    <col min="13831" max="13832" width="0" style="57" hidden="1" customWidth="1"/>
    <col min="13833" max="13833" width="25.5" style="57" bestFit="1" customWidth="1"/>
    <col min="13834" max="13835" width="3.5" style="57" customWidth="1"/>
    <col min="13836" max="13836" width="8.5" style="57" bestFit="1" customWidth="1"/>
    <col min="13837" max="14080" width="3.5" style="57"/>
    <col min="14081" max="14081" width="16.6640625" style="57" bestFit="1" customWidth="1"/>
    <col min="14082" max="14082" width="28.83203125" style="57" bestFit="1" customWidth="1"/>
    <col min="14083" max="14083" width="32" style="57" bestFit="1" customWidth="1"/>
    <col min="14084" max="14084" width="13.6640625" style="57" bestFit="1" customWidth="1"/>
    <col min="14085" max="14085" width="14.5" style="57" bestFit="1" customWidth="1"/>
    <col min="14086" max="14086" width="8.5" style="57" bestFit="1" customWidth="1"/>
    <col min="14087" max="14088" width="0" style="57" hidden="1" customWidth="1"/>
    <col min="14089" max="14089" width="25.5" style="57" bestFit="1" customWidth="1"/>
    <col min="14090" max="14091" width="3.5" style="57" customWidth="1"/>
    <col min="14092" max="14092" width="8.5" style="57" bestFit="1" customWidth="1"/>
    <col min="14093" max="14336" width="3.5" style="57"/>
    <col min="14337" max="14337" width="16.6640625" style="57" bestFit="1" customWidth="1"/>
    <col min="14338" max="14338" width="28.83203125" style="57" bestFit="1" customWidth="1"/>
    <col min="14339" max="14339" width="32" style="57" bestFit="1" customWidth="1"/>
    <col min="14340" max="14340" width="13.6640625" style="57" bestFit="1" customWidth="1"/>
    <col min="14341" max="14341" width="14.5" style="57" bestFit="1" customWidth="1"/>
    <col min="14342" max="14342" width="8.5" style="57" bestFit="1" customWidth="1"/>
    <col min="14343" max="14344" width="0" style="57" hidden="1" customWidth="1"/>
    <col min="14345" max="14345" width="25.5" style="57" bestFit="1" customWidth="1"/>
    <col min="14346" max="14347" width="3.5" style="57" customWidth="1"/>
    <col min="14348" max="14348" width="8.5" style="57" bestFit="1" customWidth="1"/>
    <col min="14349" max="14592" width="3.5" style="57"/>
    <col min="14593" max="14593" width="16.6640625" style="57" bestFit="1" customWidth="1"/>
    <col min="14594" max="14594" width="28.83203125" style="57" bestFit="1" customWidth="1"/>
    <col min="14595" max="14595" width="32" style="57" bestFit="1" customWidth="1"/>
    <col min="14596" max="14596" width="13.6640625" style="57" bestFit="1" customWidth="1"/>
    <col min="14597" max="14597" width="14.5" style="57" bestFit="1" customWidth="1"/>
    <col min="14598" max="14598" width="8.5" style="57" bestFit="1" customWidth="1"/>
    <col min="14599" max="14600" width="0" style="57" hidden="1" customWidth="1"/>
    <col min="14601" max="14601" width="25.5" style="57" bestFit="1" customWidth="1"/>
    <col min="14602" max="14603" width="3.5" style="57" customWidth="1"/>
    <col min="14604" max="14604" width="8.5" style="57" bestFit="1" customWidth="1"/>
    <col min="14605" max="14848" width="3.5" style="57"/>
    <col min="14849" max="14849" width="16.6640625" style="57" bestFit="1" customWidth="1"/>
    <col min="14850" max="14850" width="28.83203125" style="57" bestFit="1" customWidth="1"/>
    <col min="14851" max="14851" width="32" style="57" bestFit="1" customWidth="1"/>
    <col min="14852" max="14852" width="13.6640625" style="57" bestFit="1" customWidth="1"/>
    <col min="14853" max="14853" width="14.5" style="57" bestFit="1" customWidth="1"/>
    <col min="14854" max="14854" width="8.5" style="57" bestFit="1" customWidth="1"/>
    <col min="14855" max="14856" width="0" style="57" hidden="1" customWidth="1"/>
    <col min="14857" max="14857" width="25.5" style="57" bestFit="1" customWidth="1"/>
    <col min="14858" max="14859" width="3.5" style="57" customWidth="1"/>
    <col min="14860" max="14860" width="8.5" style="57" bestFit="1" customWidth="1"/>
    <col min="14861" max="15104" width="3.5" style="57"/>
    <col min="15105" max="15105" width="16.6640625" style="57" bestFit="1" customWidth="1"/>
    <col min="15106" max="15106" width="28.83203125" style="57" bestFit="1" customWidth="1"/>
    <col min="15107" max="15107" width="32" style="57" bestFit="1" customWidth="1"/>
    <col min="15108" max="15108" width="13.6640625" style="57" bestFit="1" customWidth="1"/>
    <col min="15109" max="15109" width="14.5" style="57" bestFit="1" customWidth="1"/>
    <col min="15110" max="15110" width="8.5" style="57" bestFit="1" customWidth="1"/>
    <col min="15111" max="15112" width="0" style="57" hidden="1" customWidth="1"/>
    <col min="15113" max="15113" width="25.5" style="57" bestFit="1" customWidth="1"/>
    <col min="15114" max="15115" width="3.5" style="57" customWidth="1"/>
    <col min="15116" max="15116" width="8.5" style="57" bestFit="1" customWidth="1"/>
    <col min="15117" max="15360" width="3.5" style="57"/>
    <col min="15361" max="15361" width="16.6640625" style="57" bestFit="1" customWidth="1"/>
    <col min="15362" max="15362" width="28.83203125" style="57" bestFit="1" customWidth="1"/>
    <col min="15363" max="15363" width="32" style="57" bestFit="1" customWidth="1"/>
    <col min="15364" max="15364" width="13.6640625" style="57" bestFit="1" customWidth="1"/>
    <col min="15365" max="15365" width="14.5" style="57" bestFit="1" customWidth="1"/>
    <col min="15366" max="15366" width="8.5" style="57" bestFit="1" customWidth="1"/>
    <col min="15367" max="15368" width="0" style="57" hidden="1" customWidth="1"/>
    <col min="15369" max="15369" width="25.5" style="57" bestFit="1" customWidth="1"/>
    <col min="15370" max="15371" width="3.5" style="57" customWidth="1"/>
    <col min="15372" max="15372" width="8.5" style="57" bestFit="1" customWidth="1"/>
    <col min="15373" max="15616" width="3.5" style="57"/>
    <col min="15617" max="15617" width="16.6640625" style="57" bestFit="1" customWidth="1"/>
    <col min="15618" max="15618" width="28.83203125" style="57" bestFit="1" customWidth="1"/>
    <col min="15619" max="15619" width="32" style="57" bestFit="1" customWidth="1"/>
    <col min="15620" max="15620" width="13.6640625" style="57" bestFit="1" customWidth="1"/>
    <col min="15621" max="15621" width="14.5" style="57" bestFit="1" customWidth="1"/>
    <col min="15622" max="15622" width="8.5" style="57" bestFit="1" customWidth="1"/>
    <col min="15623" max="15624" width="0" style="57" hidden="1" customWidth="1"/>
    <col min="15625" max="15625" width="25.5" style="57" bestFit="1" customWidth="1"/>
    <col min="15626" max="15627" width="3.5" style="57" customWidth="1"/>
    <col min="15628" max="15628" width="8.5" style="57" bestFit="1" customWidth="1"/>
    <col min="15629" max="15872" width="3.5" style="57"/>
    <col min="15873" max="15873" width="16.6640625" style="57" bestFit="1" customWidth="1"/>
    <col min="15874" max="15874" width="28.83203125" style="57" bestFit="1" customWidth="1"/>
    <col min="15875" max="15875" width="32" style="57" bestFit="1" customWidth="1"/>
    <col min="15876" max="15876" width="13.6640625" style="57" bestFit="1" customWidth="1"/>
    <col min="15877" max="15877" width="14.5" style="57" bestFit="1" customWidth="1"/>
    <col min="15878" max="15878" width="8.5" style="57" bestFit="1" customWidth="1"/>
    <col min="15879" max="15880" width="0" style="57" hidden="1" customWidth="1"/>
    <col min="15881" max="15881" width="25.5" style="57" bestFit="1" customWidth="1"/>
    <col min="15882" max="15883" width="3.5" style="57" customWidth="1"/>
    <col min="15884" max="15884" width="8.5" style="57" bestFit="1" customWidth="1"/>
    <col min="15885" max="16128" width="3.5" style="57"/>
    <col min="16129" max="16129" width="16.6640625" style="57" bestFit="1" customWidth="1"/>
    <col min="16130" max="16130" width="28.83203125" style="57" bestFit="1" customWidth="1"/>
    <col min="16131" max="16131" width="32" style="57" bestFit="1" customWidth="1"/>
    <col min="16132" max="16132" width="13.6640625" style="57" bestFit="1" customWidth="1"/>
    <col min="16133" max="16133" width="14.5" style="57" bestFit="1" customWidth="1"/>
    <col min="16134" max="16134" width="8.5" style="57" bestFit="1" customWidth="1"/>
    <col min="16135" max="16136" width="0" style="57" hidden="1" customWidth="1"/>
    <col min="16137" max="16137" width="25.5" style="57" bestFit="1" customWidth="1"/>
    <col min="16138" max="16139" width="3.5" style="57" customWidth="1"/>
    <col min="16140" max="16140" width="8.5" style="57" bestFit="1" customWidth="1"/>
    <col min="16141" max="16384" width="3.5" style="57"/>
  </cols>
  <sheetData>
    <row r="1" spans="1:42" ht="17" thickBot="1" x14ac:dyDescent="0.25">
      <c r="I1" s="58"/>
      <c r="J1" s="58"/>
      <c r="K1" s="58"/>
      <c r="L1" s="148" t="s">
        <v>439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50"/>
    </row>
    <row r="2" spans="1:42" ht="12.75" customHeight="1" x14ac:dyDescent="0.15">
      <c r="I2" s="59"/>
      <c r="J2" s="60"/>
      <c r="K2" s="60"/>
      <c r="L2" s="151" t="s">
        <v>440</v>
      </c>
      <c r="M2" s="152"/>
      <c r="N2" s="152"/>
      <c r="O2" s="153"/>
      <c r="P2" s="127" t="s">
        <v>441</v>
      </c>
      <c r="Q2" s="128"/>
      <c r="R2" s="154"/>
      <c r="S2" s="156" t="s">
        <v>65</v>
      </c>
      <c r="T2" s="157"/>
      <c r="U2" s="157"/>
      <c r="V2" s="157"/>
      <c r="W2" s="158"/>
      <c r="X2" s="127" t="s">
        <v>442</v>
      </c>
      <c r="Y2" s="157"/>
      <c r="Z2" s="157"/>
      <c r="AA2" s="158"/>
      <c r="AB2" s="127" t="s">
        <v>66</v>
      </c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9"/>
    </row>
    <row r="3" spans="1:42" ht="12.75" customHeight="1" x14ac:dyDescent="0.15">
      <c r="I3" s="136"/>
      <c r="J3" s="136"/>
      <c r="K3" s="136"/>
      <c r="L3" s="137" t="s">
        <v>443</v>
      </c>
      <c r="M3" s="138"/>
      <c r="N3" s="138"/>
      <c r="O3" s="139"/>
      <c r="P3" s="130"/>
      <c r="Q3" s="131"/>
      <c r="R3" s="155"/>
      <c r="S3" s="159"/>
      <c r="T3" s="160"/>
      <c r="U3" s="160"/>
      <c r="V3" s="160"/>
      <c r="W3" s="161"/>
      <c r="X3" s="159"/>
      <c r="Y3" s="160"/>
      <c r="Z3" s="160"/>
      <c r="AA3" s="161"/>
      <c r="AB3" s="130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2"/>
    </row>
    <row r="4" spans="1:42" ht="15.75" customHeight="1" thickBot="1" x14ac:dyDescent="0.2">
      <c r="I4" s="140"/>
      <c r="J4" s="140"/>
      <c r="K4" s="140"/>
      <c r="L4" s="141">
        <f>L851</f>
        <v>9009.1365188789096</v>
      </c>
      <c r="M4" s="142"/>
      <c r="N4" s="142"/>
      <c r="O4" s="143"/>
      <c r="P4" s="144">
        <v>12</v>
      </c>
      <c r="Q4" s="142"/>
      <c r="R4" s="143"/>
      <c r="S4" s="145">
        <v>1.01</v>
      </c>
      <c r="T4" s="146"/>
      <c r="U4" s="146"/>
      <c r="V4" s="146"/>
      <c r="W4" s="147"/>
      <c r="X4" s="124">
        <f>FV(S4,P4,-L4)/1024/1024</f>
        <v>36.984068881232474</v>
      </c>
      <c r="Y4" s="125"/>
      <c r="Z4" s="125"/>
      <c r="AA4" s="126"/>
      <c r="AB4" s="133" t="s">
        <v>1310</v>
      </c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5"/>
    </row>
    <row r="9" spans="1:42" x14ac:dyDescent="0.15">
      <c r="A9" s="61" t="s">
        <v>444</v>
      </c>
      <c r="B9" s="61" t="s">
        <v>445</v>
      </c>
      <c r="C9" s="61" t="s">
        <v>446</v>
      </c>
      <c r="D9" s="61" t="s">
        <v>447</v>
      </c>
      <c r="E9" s="61" t="s">
        <v>448</v>
      </c>
      <c r="F9" s="61" t="s">
        <v>449</v>
      </c>
      <c r="G9" s="61" t="s">
        <v>450</v>
      </c>
      <c r="H9" s="61" t="s">
        <v>451</v>
      </c>
      <c r="I9" s="61" t="s">
        <v>452</v>
      </c>
    </row>
    <row r="10" spans="1:42" hidden="1" x14ac:dyDescent="0.15">
      <c r="A10" s="62" t="s">
        <v>453</v>
      </c>
      <c r="B10" s="62" t="s">
        <v>454</v>
      </c>
      <c r="C10" s="62" t="s">
        <v>455</v>
      </c>
      <c r="D10" s="63">
        <v>0.06</v>
      </c>
      <c r="E10" s="63">
        <v>1</v>
      </c>
      <c r="F10" s="57">
        <v>0</v>
      </c>
    </row>
    <row r="11" spans="1:42" hidden="1" x14ac:dyDescent="0.15">
      <c r="A11" s="62" t="s">
        <v>453</v>
      </c>
      <c r="B11" s="62" t="s">
        <v>454</v>
      </c>
      <c r="C11" s="62" t="s">
        <v>456</v>
      </c>
      <c r="D11" s="63">
        <v>0.06</v>
      </c>
      <c r="E11" s="63">
        <v>1</v>
      </c>
      <c r="F11" s="57">
        <v>0</v>
      </c>
    </row>
    <row r="12" spans="1:42" hidden="1" x14ac:dyDescent="0.15">
      <c r="A12" s="62" t="s">
        <v>457</v>
      </c>
      <c r="B12" s="62" t="s">
        <v>458</v>
      </c>
      <c r="C12" s="62" t="s">
        <v>459</v>
      </c>
      <c r="D12" s="63">
        <v>1</v>
      </c>
      <c r="E12" s="63">
        <v>1</v>
      </c>
      <c r="F12" s="57">
        <v>0</v>
      </c>
    </row>
    <row r="13" spans="1:42" hidden="1" x14ac:dyDescent="0.15">
      <c r="A13" s="62" t="s">
        <v>460</v>
      </c>
      <c r="B13" s="62" t="s">
        <v>461</v>
      </c>
      <c r="C13" s="62" t="s">
        <v>462</v>
      </c>
      <c r="D13" s="63">
        <v>1</v>
      </c>
      <c r="E13" s="63">
        <v>1</v>
      </c>
      <c r="F13" s="57">
        <v>0</v>
      </c>
    </row>
    <row r="14" spans="1:42" hidden="1" x14ac:dyDescent="0.15">
      <c r="A14" s="62" t="s">
        <v>460</v>
      </c>
      <c r="B14" s="62" t="s">
        <v>461</v>
      </c>
      <c r="C14" s="62" t="s">
        <v>463</v>
      </c>
      <c r="D14" s="63">
        <v>1</v>
      </c>
      <c r="E14" s="63">
        <v>1</v>
      </c>
    </row>
    <row r="15" spans="1:42" hidden="1" x14ac:dyDescent="0.15">
      <c r="A15" s="62" t="s">
        <v>453</v>
      </c>
      <c r="B15" s="62" t="s">
        <v>454</v>
      </c>
      <c r="C15" s="62" t="s">
        <v>464</v>
      </c>
      <c r="D15" s="63">
        <v>0.06</v>
      </c>
      <c r="E15" s="63">
        <v>1</v>
      </c>
    </row>
    <row r="16" spans="1:42" hidden="1" x14ac:dyDescent="0.15">
      <c r="A16" s="62" t="s">
        <v>453</v>
      </c>
      <c r="B16" s="62" t="s">
        <v>454</v>
      </c>
      <c r="C16" s="62" t="s">
        <v>465</v>
      </c>
      <c r="D16" s="63">
        <v>0.06</v>
      </c>
      <c r="E16" s="63">
        <v>1</v>
      </c>
    </row>
    <row r="17" spans="1:12" hidden="1" x14ac:dyDescent="0.15">
      <c r="A17" s="62" t="s">
        <v>453</v>
      </c>
      <c r="B17" s="62" t="s">
        <v>454</v>
      </c>
      <c r="C17" s="62" t="s">
        <v>466</v>
      </c>
      <c r="D17" s="63">
        <v>217</v>
      </c>
      <c r="E17" s="63">
        <v>3472</v>
      </c>
    </row>
    <row r="18" spans="1:12" hidden="1" x14ac:dyDescent="0.15">
      <c r="A18" s="62" t="s">
        <v>460</v>
      </c>
      <c r="B18" s="62" t="s">
        <v>461</v>
      </c>
      <c r="C18" s="62" t="s">
        <v>467</v>
      </c>
      <c r="D18" s="63">
        <v>1</v>
      </c>
      <c r="E18" s="63">
        <v>1</v>
      </c>
    </row>
    <row r="19" spans="1:12" x14ac:dyDescent="0.15">
      <c r="A19" s="62" t="s">
        <v>453</v>
      </c>
      <c r="B19" s="62" t="s">
        <v>454</v>
      </c>
      <c r="C19" s="62" t="s">
        <v>468</v>
      </c>
      <c r="D19" s="63">
        <v>0.06</v>
      </c>
      <c r="E19" s="63">
        <v>1</v>
      </c>
      <c r="F19" s="57">
        <v>1</v>
      </c>
      <c r="G19" s="64">
        <v>0</v>
      </c>
      <c r="H19" s="64">
        <v>0</v>
      </c>
      <c r="I19" s="64">
        <f>H19</f>
        <v>0</v>
      </c>
      <c r="L19" s="64">
        <f>(I19+D19)/2</f>
        <v>0.03</v>
      </c>
    </row>
    <row r="20" spans="1:12" hidden="1" x14ac:dyDescent="0.15">
      <c r="A20" s="62" t="s">
        <v>453</v>
      </c>
      <c r="B20" s="62" t="s">
        <v>454</v>
      </c>
      <c r="C20" s="62" t="s">
        <v>469</v>
      </c>
      <c r="D20" s="63">
        <v>0.06</v>
      </c>
      <c r="E20" s="63">
        <v>1</v>
      </c>
      <c r="H20" s="64"/>
      <c r="I20" s="64"/>
      <c r="L20" s="64"/>
    </row>
    <row r="21" spans="1:12" hidden="1" x14ac:dyDescent="0.15">
      <c r="A21" s="62" t="s">
        <v>460</v>
      </c>
      <c r="B21" s="62" t="s">
        <v>461</v>
      </c>
      <c r="C21" s="62" t="s">
        <v>470</v>
      </c>
      <c r="D21" s="63">
        <v>507</v>
      </c>
      <c r="E21" s="63">
        <v>507</v>
      </c>
      <c r="H21" s="64"/>
      <c r="I21" s="64"/>
      <c r="L21" s="64"/>
    </row>
    <row r="22" spans="1:12" hidden="1" x14ac:dyDescent="0.15">
      <c r="A22" s="62" t="s">
        <v>453</v>
      </c>
      <c r="B22" s="62" t="s">
        <v>454</v>
      </c>
      <c r="C22" s="62" t="s">
        <v>471</v>
      </c>
      <c r="D22" s="63">
        <v>0.06</v>
      </c>
      <c r="E22" s="63">
        <v>1</v>
      </c>
      <c r="H22" s="64"/>
      <c r="I22" s="64"/>
      <c r="L22" s="64"/>
    </row>
    <row r="23" spans="1:12" hidden="1" x14ac:dyDescent="0.15">
      <c r="A23" s="62" t="s">
        <v>453</v>
      </c>
      <c r="B23" s="62" t="s">
        <v>454</v>
      </c>
      <c r="C23" s="62" t="s">
        <v>472</v>
      </c>
      <c r="D23" s="63">
        <v>0.06</v>
      </c>
      <c r="E23" s="63">
        <v>1</v>
      </c>
      <c r="H23" s="64"/>
      <c r="I23" s="64"/>
      <c r="L23" s="64"/>
    </row>
    <row r="24" spans="1:12" hidden="1" x14ac:dyDescent="0.15">
      <c r="A24" s="62" t="s">
        <v>453</v>
      </c>
      <c r="B24" s="62" t="s">
        <v>454</v>
      </c>
      <c r="C24" s="62" t="s">
        <v>473</v>
      </c>
      <c r="D24" s="63">
        <v>0.06</v>
      </c>
      <c r="E24" s="63">
        <v>1</v>
      </c>
      <c r="H24" s="64"/>
      <c r="I24" s="64"/>
      <c r="L24" s="64"/>
    </row>
    <row r="25" spans="1:12" hidden="1" x14ac:dyDescent="0.15">
      <c r="A25" s="62" t="s">
        <v>453</v>
      </c>
      <c r="B25" s="62" t="s">
        <v>454</v>
      </c>
      <c r="C25" s="62" t="s">
        <v>474</v>
      </c>
      <c r="D25" s="63">
        <v>0.06</v>
      </c>
      <c r="E25" s="63">
        <v>1</v>
      </c>
      <c r="H25" s="64"/>
      <c r="I25" s="64"/>
      <c r="L25" s="64"/>
    </row>
    <row r="26" spans="1:12" hidden="1" x14ac:dyDescent="0.15">
      <c r="A26" s="62" t="s">
        <v>453</v>
      </c>
      <c r="B26" s="62" t="s">
        <v>454</v>
      </c>
      <c r="C26" s="62" t="s">
        <v>475</v>
      </c>
      <c r="D26" s="63">
        <v>0.06</v>
      </c>
      <c r="E26" s="63">
        <v>1</v>
      </c>
      <c r="H26" s="64"/>
      <c r="I26" s="64"/>
      <c r="L26" s="64"/>
    </row>
    <row r="27" spans="1:12" hidden="1" x14ac:dyDescent="0.15">
      <c r="A27" s="62" t="s">
        <v>453</v>
      </c>
      <c r="B27" s="62" t="s">
        <v>454</v>
      </c>
      <c r="C27" s="62" t="s">
        <v>476</v>
      </c>
      <c r="D27" s="63">
        <v>0.06</v>
      </c>
      <c r="E27" s="63">
        <v>1</v>
      </c>
      <c r="H27" s="64"/>
      <c r="I27" s="64"/>
      <c r="L27" s="64"/>
    </row>
    <row r="28" spans="1:12" hidden="1" x14ac:dyDescent="0.15">
      <c r="A28" s="62" t="s">
        <v>453</v>
      </c>
      <c r="B28" s="62" t="s">
        <v>454</v>
      </c>
      <c r="C28" s="62" t="s">
        <v>477</v>
      </c>
      <c r="D28" s="63">
        <v>0.06</v>
      </c>
      <c r="E28" s="63">
        <v>1</v>
      </c>
      <c r="H28" s="64"/>
      <c r="I28" s="64"/>
      <c r="L28" s="64"/>
    </row>
    <row r="29" spans="1:12" hidden="1" x14ac:dyDescent="0.15">
      <c r="A29" s="62" t="s">
        <v>453</v>
      </c>
      <c r="B29" s="62" t="s">
        <v>478</v>
      </c>
      <c r="C29" s="62" t="s">
        <v>479</v>
      </c>
      <c r="D29" s="63">
        <v>1</v>
      </c>
      <c r="E29" s="63">
        <v>1</v>
      </c>
      <c r="H29" s="64"/>
      <c r="I29" s="64"/>
      <c r="L29" s="64"/>
    </row>
    <row r="30" spans="1:12" hidden="1" x14ac:dyDescent="0.15">
      <c r="A30" s="62" t="s">
        <v>453</v>
      </c>
      <c r="B30" s="62" t="s">
        <v>454</v>
      </c>
      <c r="C30" s="62" t="s">
        <v>480</v>
      </c>
      <c r="D30" s="63">
        <v>0.06</v>
      </c>
      <c r="E30" s="63">
        <v>1</v>
      </c>
      <c r="H30" s="64"/>
      <c r="I30" s="64"/>
      <c r="L30" s="64"/>
    </row>
    <row r="31" spans="1:12" hidden="1" x14ac:dyDescent="0.15">
      <c r="A31" s="62" t="s">
        <v>453</v>
      </c>
      <c r="B31" s="62" t="s">
        <v>478</v>
      </c>
      <c r="C31" s="62" t="s">
        <v>481</v>
      </c>
      <c r="D31" s="63">
        <v>1</v>
      </c>
      <c r="E31" s="63">
        <v>1</v>
      </c>
      <c r="H31" s="64"/>
      <c r="I31" s="64"/>
      <c r="L31" s="64"/>
    </row>
    <row r="32" spans="1:12" hidden="1" x14ac:dyDescent="0.15">
      <c r="A32" s="62" t="s">
        <v>453</v>
      </c>
      <c r="B32" s="62" t="s">
        <v>454</v>
      </c>
      <c r="C32" s="62" t="s">
        <v>482</v>
      </c>
      <c r="D32" s="63">
        <v>0.06</v>
      </c>
      <c r="E32" s="63">
        <v>1</v>
      </c>
      <c r="H32" s="64"/>
      <c r="I32" s="64"/>
      <c r="L32" s="64"/>
    </row>
    <row r="33" spans="1:12" hidden="1" x14ac:dyDescent="0.15">
      <c r="A33" s="62" t="s">
        <v>453</v>
      </c>
      <c r="B33" s="62" t="s">
        <v>454</v>
      </c>
      <c r="C33" s="62" t="s">
        <v>483</v>
      </c>
      <c r="D33" s="63">
        <v>0.06</v>
      </c>
      <c r="E33" s="63">
        <v>1</v>
      </c>
      <c r="H33" s="64"/>
      <c r="I33" s="64"/>
      <c r="L33" s="64"/>
    </row>
    <row r="34" spans="1:12" hidden="1" x14ac:dyDescent="0.15">
      <c r="A34" s="62" t="s">
        <v>453</v>
      </c>
      <c r="B34" s="62" t="s">
        <v>454</v>
      </c>
      <c r="C34" s="62" t="s">
        <v>484</v>
      </c>
      <c r="D34" s="63">
        <v>0.06</v>
      </c>
      <c r="E34" s="63">
        <v>1</v>
      </c>
      <c r="H34" s="64"/>
      <c r="I34" s="64"/>
      <c r="L34" s="64"/>
    </row>
    <row r="35" spans="1:12" hidden="1" x14ac:dyDescent="0.15">
      <c r="A35" s="62" t="s">
        <v>453</v>
      </c>
      <c r="B35" s="62" t="s">
        <v>454</v>
      </c>
      <c r="C35" s="62" t="s">
        <v>485</v>
      </c>
      <c r="D35" s="63">
        <v>0.25</v>
      </c>
      <c r="E35" s="63">
        <v>4</v>
      </c>
      <c r="H35" s="64"/>
      <c r="I35" s="64"/>
      <c r="L35" s="64"/>
    </row>
    <row r="36" spans="1:12" hidden="1" x14ac:dyDescent="0.15">
      <c r="A36" s="62" t="s">
        <v>453</v>
      </c>
      <c r="B36" s="62" t="s">
        <v>454</v>
      </c>
      <c r="C36" s="62" t="s">
        <v>486</v>
      </c>
      <c r="D36" s="63">
        <v>0.31</v>
      </c>
      <c r="E36" s="63">
        <v>5</v>
      </c>
      <c r="H36" s="64"/>
      <c r="I36" s="64"/>
      <c r="L36" s="64"/>
    </row>
    <row r="37" spans="1:12" hidden="1" x14ac:dyDescent="0.15">
      <c r="A37" s="62" t="s">
        <v>457</v>
      </c>
      <c r="B37" s="62" t="s">
        <v>458</v>
      </c>
      <c r="C37" s="62" t="s">
        <v>487</v>
      </c>
      <c r="D37" s="63">
        <v>6</v>
      </c>
      <c r="E37" s="63">
        <v>6</v>
      </c>
      <c r="H37" s="64"/>
      <c r="I37" s="64"/>
      <c r="L37" s="64"/>
    </row>
    <row r="38" spans="1:12" hidden="1" x14ac:dyDescent="0.15">
      <c r="A38" s="62" t="s">
        <v>457</v>
      </c>
      <c r="B38" s="62" t="s">
        <v>488</v>
      </c>
      <c r="C38" s="62" t="s">
        <v>489</v>
      </c>
      <c r="D38" s="63">
        <v>0.06</v>
      </c>
      <c r="E38" s="63">
        <v>1</v>
      </c>
      <c r="H38" s="64"/>
      <c r="I38" s="64"/>
      <c r="L38" s="64"/>
    </row>
    <row r="39" spans="1:12" hidden="1" x14ac:dyDescent="0.15">
      <c r="A39" s="62" t="s">
        <v>453</v>
      </c>
      <c r="B39" s="62" t="s">
        <v>454</v>
      </c>
      <c r="C39" s="62" t="s">
        <v>490</v>
      </c>
      <c r="D39" s="63">
        <v>0.06</v>
      </c>
      <c r="E39" s="63">
        <v>1</v>
      </c>
      <c r="H39" s="64"/>
      <c r="I39" s="64"/>
      <c r="L39" s="64"/>
    </row>
    <row r="40" spans="1:12" hidden="1" x14ac:dyDescent="0.15">
      <c r="A40" s="62" t="s">
        <v>453</v>
      </c>
      <c r="B40" s="62" t="s">
        <v>478</v>
      </c>
      <c r="C40" s="62" t="s">
        <v>491</v>
      </c>
      <c r="D40" s="63">
        <v>8</v>
      </c>
      <c r="E40" s="63">
        <v>8</v>
      </c>
      <c r="H40" s="64"/>
      <c r="I40" s="64"/>
      <c r="L40" s="64"/>
    </row>
    <row r="41" spans="1:12" hidden="1" x14ac:dyDescent="0.15">
      <c r="A41" s="62" t="s">
        <v>453</v>
      </c>
      <c r="B41" s="62" t="s">
        <v>454</v>
      </c>
      <c r="C41" s="62" t="s">
        <v>492</v>
      </c>
      <c r="D41" s="63">
        <v>0.06</v>
      </c>
      <c r="E41" s="63">
        <v>1</v>
      </c>
      <c r="H41" s="64"/>
      <c r="I41" s="64"/>
      <c r="L41" s="64"/>
    </row>
    <row r="42" spans="1:12" hidden="1" x14ac:dyDescent="0.15">
      <c r="A42" s="62" t="s">
        <v>460</v>
      </c>
      <c r="B42" s="62" t="s">
        <v>461</v>
      </c>
      <c r="C42" s="62" t="s">
        <v>493</v>
      </c>
      <c r="D42" s="63">
        <v>1</v>
      </c>
      <c r="E42" s="63">
        <v>1</v>
      </c>
      <c r="H42" s="64"/>
      <c r="I42" s="64"/>
      <c r="L42" s="64"/>
    </row>
    <row r="43" spans="1:12" hidden="1" x14ac:dyDescent="0.15">
      <c r="A43" s="62" t="s">
        <v>460</v>
      </c>
      <c r="B43" s="62" t="s">
        <v>461</v>
      </c>
      <c r="C43" s="62" t="s">
        <v>494</v>
      </c>
      <c r="D43" s="63">
        <v>1</v>
      </c>
      <c r="E43" s="63">
        <v>1</v>
      </c>
      <c r="H43" s="64"/>
      <c r="I43" s="64"/>
      <c r="L43" s="64"/>
    </row>
    <row r="44" spans="1:12" hidden="1" x14ac:dyDescent="0.15">
      <c r="A44" s="62" t="s">
        <v>460</v>
      </c>
      <c r="B44" s="62" t="s">
        <v>461</v>
      </c>
      <c r="C44" s="62" t="s">
        <v>495</v>
      </c>
      <c r="D44" s="63">
        <v>1</v>
      </c>
      <c r="E44" s="63">
        <v>1</v>
      </c>
      <c r="H44" s="64"/>
      <c r="I44" s="64"/>
      <c r="L44" s="64"/>
    </row>
    <row r="45" spans="1:12" hidden="1" x14ac:dyDescent="0.15">
      <c r="A45" s="62" t="s">
        <v>460</v>
      </c>
      <c r="B45" s="62" t="s">
        <v>461</v>
      </c>
      <c r="C45" s="62" t="s">
        <v>496</v>
      </c>
      <c r="D45" s="63">
        <v>1</v>
      </c>
      <c r="E45" s="63">
        <v>1</v>
      </c>
      <c r="H45" s="64"/>
      <c r="I45" s="64"/>
      <c r="L45" s="64"/>
    </row>
    <row r="46" spans="1:12" hidden="1" x14ac:dyDescent="0.15">
      <c r="A46" s="62" t="s">
        <v>460</v>
      </c>
      <c r="B46" s="62" t="s">
        <v>461</v>
      </c>
      <c r="C46" s="62" t="s">
        <v>497</v>
      </c>
      <c r="D46" s="63">
        <v>1</v>
      </c>
      <c r="E46" s="63">
        <v>1</v>
      </c>
      <c r="H46" s="64"/>
      <c r="I46" s="64"/>
      <c r="L46" s="64"/>
    </row>
    <row r="47" spans="1:12" hidden="1" x14ac:dyDescent="0.15">
      <c r="A47" s="62" t="s">
        <v>460</v>
      </c>
      <c r="B47" s="62" t="s">
        <v>461</v>
      </c>
      <c r="C47" s="62" t="s">
        <v>498</v>
      </c>
      <c r="D47" s="63">
        <v>1</v>
      </c>
      <c r="E47" s="63">
        <v>1</v>
      </c>
      <c r="H47" s="64"/>
      <c r="I47" s="64"/>
      <c r="L47" s="64"/>
    </row>
    <row r="48" spans="1:12" hidden="1" x14ac:dyDescent="0.15">
      <c r="A48" s="62" t="s">
        <v>460</v>
      </c>
      <c r="B48" s="62" t="s">
        <v>461</v>
      </c>
      <c r="C48" s="62" t="s">
        <v>499</v>
      </c>
      <c r="D48" s="63">
        <v>1</v>
      </c>
      <c r="E48" s="63">
        <v>1</v>
      </c>
      <c r="H48" s="64"/>
      <c r="I48" s="64"/>
      <c r="L48" s="64"/>
    </row>
    <row r="49" spans="1:12" hidden="1" x14ac:dyDescent="0.15">
      <c r="A49" s="62" t="s">
        <v>460</v>
      </c>
      <c r="B49" s="62" t="s">
        <v>461</v>
      </c>
      <c r="C49" s="62" t="s">
        <v>500</v>
      </c>
      <c r="D49" s="63">
        <v>1</v>
      </c>
      <c r="E49" s="63">
        <v>1</v>
      </c>
      <c r="H49" s="64"/>
      <c r="I49" s="64"/>
      <c r="L49" s="64"/>
    </row>
    <row r="50" spans="1:12" hidden="1" x14ac:dyDescent="0.15">
      <c r="A50" s="62" t="s">
        <v>460</v>
      </c>
      <c r="B50" s="62" t="s">
        <v>461</v>
      </c>
      <c r="C50" s="62" t="s">
        <v>501</v>
      </c>
      <c r="D50" s="63">
        <v>1</v>
      </c>
      <c r="E50" s="63">
        <v>1</v>
      </c>
      <c r="H50" s="64"/>
      <c r="I50" s="64"/>
      <c r="L50" s="64"/>
    </row>
    <row r="51" spans="1:12" hidden="1" x14ac:dyDescent="0.15">
      <c r="A51" s="62" t="s">
        <v>460</v>
      </c>
      <c r="B51" s="62" t="s">
        <v>461</v>
      </c>
      <c r="C51" s="62" t="s">
        <v>502</v>
      </c>
      <c r="D51" s="63">
        <v>1</v>
      </c>
      <c r="E51" s="63">
        <v>1</v>
      </c>
      <c r="H51" s="64"/>
      <c r="I51" s="64"/>
      <c r="L51" s="64"/>
    </row>
    <row r="52" spans="1:12" hidden="1" x14ac:dyDescent="0.15">
      <c r="A52" s="62" t="s">
        <v>460</v>
      </c>
      <c r="B52" s="62" t="s">
        <v>461</v>
      </c>
      <c r="C52" s="62" t="s">
        <v>503</v>
      </c>
      <c r="D52" s="63">
        <v>1</v>
      </c>
      <c r="E52" s="63">
        <v>1</v>
      </c>
      <c r="H52" s="64"/>
      <c r="I52" s="64"/>
      <c r="L52" s="64"/>
    </row>
    <row r="53" spans="1:12" hidden="1" x14ac:dyDescent="0.15">
      <c r="A53" s="62" t="s">
        <v>460</v>
      </c>
      <c r="B53" s="62" t="s">
        <v>461</v>
      </c>
      <c r="C53" s="62" t="s">
        <v>504</v>
      </c>
      <c r="D53" s="63">
        <v>1</v>
      </c>
      <c r="E53" s="63">
        <v>1</v>
      </c>
      <c r="H53" s="64"/>
      <c r="I53" s="64"/>
      <c r="L53" s="64"/>
    </row>
    <row r="54" spans="1:12" hidden="1" x14ac:dyDescent="0.15">
      <c r="A54" s="62" t="s">
        <v>460</v>
      </c>
      <c r="B54" s="62" t="s">
        <v>461</v>
      </c>
      <c r="C54" s="62" t="s">
        <v>505</v>
      </c>
      <c r="D54" s="63">
        <v>1</v>
      </c>
      <c r="E54" s="63">
        <v>1</v>
      </c>
      <c r="H54" s="64"/>
      <c r="I54" s="64"/>
      <c r="L54" s="64"/>
    </row>
    <row r="55" spans="1:12" hidden="1" x14ac:dyDescent="0.15">
      <c r="A55" s="62" t="s">
        <v>460</v>
      </c>
      <c r="B55" s="62" t="s">
        <v>461</v>
      </c>
      <c r="C55" s="62" t="s">
        <v>506</v>
      </c>
      <c r="D55" s="63">
        <v>1</v>
      </c>
      <c r="E55" s="63">
        <v>1</v>
      </c>
      <c r="H55" s="64"/>
      <c r="I55" s="64"/>
      <c r="L55" s="64"/>
    </row>
    <row r="56" spans="1:12" hidden="1" x14ac:dyDescent="0.15">
      <c r="A56" s="62" t="s">
        <v>460</v>
      </c>
      <c r="B56" s="62" t="s">
        <v>461</v>
      </c>
      <c r="C56" s="62" t="s">
        <v>507</v>
      </c>
      <c r="D56" s="63">
        <v>1</v>
      </c>
      <c r="E56" s="63">
        <v>1</v>
      </c>
      <c r="H56" s="64"/>
      <c r="I56" s="64"/>
      <c r="L56" s="64"/>
    </row>
    <row r="57" spans="1:12" hidden="1" x14ac:dyDescent="0.15">
      <c r="A57" s="62" t="s">
        <v>460</v>
      </c>
      <c r="B57" s="62" t="s">
        <v>461</v>
      </c>
      <c r="C57" s="62" t="s">
        <v>508</v>
      </c>
      <c r="D57" s="63">
        <v>1</v>
      </c>
      <c r="E57" s="63">
        <v>1</v>
      </c>
      <c r="H57" s="64"/>
      <c r="I57" s="64"/>
      <c r="L57" s="64"/>
    </row>
    <row r="58" spans="1:12" hidden="1" x14ac:dyDescent="0.15">
      <c r="A58" s="62" t="s">
        <v>460</v>
      </c>
      <c r="B58" s="62" t="s">
        <v>461</v>
      </c>
      <c r="C58" s="62" t="s">
        <v>509</v>
      </c>
      <c r="D58" s="63">
        <v>1</v>
      </c>
      <c r="E58" s="63">
        <v>1</v>
      </c>
      <c r="H58" s="64"/>
      <c r="I58" s="64"/>
      <c r="L58" s="64"/>
    </row>
    <row r="59" spans="1:12" hidden="1" x14ac:dyDescent="0.15">
      <c r="A59" s="62" t="s">
        <v>460</v>
      </c>
      <c r="B59" s="62" t="s">
        <v>461</v>
      </c>
      <c r="C59" s="62" t="s">
        <v>510</v>
      </c>
      <c r="D59" s="63">
        <v>1</v>
      </c>
      <c r="E59" s="63">
        <v>1</v>
      </c>
      <c r="H59" s="64"/>
      <c r="I59" s="64"/>
      <c r="L59" s="64"/>
    </row>
    <row r="60" spans="1:12" hidden="1" x14ac:dyDescent="0.15">
      <c r="A60" s="62" t="s">
        <v>460</v>
      </c>
      <c r="B60" s="62" t="s">
        <v>461</v>
      </c>
      <c r="C60" s="62" t="s">
        <v>511</v>
      </c>
      <c r="D60" s="63">
        <v>1</v>
      </c>
      <c r="E60" s="63">
        <v>1</v>
      </c>
      <c r="H60" s="64"/>
      <c r="I60" s="64"/>
      <c r="L60" s="64"/>
    </row>
    <row r="61" spans="1:12" hidden="1" x14ac:dyDescent="0.15">
      <c r="A61" s="62" t="s">
        <v>460</v>
      </c>
      <c r="B61" s="62" t="s">
        <v>461</v>
      </c>
      <c r="C61" s="62" t="s">
        <v>512</v>
      </c>
      <c r="D61" s="63">
        <v>1</v>
      </c>
      <c r="E61" s="63">
        <v>1</v>
      </c>
      <c r="H61" s="64"/>
      <c r="I61" s="64"/>
      <c r="L61" s="64"/>
    </row>
    <row r="62" spans="1:12" hidden="1" x14ac:dyDescent="0.15">
      <c r="A62" s="62" t="s">
        <v>460</v>
      </c>
      <c r="B62" s="62" t="s">
        <v>461</v>
      </c>
      <c r="C62" s="62" t="s">
        <v>513</v>
      </c>
      <c r="D62" s="63">
        <v>1</v>
      </c>
      <c r="E62" s="63">
        <v>1</v>
      </c>
      <c r="H62" s="64"/>
      <c r="I62" s="64"/>
      <c r="L62" s="64"/>
    </row>
    <row r="63" spans="1:12" hidden="1" x14ac:dyDescent="0.15">
      <c r="A63" s="62" t="s">
        <v>460</v>
      </c>
      <c r="B63" s="62" t="s">
        <v>461</v>
      </c>
      <c r="C63" s="62" t="s">
        <v>514</v>
      </c>
      <c r="D63" s="63">
        <v>1</v>
      </c>
      <c r="E63" s="63">
        <v>1</v>
      </c>
      <c r="H63" s="64"/>
      <c r="I63" s="64"/>
      <c r="L63" s="64"/>
    </row>
    <row r="64" spans="1:12" hidden="1" x14ac:dyDescent="0.15">
      <c r="A64" s="62" t="s">
        <v>460</v>
      </c>
      <c r="B64" s="62" t="s">
        <v>461</v>
      </c>
      <c r="C64" s="62" t="s">
        <v>515</v>
      </c>
      <c r="D64" s="63">
        <v>1</v>
      </c>
      <c r="E64" s="63">
        <v>1</v>
      </c>
      <c r="H64" s="64"/>
      <c r="I64" s="64"/>
      <c r="L64" s="64"/>
    </row>
    <row r="65" spans="1:12" hidden="1" x14ac:dyDescent="0.15">
      <c r="A65" s="62" t="s">
        <v>460</v>
      </c>
      <c r="B65" s="62" t="s">
        <v>461</v>
      </c>
      <c r="C65" s="62" t="s">
        <v>516</v>
      </c>
      <c r="D65" s="63">
        <v>1</v>
      </c>
      <c r="E65" s="63">
        <v>1</v>
      </c>
      <c r="H65" s="64"/>
      <c r="I65" s="64"/>
      <c r="L65" s="64"/>
    </row>
    <row r="66" spans="1:12" hidden="1" x14ac:dyDescent="0.15">
      <c r="A66" s="62" t="s">
        <v>460</v>
      </c>
      <c r="B66" s="62" t="s">
        <v>461</v>
      </c>
      <c r="C66" s="62" t="s">
        <v>517</v>
      </c>
      <c r="D66" s="63">
        <v>1</v>
      </c>
      <c r="E66" s="63">
        <v>1</v>
      </c>
      <c r="H66" s="64"/>
      <c r="I66" s="64"/>
      <c r="L66" s="64"/>
    </row>
    <row r="67" spans="1:12" hidden="1" x14ac:dyDescent="0.15">
      <c r="A67" s="62" t="s">
        <v>460</v>
      </c>
      <c r="B67" s="62" t="s">
        <v>461</v>
      </c>
      <c r="C67" s="62" t="s">
        <v>518</v>
      </c>
      <c r="D67" s="63">
        <v>1</v>
      </c>
      <c r="E67" s="63">
        <v>1</v>
      </c>
      <c r="H67" s="64"/>
      <c r="I67" s="64"/>
      <c r="L67" s="64"/>
    </row>
    <row r="68" spans="1:12" hidden="1" x14ac:dyDescent="0.15">
      <c r="A68" s="62" t="s">
        <v>460</v>
      </c>
      <c r="B68" s="62" t="s">
        <v>461</v>
      </c>
      <c r="C68" s="62" t="s">
        <v>519</v>
      </c>
      <c r="D68" s="63">
        <v>1</v>
      </c>
      <c r="E68" s="63">
        <v>1</v>
      </c>
      <c r="H68" s="64"/>
      <c r="I68" s="64"/>
      <c r="L68" s="64"/>
    </row>
    <row r="69" spans="1:12" hidden="1" x14ac:dyDescent="0.15">
      <c r="A69" s="62" t="s">
        <v>460</v>
      </c>
      <c r="B69" s="62" t="s">
        <v>461</v>
      </c>
      <c r="C69" s="62" t="s">
        <v>520</v>
      </c>
      <c r="D69" s="63">
        <v>1</v>
      </c>
      <c r="E69" s="63">
        <v>1</v>
      </c>
      <c r="H69" s="64"/>
      <c r="I69" s="64"/>
      <c r="L69" s="64"/>
    </row>
    <row r="70" spans="1:12" hidden="1" x14ac:dyDescent="0.15">
      <c r="A70" s="62" t="s">
        <v>460</v>
      </c>
      <c r="B70" s="62" t="s">
        <v>461</v>
      </c>
      <c r="C70" s="62" t="s">
        <v>521</v>
      </c>
      <c r="D70" s="63">
        <v>1</v>
      </c>
      <c r="E70" s="63">
        <v>1</v>
      </c>
      <c r="H70" s="64"/>
      <c r="I70" s="64"/>
      <c r="L70" s="64"/>
    </row>
    <row r="71" spans="1:12" hidden="1" x14ac:dyDescent="0.15">
      <c r="A71" s="62" t="s">
        <v>460</v>
      </c>
      <c r="B71" s="62" t="s">
        <v>461</v>
      </c>
      <c r="C71" s="62" t="s">
        <v>522</v>
      </c>
      <c r="D71" s="63">
        <v>1</v>
      </c>
      <c r="E71" s="63">
        <v>1</v>
      </c>
      <c r="H71" s="64"/>
      <c r="I71" s="64"/>
      <c r="L71" s="64"/>
    </row>
    <row r="72" spans="1:12" hidden="1" x14ac:dyDescent="0.15">
      <c r="A72" s="62" t="s">
        <v>460</v>
      </c>
      <c r="B72" s="62" t="s">
        <v>461</v>
      </c>
      <c r="C72" s="62" t="s">
        <v>523</v>
      </c>
      <c r="D72" s="63">
        <v>1</v>
      </c>
      <c r="E72" s="63">
        <v>1</v>
      </c>
      <c r="H72" s="64"/>
      <c r="I72" s="64"/>
      <c r="L72" s="64"/>
    </row>
    <row r="73" spans="1:12" hidden="1" x14ac:dyDescent="0.15">
      <c r="A73" s="62" t="s">
        <v>460</v>
      </c>
      <c r="B73" s="62" t="s">
        <v>461</v>
      </c>
      <c r="C73" s="62" t="s">
        <v>524</v>
      </c>
      <c r="D73" s="63">
        <v>1</v>
      </c>
      <c r="E73" s="63">
        <v>1</v>
      </c>
      <c r="H73" s="64"/>
      <c r="I73" s="64"/>
      <c r="L73" s="64"/>
    </row>
    <row r="74" spans="1:12" hidden="1" x14ac:dyDescent="0.15">
      <c r="A74" s="62" t="s">
        <v>460</v>
      </c>
      <c r="B74" s="62" t="s">
        <v>461</v>
      </c>
      <c r="C74" s="62" t="s">
        <v>525</v>
      </c>
      <c r="D74" s="63">
        <v>1</v>
      </c>
      <c r="E74" s="63">
        <v>1</v>
      </c>
      <c r="H74" s="64"/>
      <c r="I74" s="64"/>
      <c r="L74" s="64"/>
    </row>
    <row r="75" spans="1:12" hidden="1" x14ac:dyDescent="0.15">
      <c r="A75" s="62" t="s">
        <v>460</v>
      </c>
      <c r="B75" s="62" t="s">
        <v>461</v>
      </c>
      <c r="C75" s="62" t="s">
        <v>526</v>
      </c>
      <c r="D75" s="63">
        <v>1</v>
      </c>
      <c r="E75" s="63">
        <v>1</v>
      </c>
      <c r="H75" s="64"/>
      <c r="I75" s="64"/>
      <c r="L75" s="64"/>
    </row>
    <row r="76" spans="1:12" hidden="1" x14ac:dyDescent="0.15">
      <c r="A76" s="62" t="s">
        <v>460</v>
      </c>
      <c r="B76" s="62" t="s">
        <v>461</v>
      </c>
      <c r="C76" s="62" t="s">
        <v>527</v>
      </c>
      <c r="D76" s="63">
        <v>1</v>
      </c>
      <c r="E76" s="63">
        <v>1</v>
      </c>
      <c r="H76" s="64"/>
      <c r="I76" s="64"/>
      <c r="L76" s="64"/>
    </row>
    <row r="77" spans="1:12" hidden="1" x14ac:dyDescent="0.15">
      <c r="A77" s="62" t="s">
        <v>460</v>
      </c>
      <c r="B77" s="62" t="s">
        <v>461</v>
      </c>
      <c r="C77" s="62" t="s">
        <v>528</v>
      </c>
      <c r="D77" s="63">
        <v>1</v>
      </c>
      <c r="E77" s="63">
        <v>1</v>
      </c>
      <c r="H77" s="64"/>
      <c r="I77" s="64"/>
      <c r="L77" s="64"/>
    </row>
    <row r="78" spans="1:12" hidden="1" x14ac:dyDescent="0.15">
      <c r="A78" s="62" t="s">
        <v>460</v>
      </c>
      <c r="B78" s="62" t="s">
        <v>461</v>
      </c>
      <c r="C78" s="62" t="s">
        <v>529</v>
      </c>
      <c r="D78" s="63">
        <v>10</v>
      </c>
      <c r="E78" s="63">
        <v>10</v>
      </c>
      <c r="H78" s="64"/>
      <c r="I78" s="64"/>
      <c r="L78" s="64"/>
    </row>
    <row r="79" spans="1:12" hidden="1" x14ac:dyDescent="0.15">
      <c r="A79" s="62" t="s">
        <v>460</v>
      </c>
      <c r="B79" s="62" t="s">
        <v>461</v>
      </c>
      <c r="C79" s="62" t="s">
        <v>530</v>
      </c>
      <c r="D79" s="63">
        <v>10</v>
      </c>
      <c r="E79" s="63">
        <v>10</v>
      </c>
      <c r="H79" s="64"/>
      <c r="I79" s="64"/>
      <c r="L79" s="64"/>
    </row>
    <row r="80" spans="1:12" hidden="1" x14ac:dyDescent="0.15">
      <c r="A80" s="62" t="s">
        <v>460</v>
      </c>
      <c r="B80" s="62" t="s">
        <v>461</v>
      </c>
      <c r="C80" s="62" t="s">
        <v>531</v>
      </c>
      <c r="D80" s="63">
        <v>10</v>
      </c>
      <c r="E80" s="63">
        <v>10</v>
      </c>
      <c r="H80" s="64"/>
      <c r="I80" s="64"/>
      <c r="L80" s="64"/>
    </row>
    <row r="81" spans="1:12" hidden="1" x14ac:dyDescent="0.15">
      <c r="A81" s="62" t="s">
        <v>460</v>
      </c>
      <c r="B81" s="62" t="s">
        <v>461</v>
      </c>
      <c r="C81" s="62" t="s">
        <v>532</v>
      </c>
      <c r="D81" s="63">
        <v>10</v>
      </c>
      <c r="E81" s="63">
        <v>10</v>
      </c>
      <c r="H81" s="64"/>
      <c r="I81" s="64"/>
      <c r="L81" s="64"/>
    </row>
    <row r="82" spans="1:12" hidden="1" x14ac:dyDescent="0.15">
      <c r="A82" s="62" t="s">
        <v>460</v>
      </c>
      <c r="B82" s="62" t="s">
        <v>461</v>
      </c>
      <c r="C82" s="62" t="s">
        <v>533</v>
      </c>
      <c r="D82" s="63">
        <v>1</v>
      </c>
      <c r="E82" s="63">
        <v>1</v>
      </c>
      <c r="H82" s="64"/>
      <c r="I82" s="64"/>
      <c r="L82" s="64"/>
    </row>
    <row r="83" spans="1:12" hidden="1" x14ac:dyDescent="0.15">
      <c r="A83" s="62" t="s">
        <v>460</v>
      </c>
      <c r="B83" s="62" t="s">
        <v>461</v>
      </c>
      <c r="C83" s="62" t="s">
        <v>534</v>
      </c>
      <c r="D83" s="63">
        <v>1</v>
      </c>
      <c r="E83" s="63">
        <v>1</v>
      </c>
      <c r="H83" s="64"/>
      <c r="I83" s="64"/>
      <c r="L83" s="64"/>
    </row>
    <row r="84" spans="1:12" hidden="1" x14ac:dyDescent="0.15">
      <c r="A84" s="62" t="s">
        <v>460</v>
      </c>
      <c r="B84" s="62" t="s">
        <v>461</v>
      </c>
      <c r="C84" s="62" t="s">
        <v>535</v>
      </c>
      <c r="D84" s="63">
        <v>1</v>
      </c>
      <c r="E84" s="63">
        <v>1</v>
      </c>
      <c r="H84" s="64"/>
      <c r="I84" s="64"/>
      <c r="L84" s="64"/>
    </row>
    <row r="85" spans="1:12" hidden="1" x14ac:dyDescent="0.15">
      <c r="A85" s="62" t="s">
        <v>460</v>
      </c>
      <c r="B85" s="62" t="s">
        <v>461</v>
      </c>
      <c r="C85" s="62" t="s">
        <v>536</v>
      </c>
      <c r="D85" s="63">
        <v>10</v>
      </c>
      <c r="E85" s="63">
        <v>10</v>
      </c>
      <c r="H85" s="64"/>
      <c r="I85" s="64"/>
      <c r="L85" s="64"/>
    </row>
    <row r="86" spans="1:12" hidden="1" x14ac:dyDescent="0.15">
      <c r="A86" s="62" t="s">
        <v>460</v>
      </c>
      <c r="B86" s="62" t="s">
        <v>461</v>
      </c>
      <c r="C86" s="62" t="s">
        <v>537</v>
      </c>
      <c r="D86" s="63">
        <v>1</v>
      </c>
      <c r="E86" s="63">
        <v>1</v>
      </c>
      <c r="H86" s="64"/>
      <c r="I86" s="64"/>
      <c r="L86" s="64"/>
    </row>
    <row r="87" spans="1:12" hidden="1" x14ac:dyDescent="0.15">
      <c r="A87" s="62" t="s">
        <v>460</v>
      </c>
      <c r="B87" s="62" t="s">
        <v>461</v>
      </c>
      <c r="C87" s="62" t="s">
        <v>538</v>
      </c>
      <c r="D87" s="63">
        <v>1</v>
      </c>
      <c r="E87" s="63">
        <v>1</v>
      </c>
      <c r="H87" s="64"/>
      <c r="I87" s="64"/>
      <c r="L87" s="64"/>
    </row>
    <row r="88" spans="1:12" hidden="1" x14ac:dyDescent="0.15">
      <c r="A88" s="62" t="s">
        <v>460</v>
      </c>
      <c r="B88" s="62" t="s">
        <v>461</v>
      </c>
      <c r="C88" s="62" t="s">
        <v>539</v>
      </c>
      <c r="D88" s="63">
        <v>1</v>
      </c>
      <c r="E88" s="63">
        <v>1</v>
      </c>
      <c r="H88" s="64"/>
      <c r="I88" s="64"/>
      <c r="L88" s="64"/>
    </row>
    <row r="89" spans="1:12" hidden="1" x14ac:dyDescent="0.15">
      <c r="A89" s="62" t="s">
        <v>460</v>
      </c>
      <c r="B89" s="62" t="s">
        <v>461</v>
      </c>
      <c r="C89" s="62" t="s">
        <v>540</v>
      </c>
      <c r="D89" s="63">
        <v>1</v>
      </c>
      <c r="E89" s="63">
        <v>1</v>
      </c>
      <c r="H89" s="64"/>
      <c r="I89" s="64"/>
      <c r="L89" s="64"/>
    </row>
    <row r="90" spans="1:12" hidden="1" x14ac:dyDescent="0.15">
      <c r="A90" s="62" t="s">
        <v>460</v>
      </c>
      <c r="B90" s="62" t="s">
        <v>461</v>
      </c>
      <c r="C90" s="62" t="s">
        <v>541</v>
      </c>
      <c r="D90" s="63">
        <v>1</v>
      </c>
      <c r="E90" s="63">
        <v>1</v>
      </c>
      <c r="H90" s="64"/>
      <c r="I90" s="64"/>
      <c r="L90" s="64"/>
    </row>
    <row r="91" spans="1:12" hidden="1" x14ac:dyDescent="0.15">
      <c r="A91" s="62" t="s">
        <v>460</v>
      </c>
      <c r="B91" s="62" t="s">
        <v>461</v>
      </c>
      <c r="C91" s="62" t="s">
        <v>542</v>
      </c>
      <c r="D91" s="63">
        <v>1</v>
      </c>
      <c r="E91" s="63">
        <v>1</v>
      </c>
      <c r="H91" s="64"/>
      <c r="I91" s="64"/>
      <c r="L91" s="64"/>
    </row>
    <row r="92" spans="1:12" hidden="1" x14ac:dyDescent="0.15">
      <c r="A92" s="62" t="s">
        <v>460</v>
      </c>
      <c r="B92" s="62" t="s">
        <v>461</v>
      </c>
      <c r="C92" s="62" t="s">
        <v>543</v>
      </c>
      <c r="D92" s="63">
        <v>1</v>
      </c>
      <c r="E92" s="63">
        <v>1</v>
      </c>
      <c r="H92" s="64"/>
      <c r="I92" s="64"/>
      <c r="L92" s="64"/>
    </row>
    <row r="93" spans="1:12" hidden="1" x14ac:dyDescent="0.15">
      <c r="A93" s="62" t="s">
        <v>460</v>
      </c>
      <c r="B93" s="62" t="s">
        <v>461</v>
      </c>
      <c r="C93" s="62" t="s">
        <v>544</v>
      </c>
      <c r="D93" s="63">
        <v>1</v>
      </c>
      <c r="E93" s="63">
        <v>1</v>
      </c>
      <c r="H93" s="64"/>
      <c r="I93" s="64"/>
      <c r="L93" s="64"/>
    </row>
    <row r="94" spans="1:12" hidden="1" x14ac:dyDescent="0.15">
      <c r="A94" s="62" t="s">
        <v>460</v>
      </c>
      <c r="B94" s="62" t="s">
        <v>461</v>
      </c>
      <c r="C94" s="62" t="s">
        <v>545</v>
      </c>
      <c r="D94" s="63">
        <v>1</v>
      </c>
      <c r="E94" s="63">
        <v>1</v>
      </c>
      <c r="H94" s="64"/>
      <c r="I94" s="64"/>
      <c r="L94" s="64"/>
    </row>
    <row r="95" spans="1:12" hidden="1" x14ac:dyDescent="0.15">
      <c r="A95" s="62" t="s">
        <v>460</v>
      </c>
      <c r="B95" s="62" t="s">
        <v>461</v>
      </c>
      <c r="C95" s="62" t="s">
        <v>546</v>
      </c>
      <c r="D95" s="63">
        <v>1</v>
      </c>
      <c r="E95" s="63">
        <v>1</v>
      </c>
      <c r="H95" s="64"/>
      <c r="I95" s="64"/>
      <c r="L95" s="64"/>
    </row>
    <row r="96" spans="1:12" hidden="1" x14ac:dyDescent="0.15">
      <c r="A96" s="62" t="s">
        <v>460</v>
      </c>
      <c r="B96" s="62" t="s">
        <v>461</v>
      </c>
      <c r="C96" s="62" t="s">
        <v>547</v>
      </c>
      <c r="D96" s="63">
        <v>1</v>
      </c>
      <c r="E96" s="63">
        <v>1</v>
      </c>
      <c r="H96" s="64"/>
      <c r="I96" s="64"/>
      <c r="L96" s="64"/>
    </row>
    <row r="97" spans="1:12" hidden="1" x14ac:dyDescent="0.15">
      <c r="A97" s="62" t="s">
        <v>460</v>
      </c>
      <c r="B97" s="62" t="s">
        <v>461</v>
      </c>
      <c r="C97" s="62" t="s">
        <v>548</v>
      </c>
      <c r="D97" s="63">
        <v>1</v>
      </c>
      <c r="E97" s="63">
        <v>1</v>
      </c>
      <c r="H97" s="64"/>
      <c r="I97" s="64"/>
      <c r="L97" s="64"/>
    </row>
    <row r="98" spans="1:12" hidden="1" x14ac:dyDescent="0.15">
      <c r="A98" s="62" t="s">
        <v>460</v>
      </c>
      <c r="B98" s="62" t="s">
        <v>461</v>
      </c>
      <c r="C98" s="62" t="s">
        <v>549</v>
      </c>
      <c r="D98" s="63">
        <v>1</v>
      </c>
      <c r="E98" s="63">
        <v>1</v>
      </c>
      <c r="H98" s="64"/>
      <c r="I98" s="64"/>
      <c r="L98" s="64"/>
    </row>
    <row r="99" spans="1:12" hidden="1" x14ac:dyDescent="0.15">
      <c r="A99" s="62" t="s">
        <v>460</v>
      </c>
      <c r="B99" s="62" t="s">
        <v>461</v>
      </c>
      <c r="C99" s="62" t="s">
        <v>550</v>
      </c>
      <c r="D99" s="63">
        <v>1</v>
      </c>
      <c r="E99" s="63">
        <v>1</v>
      </c>
      <c r="H99" s="64"/>
      <c r="I99" s="64"/>
      <c r="L99" s="64"/>
    </row>
    <row r="100" spans="1:12" hidden="1" x14ac:dyDescent="0.15">
      <c r="A100" s="62" t="s">
        <v>460</v>
      </c>
      <c r="B100" s="62" t="s">
        <v>461</v>
      </c>
      <c r="C100" s="62" t="s">
        <v>551</v>
      </c>
      <c r="D100" s="63">
        <v>1</v>
      </c>
      <c r="E100" s="63">
        <v>1</v>
      </c>
      <c r="H100" s="64"/>
      <c r="I100" s="64"/>
      <c r="L100" s="64"/>
    </row>
    <row r="101" spans="1:12" hidden="1" x14ac:dyDescent="0.15">
      <c r="A101" s="62" t="s">
        <v>460</v>
      </c>
      <c r="B101" s="62" t="s">
        <v>461</v>
      </c>
      <c r="C101" s="62" t="s">
        <v>552</v>
      </c>
      <c r="D101" s="63">
        <v>1</v>
      </c>
      <c r="E101" s="63">
        <v>1</v>
      </c>
      <c r="H101" s="64"/>
      <c r="I101" s="64"/>
      <c r="L101" s="64"/>
    </row>
    <row r="102" spans="1:12" hidden="1" x14ac:dyDescent="0.15">
      <c r="A102" s="62" t="s">
        <v>460</v>
      </c>
      <c r="B102" s="62" t="s">
        <v>461</v>
      </c>
      <c r="C102" s="62" t="s">
        <v>553</v>
      </c>
      <c r="D102" s="63">
        <v>1</v>
      </c>
      <c r="E102" s="63">
        <v>1</v>
      </c>
      <c r="H102" s="64"/>
      <c r="I102" s="64"/>
      <c r="L102" s="64"/>
    </row>
    <row r="103" spans="1:12" hidden="1" x14ac:dyDescent="0.15">
      <c r="A103" s="62" t="s">
        <v>457</v>
      </c>
      <c r="B103" s="62" t="s">
        <v>488</v>
      </c>
      <c r="C103" s="62" t="s">
        <v>554</v>
      </c>
      <c r="D103" s="63">
        <v>0.38</v>
      </c>
      <c r="E103" s="63">
        <v>6</v>
      </c>
      <c r="H103" s="64"/>
      <c r="I103" s="64"/>
      <c r="L103" s="64"/>
    </row>
    <row r="104" spans="1:12" hidden="1" x14ac:dyDescent="0.15">
      <c r="A104" s="62" t="s">
        <v>457</v>
      </c>
      <c r="B104" s="62" t="s">
        <v>488</v>
      </c>
      <c r="C104" s="62" t="s">
        <v>555</v>
      </c>
      <c r="D104" s="63">
        <v>0.25</v>
      </c>
      <c r="E104" s="63">
        <v>4</v>
      </c>
      <c r="H104" s="64"/>
      <c r="I104" s="64"/>
      <c r="L104" s="64"/>
    </row>
    <row r="105" spans="1:12" hidden="1" x14ac:dyDescent="0.15">
      <c r="A105" s="62" t="s">
        <v>457</v>
      </c>
      <c r="B105" s="62" t="s">
        <v>488</v>
      </c>
      <c r="C105" s="62" t="s">
        <v>556</v>
      </c>
      <c r="D105" s="63">
        <v>0.06</v>
      </c>
      <c r="E105" s="63">
        <v>1</v>
      </c>
      <c r="H105" s="64"/>
      <c r="I105" s="64"/>
      <c r="L105" s="64"/>
    </row>
    <row r="106" spans="1:12" hidden="1" x14ac:dyDescent="0.15">
      <c r="A106" s="62" t="s">
        <v>460</v>
      </c>
      <c r="B106" s="62" t="s">
        <v>461</v>
      </c>
      <c r="C106" s="62" t="s">
        <v>557</v>
      </c>
      <c r="D106" s="63">
        <v>1</v>
      </c>
      <c r="E106" s="63">
        <v>1</v>
      </c>
      <c r="H106" s="64"/>
      <c r="I106" s="64"/>
      <c r="L106" s="64"/>
    </row>
    <row r="107" spans="1:12" hidden="1" x14ac:dyDescent="0.15">
      <c r="A107" s="62" t="s">
        <v>457</v>
      </c>
      <c r="B107" s="62" t="s">
        <v>458</v>
      </c>
      <c r="C107" s="62" t="s">
        <v>558</v>
      </c>
      <c r="D107" s="63">
        <v>4</v>
      </c>
      <c r="E107" s="63">
        <v>4</v>
      </c>
      <c r="H107" s="64"/>
      <c r="I107" s="64"/>
      <c r="L107" s="64"/>
    </row>
    <row r="108" spans="1:12" hidden="1" x14ac:dyDescent="0.15">
      <c r="A108" s="62" t="s">
        <v>457</v>
      </c>
      <c r="B108" s="62" t="s">
        <v>559</v>
      </c>
      <c r="C108" s="62" t="s">
        <v>560</v>
      </c>
      <c r="D108" s="63">
        <v>96</v>
      </c>
      <c r="E108" s="63">
        <v>96</v>
      </c>
      <c r="H108" s="64"/>
      <c r="I108" s="64"/>
      <c r="L108" s="64"/>
    </row>
    <row r="109" spans="1:12" hidden="1" x14ac:dyDescent="0.15">
      <c r="A109" s="62" t="s">
        <v>457</v>
      </c>
      <c r="B109" s="62" t="s">
        <v>488</v>
      </c>
      <c r="C109" s="62" t="s">
        <v>561</v>
      </c>
      <c r="D109" s="63">
        <v>0.06</v>
      </c>
      <c r="E109" s="63">
        <v>1</v>
      </c>
      <c r="H109" s="64"/>
      <c r="I109" s="64"/>
      <c r="L109" s="64"/>
    </row>
    <row r="110" spans="1:12" hidden="1" x14ac:dyDescent="0.15">
      <c r="A110" s="62" t="s">
        <v>453</v>
      </c>
      <c r="B110" s="62" t="s">
        <v>454</v>
      </c>
      <c r="C110" s="62" t="s">
        <v>562</v>
      </c>
      <c r="D110" s="63">
        <v>0.06</v>
      </c>
      <c r="E110" s="63">
        <v>1</v>
      </c>
      <c r="H110" s="64"/>
      <c r="I110" s="64"/>
      <c r="L110" s="64"/>
    </row>
    <row r="111" spans="1:12" hidden="1" x14ac:dyDescent="0.15">
      <c r="A111" s="62" t="s">
        <v>453</v>
      </c>
      <c r="B111" s="62" t="s">
        <v>454</v>
      </c>
      <c r="C111" s="62" t="s">
        <v>563</v>
      </c>
      <c r="D111" s="63">
        <v>0.06</v>
      </c>
      <c r="E111" s="63">
        <v>1</v>
      </c>
      <c r="H111" s="64"/>
      <c r="I111" s="64"/>
      <c r="L111" s="64"/>
    </row>
    <row r="112" spans="1:12" hidden="1" x14ac:dyDescent="0.15">
      <c r="A112" s="62" t="s">
        <v>453</v>
      </c>
      <c r="B112" s="62" t="s">
        <v>478</v>
      </c>
      <c r="C112" s="62" t="s">
        <v>564</v>
      </c>
      <c r="D112" s="63">
        <v>1</v>
      </c>
      <c r="E112" s="63">
        <v>1</v>
      </c>
      <c r="H112" s="64"/>
      <c r="I112" s="64"/>
      <c r="L112" s="64"/>
    </row>
    <row r="113" spans="1:12" hidden="1" x14ac:dyDescent="0.15">
      <c r="A113" s="62" t="s">
        <v>453</v>
      </c>
      <c r="B113" s="62" t="s">
        <v>454</v>
      </c>
      <c r="C113" s="62" t="s">
        <v>565</v>
      </c>
      <c r="D113" s="63">
        <v>0.06</v>
      </c>
      <c r="E113" s="63">
        <v>1</v>
      </c>
      <c r="H113" s="64"/>
      <c r="I113" s="64"/>
      <c r="L113" s="64"/>
    </row>
    <row r="114" spans="1:12" hidden="1" x14ac:dyDescent="0.15">
      <c r="A114" s="62" t="s">
        <v>453</v>
      </c>
      <c r="B114" s="62" t="s">
        <v>454</v>
      </c>
      <c r="C114" s="62" t="s">
        <v>566</v>
      </c>
      <c r="D114" s="63">
        <v>0.06</v>
      </c>
      <c r="E114" s="63">
        <v>1</v>
      </c>
      <c r="H114" s="64"/>
      <c r="I114" s="64"/>
      <c r="L114" s="64"/>
    </row>
    <row r="115" spans="1:12" hidden="1" x14ac:dyDescent="0.15">
      <c r="A115" s="62" t="s">
        <v>453</v>
      </c>
      <c r="B115" s="62" t="s">
        <v>454</v>
      </c>
      <c r="C115" s="62" t="s">
        <v>567</v>
      </c>
      <c r="D115" s="63">
        <v>0.06</v>
      </c>
      <c r="E115" s="63">
        <v>1</v>
      </c>
      <c r="H115" s="64"/>
      <c r="I115" s="64"/>
      <c r="L115" s="64"/>
    </row>
    <row r="116" spans="1:12" hidden="1" x14ac:dyDescent="0.15">
      <c r="A116" s="62" t="s">
        <v>453</v>
      </c>
      <c r="B116" s="62" t="s">
        <v>454</v>
      </c>
      <c r="C116" s="62" t="s">
        <v>568</v>
      </c>
      <c r="D116" s="63">
        <v>0.06</v>
      </c>
      <c r="E116" s="63">
        <v>1</v>
      </c>
      <c r="H116" s="64"/>
      <c r="I116" s="64"/>
      <c r="L116" s="64"/>
    </row>
    <row r="117" spans="1:12" hidden="1" x14ac:dyDescent="0.15">
      <c r="A117" s="62" t="s">
        <v>453</v>
      </c>
      <c r="B117" s="62" t="s">
        <v>454</v>
      </c>
      <c r="C117" s="62" t="s">
        <v>569</v>
      </c>
      <c r="D117" s="63">
        <v>0.13</v>
      </c>
      <c r="E117" s="63">
        <v>2</v>
      </c>
      <c r="H117" s="64"/>
      <c r="I117" s="64"/>
      <c r="L117" s="64"/>
    </row>
    <row r="118" spans="1:12" hidden="1" x14ac:dyDescent="0.15">
      <c r="A118" s="62" t="s">
        <v>453</v>
      </c>
      <c r="B118" s="62" t="s">
        <v>454</v>
      </c>
      <c r="C118" s="62" t="s">
        <v>570</v>
      </c>
      <c r="D118" s="63">
        <v>0.06</v>
      </c>
      <c r="E118" s="63">
        <v>1</v>
      </c>
      <c r="H118" s="64"/>
      <c r="I118" s="64"/>
      <c r="L118" s="64"/>
    </row>
    <row r="119" spans="1:12" hidden="1" x14ac:dyDescent="0.15">
      <c r="A119" s="62" t="s">
        <v>453</v>
      </c>
      <c r="B119" s="62" t="s">
        <v>454</v>
      </c>
      <c r="C119" s="62" t="s">
        <v>571</v>
      </c>
      <c r="D119" s="63">
        <v>0.06</v>
      </c>
      <c r="E119" s="63">
        <v>1</v>
      </c>
      <c r="H119" s="64"/>
      <c r="I119" s="64"/>
      <c r="L119" s="64"/>
    </row>
    <row r="120" spans="1:12" hidden="1" x14ac:dyDescent="0.15">
      <c r="A120" s="62" t="s">
        <v>457</v>
      </c>
      <c r="B120" s="62" t="s">
        <v>458</v>
      </c>
      <c r="C120" s="62" t="s">
        <v>572</v>
      </c>
      <c r="D120" s="63">
        <v>7</v>
      </c>
      <c r="E120" s="63">
        <v>7</v>
      </c>
      <c r="H120" s="64"/>
      <c r="I120" s="64"/>
      <c r="L120" s="64"/>
    </row>
    <row r="121" spans="1:12" hidden="1" x14ac:dyDescent="0.15">
      <c r="A121" s="62" t="s">
        <v>457</v>
      </c>
      <c r="B121" s="62" t="s">
        <v>488</v>
      </c>
      <c r="C121" s="62" t="s">
        <v>573</v>
      </c>
      <c r="D121" s="63">
        <v>2.5</v>
      </c>
      <c r="E121" s="63">
        <v>40</v>
      </c>
      <c r="H121" s="64"/>
      <c r="I121" s="64"/>
      <c r="L121" s="64"/>
    </row>
    <row r="122" spans="1:12" hidden="1" x14ac:dyDescent="0.15">
      <c r="A122" s="62" t="s">
        <v>453</v>
      </c>
      <c r="B122" s="62" t="s">
        <v>454</v>
      </c>
      <c r="C122" s="62" t="s">
        <v>574</v>
      </c>
      <c r="D122" s="63">
        <v>10.56</v>
      </c>
      <c r="E122" s="63">
        <v>169</v>
      </c>
      <c r="H122" s="64"/>
      <c r="I122" s="64"/>
      <c r="L122" s="64"/>
    </row>
    <row r="123" spans="1:12" hidden="1" x14ac:dyDescent="0.15">
      <c r="A123" s="62" t="s">
        <v>453</v>
      </c>
      <c r="B123" s="62" t="s">
        <v>454</v>
      </c>
      <c r="C123" s="62" t="s">
        <v>575</v>
      </c>
      <c r="D123" s="63">
        <v>0.06</v>
      </c>
      <c r="E123" s="63">
        <v>1</v>
      </c>
      <c r="H123" s="64"/>
      <c r="I123" s="64"/>
      <c r="L123" s="64"/>
    </row>
    <row r="124" spans="1:12" hidden="1" x14ac:dyDescent="0.15">
      <c r="A124" s="62" t="s">
        <v>453</v>
      </c>
      <c r="B124" s="62" t="s">
        <v>454</v>
      </c>
      <c r="C124" s="62" t="s">
        <v>576</v>
      </c>
      <c r="D124" s="63">
        <v>0.06</v>
      </c>
      <c r="E124" s="63">
        <v>1</v>
      </c>
      <c r="H124" s="64"/>
      <c r="I124" s="64"/>
      <c r="L124" s="64"/>
    </row>
    <row r="125" spans="1:12" hidden="1" x14ac:dyDescent="0.15">
      <c r="A125" s="62" t="s">
        <v>453</v>
      </c>
      <c r="B125" s="62" t="s">
        <v>454</v>
      </c>
      <c r="C125" s="62" t="s">
        <v>577</v>
      </c>
      <c r="D125" s="63">
        <v>0.06</v>
      </c>
      <c r="E125" s="63">
        <v>1</v>
      </c>
      <c r="H125" s="64"/>
      <c r="I125" s="64"/>
      <c r="L125" s="64"/>
    </row>
    <row r="126" spans="1:12" hidden="1" x14ac:dyDescent="0.15">
      <c r="A126" s="62" t="s">
        <v>453</v>
      </c>
      <c r="B126" s="62" t="s">
        <v>454</v>
      </c>
      <c r="C126" s="62" t="s">
        <v>578</v>
      </c>
      <c r="D126" s="63">
        <v>0.06</v>
      </c>
      <c r="E126" s="63">
        <v>1</v>
      </c>
      <c r="H126" s="64"/>
      <c r="I126" s="64"/>
      <c r="L126" s="64"/>
    </row>
    <row r="127" spans="1:12" hidden="1" x14ac:dyDescent="0.15">
      <c r="A127" s="62" t="s">
        <v>453</v>
      </c>
      <c r="B127" s="62" t="s">
        <v>478</v>
      </c>
      <c r="C127" s="62" t="s">
        <v>579</v>
      </c>
      <c r="D127" s="63">
        <v>1</v>
      </c>
      <c r="E127" s="63">
        <v>1</v>
      </c>
      <c r="H127" s="64"/>
      <c r="I127" s="64"/>
      <c r="L127" s="64"/>
    </row>
    <row r="128" spans="1:12" hidden="1" x14ac:dyDescent="0.15">
      <c r="A128" s="62" t="s">
        <v>453</v>
      </c>
      <c r="B128" s="62" t="s">
        <v>454</v>
      </c>
      <c r="C128" s="62" t="s">
        <v>580</v>
      </c>
      <c r="D128" s="63">
        <v>0.06</v>
      </c>
      <c r="E128" s="63">
        <v>1</v>
      </c>
      <c r="H128" s="64"/>
      <c r="I128" s="64"/>
      <c r="L128" s="64"/>
    </row>
    <row r="129" spans="1:12" hidden="1" x14ac:dyDescent="0.15">
      <c r="A129" s="62" t="s">
        <v>453</v>
      </c>
      <c r="B129" s="62" t="s">
        <v>478</v>
      </c>
      <c r="C129" s="62" t="s">
        <v>581</v>
      </c>
      <c r="D129" s="63">
        <v>27</v>
      </c>
      <c r="E129" s="63">
        <v>27</v>
      </c>
      <c r="H129" s="64"/>
      <c r="I129" s="64"/>
      <c r="L129" s="64"/>
    </row>
    <row r="130" spans="1:12" x14ac:dyDescent="0.15">
      <c r="A130" s="62" t="s">
        <v>453</v>
      </c>
      <c r="B130" s="62" t="s">
        <v>454</v>
      </c>
      <c r="C130" s="62" t="s">
        <v>582</v>
      </c>
      <c r="D130" s="63">
        <v>0.06</v>
      </c>
      <c r="E130" s="63">
        <v>1</v>
      </c>
      <c r="F130" s="57">
        <v>1</v>
      </c>
      <c r="G130" s="64">
        <v>1.7598648071289</v>
      </c>
      <c r="H130" s="64">
        <v>1.8153991699218699</v>
      </c>
      <c r="I130" s="64">
        <f>H130</f>
        <v>1.8153991699218699</v>
      </c>
      <c r="L130" s="64">
        <f>(I130+D130)/2</f>
        <v>0.93769958496093497</v>
      </c>
    </row>
    <row r="131" spans="1:12" x14ac:dyDescent="0.15">
      <c r="A131" s="62" t="s">
        <v>453</v>
      </c>
      <c r="B131" s="62" t="s">
        <v>454</v>
      </c>
      <c r="C131" s="62" t="s">
        <v>583</v>
      </c>
      <c r="D131" s="63">
        <v>0.06</v>
      </c>
      <c r="E131" s="63">
        <v>1</v>
      </c>
      <c r="F131" s="57">
        <v>1</v>
      </c>
      <c r="G131" s="64">
        <v>0.29859542846679599</v>
      </c>
      <c r="H131" s="64">
        <v>0.29859542846679599</v>
      </c>
      <c r="I131" s="64">
        <f>H131</f>
        <v>0.29859542846679599</v>
      </c>
      <c r="L131" s="64">
        <f>(I131+D131)/2</f>
        <v>0.17929771423339799</v>
      </c>
    </row>
    <row r="132" spans="1:12" x14ac:dyDescent="0.15">
      <c r="A132" s="62" t="s">
        <v>453</v>
      </c>
      <c r="B132" s="62" t="s">
        <v>454</v>
      </c>
      <c r="C132" s="62" t="s">
        <v>584</v>
      </c>
      <c r="D132" s="63">
        <v>0.06</v>
      </c>
      <c r="E132" s="63">
        <v>1</v>
      </c>
      <c r="F132" s="57">
        <v>1</v>
      </c>
      <c r="G132" s="64">
        <v>3.9593925476074201</v>
      </c>
      <c r="H132" s="64">
        <v>3.9593925476074201</v>
      </c>
      <c r="I132" s="64">
        <f>H132</f>
        <v>3.9593925476074201</v>
      </c>
      <c r="L132" s="64">
        <f>(I132+D132)/2</f>
        <v>2.0096962738037099</v>
      </c>
    </row>
    <row r="133" spans="1:12" x14ac:dyDescent="0.15">
      <c r="A133" s="62" t="s">
        <v>453</v>
      </c>
      <c r="B133" s="62" t="s">
        <v>454</v>
      </c>
      <c r="C133" s="62" t="s">
        <v>585</v>
      </c>
      <c r="D133" s="63">
        <v>0.06</v>
      </c>
      <c r="E133" s="63">
        <v>1</v>
      </c>
      <c r="F133" s="57">
        <v>1</v>
      </c>
      <c r="G133" s="64">
        <v>0</v>
      </c>
      <c r="H133" s="64">
        <v>0</v>
      </c>
      <c r="I133" s="64">
        <f>H133</f>
        <v>0</v>
      </c>
      <c r="L133" s="64">
        <f>(I133+D133)/2</f>
        <v>0.03</v>
      </c>
    </row>
    <row r="134" spans="1:12" hidden="1" x14ac:dyDescent="0.15">
      <c r="A134" s="62" t="s">
        <v>453</v>
      </c>
      <c r="B134" s="62" t="s">
        <v>454</v>
      </c>
      <c r="C134" s="62" t="s">
        <v>586</v>
      </c>
      <c r="D134" s="63">
        <v>0.06</v>
      </c>
      <c r="E134" s="63">
        <v>1</v>
      </c>
      <c r="H134" s="64"/>
      <c r="I134" s="64"/>
      <c r="L134" s="64"/>
    </row>
    <row r="135" spans="1:12" hidden="1" x14ac:dyDescent="0.15">
      <c r="A135" s="62" t="s">
        <v>460</v>
      </c>
      <c r="B135" s="62" t="s">
        <v>461</v>
      </c>
      <c r="C135" s="62" t="s">
        <v>587</v>
      </c>
      <c r="D135" s="63">
        <v>5</v>
      </c>
      <c r="E135" s="63">
        <v>5</v>
      </c>
      <c r="H135" s="64"/>
      <c r="I135" s="64"/>
      <c r="L135" s="64"/>
    </row>
    <row r="136" spans="1:12" hidden="1" x14ac:dyDescent="0.15">
      <c r="A136" s="62" t="s">
        <v>460</v>
      </c>
      <c r="B136" s="62" t="s">
        <v>461</v>
      </c>
      <c r="C136" s="62" t="s">
        <v>588</v>
      </c>
      <c r="D136" s="63">
        <v>2</v>
      </c>
      <c r="E136" s="63">
        <v>2</v>
      </c>
      <c r="H136" s="64"/>
      <c r="I136" s="64"/>
      <c r="L136" s="64"/>
    </row>
    <row r="137" spans="1:12" hidden="1" x14ac:dyDescent="0.15">
      <c r="A137" s="62" t="s">
        <v>460</v>
      </c>
      <c r="B137" s="62" t="s">
        <v>461</v>
      </c>
      <c r="C137" s="62" t="s">
        <v>589</v>
      </c>
      <c r="D137" s="63">
        <v>1</v>
      </c>
      <c r="E137" s="63">
        <v>1</v>
      </c>
      <c r="H137" s="64"/>
      <c r="I137" s="64"/>
      <c r="L137" s="64"/>
    </row>
    <row r="138" spans="1:12" x14ac:dyDescent="0.15">
      <c r="A138" s="62" t="s">
        <v>457</v>
      </c>
      <c r="B138" s="62" t="s">
        <v>488</v>
      </c>
      <c r="C138" s="62" t="s">
        <v>590</v>
      </c>
      <c r="D138" s="63">
        <v>0.06</v>
      </c>
      <c r="E138" s="63">
        <v>1</v>
      </c>
      <c r="F138" s="57">
        <v>1</v>
      </c>
      <c r="G138" s="64">
        <v>1.75576591491699</v>
      </c>
      <c r="H138" s="64">
        <v>1.75576591491699</v>
      </c>
      <c r="I138" s="64">
        <f>H138</f>
        <v>1.75576591491699</v>
      </c>
      <c r="L138" s="64">
        <f>(I138+D138)/2</f>
        <v>0.90788295745849501</v>
      </c>
    </row>
    <row r="139" spans="1:12" x14ac:dyDescent="0.15">
      <c r="A139" s="62" t="s">
        <v>453</v>
      </c>
      <c r="B139" s="62" t="s">
        <v>454</v>
      </c>
      <c r="C139" s="62" t="s">
        <v>591</v>
      </c>
      <c r="D139" s="63">
        <v>0.06</v>
      </c>
      <c r="E139" s="63">
        <v>1</v>
      </c>
      <c r="F139" s="57">
        <v>1</v>
      </c>
      <c r="G139" s="64">
        <v>3.8337707519531201E-2</v>
      </c>
      <c r="H139" s="64">
        <v>3.8337707519531201E-2</v>
      </c>
      <c r="I139" s="64">
        <f>H139</f>
        <v>3.8337707519531201E-2</v>
      </c>
      <c r="L139" s="64">
        <f>(I139+D139)/2</f>
        <v>4.9168853759765596E-2</v>
      </c>
    </row>
    <row r="140" spans="1:12" hidden="1" x14ac:dyDescent="0.15">
      <c r="A140" s="62" t="s">
        <v>453</v>
      </c>
      <c r="B140" s="62" t="s">
        <v>478</v>
      </c>
      <c r="C140" s="62" t="s">
        <v>592</v>
      </c>
      <c r="D140" s="63">
        <v>1</v>
      </c>
      <c r="E140" s="63">
        <v>1</v>
      </c>
      <c r="H140" s="64"/>
      <c r="I140" s="64"/>
      <c r="L140" s="64"/>
    </row>
    <row r="141" spans="1:12" hidden="1" x14ac:dyDescent="0.15">
      <c r="A141" s="62" t="s">
        <v>453</v>
      </c>
      <c r="B141" s="62" t="s">
        <v>454</v>
      </c>
      <c r="C141" s="62" t="s">
        <v>593</v>
      </c>
      <c r="D141" s="63">
        <v>0.06</v>
      </c>
      <c r="E141" s="63">
        <v>1</v>
      </c>
      <c r="H141" s="64"/>
      <c r="I141" s="64"/>
      <c r="L141" s="64"/>
    </row>
    <row r="142" spans="1:12" hidden="1" x14ac:dyDescent="0.15">
      <c r="A142" s="62" t="s">
        <v>453</v>
      </c>
      <c r="B142" s="62" t="s">
        <v>454</v>
      </c>
      <c r="C142" s="62" t="s">
        <v>594</v>
      </c>
      <c r="D142" s="63">
        <v>0.06</v>
      </c>
      <c r="E142" s="63">
        <v>1</v>
      </c>
      <c r="H142" s="64"/>
      <c r="I142" s="64"/>
      <c r="L142" s="64"/>
    </row>
    <row r="143" spans="1:12" hidden="1" x14ac:dyDescent="0.15">
      <c r="A143" s="62" t="s">
        <v>453</v>
      </c>
      <c r="B143" s="62" t="s">
        <v>454</v>
      </c>
      <c r="C143" s="62" t="s">
        <v>595</v>
      </c>
      <c r="D143" s="63">
        <v>0.06</v>
      </c>
      <c r="E143" s="63">
        <v>1</v>
      </c>
      <c r="H143" s="64"/>
      <c r="I143" s="64"/>
      <c r="L143" s="64"/>
    </row>
    <row r="144" spans="1:12" hidden="1" x14ac:dyDescent="0.15">
      <c r="A144" s="62" t="s">
        <v>453</v>
      </c>
      <c r="B144" s="62" t="s">
        <v>454</v>
      </c>
      <c r="C144" s="62" t="s">
        <v>596</v>
      </c>
      <c r="D144" s="63">
        <v>0.06</v>
      </c>
      <c r="E144" s="63">
        <v>1</v>
      </c>
      <c r="H144" s="64"/>
      <c r="I144" s="64"/>
      <c r="L144" s="64"/>
    </row>
    <row r="145" spans="1:12" hidden="1" x14ac:dyDescent="0.15">
      <c r="A145" s="62" t="s">
        <v>453</v>
      </c>
      <c r="B145" s="62" t="s">
        <v>454</v>
      </c>
      <c r="C145" s="62" t="s">
        <v>597</v>
      </c>
      <c r="D145" s="63">
        <v>0.06</v>
      </c>
      <c r="E145" s="63">
        <v>1</v>
      </c>
      <c r="H145" s="64"/>
      <c r="I145" s="64"/>
      <c r="L145" s="64"/>
    </row>
    <row r="146" spans="1:12" x14ac:dyDescent="0.15">
      <c r="A146" s="62" t="s">
        <v>453</v>
      </c>
      <c r="B146" s="62" t="s">
        <v>454</v>
      </c>
      <c r="C146" s="62" t="s">
        <v>598</v>
      </c>
      <c r="D146" s="63">
        <v>0.06</v>
      </c>
      <c r="E146" s="63">
        <v>1</v>
      </c>
      <c r="F146" s="57">
        <v>1</v>
      </c>
      <c r="G146" s="64">
        <v>11.0385417938232</v>
      </c>
      <c r="H146" s="64">
        <v>11.0577392578125</v>
      </c>
      <c r="I146" s="64">
        <v>7.14111328125E-2</v>
      </c>
      <c r="L146" s="64">
        <f>(I146+D146)/2</f>
        <v>6.5705566406249999E-2</v>
      </c>
    </row>
    <row r="147" spans="1:12" hidden="1" x14ac:dyDescent="0.15">
      <c r="A147" s="62" t="s">
        <v>453</v>
      </c>
      <c r="B147" s="62" t="s">
        <v>454</v>
      </c>
      <c r="C147" s="62" t="s">
        <v>599</v>
      </c>
      <c r="D147" s="63">
        <v>0.06</v>
      </c>
      <c r="E147" s="63">
        <v>1</v>
      </c>
      <c r="H147" s="64"/>
      <c r="I147" s="64"/>
      <c r="L147" s="64"/>
    </row>
    <row r="148" spans="1:12" hidden="1" x14ac:dyDescent="0.15">
      <c r="A148" s="62" t="s">
        <v>453</v>
      </c>
      <c r="B148" s="62" t="s">
        <v>600</v>
      </c>
      <c r="C148" s="62" t="s">
        <v>601</v>
      </c>
      <c r="D148" s="63">
        <v>1</v>
      </c>
      <c r="E148" s="63">
        <v>1</v>
      </c>
      <c r="H148" s="64"/>
      <c r="I148" s="64"/>
      <c r="L148" s="64"/>
    </row>
    <row r="149" spans="1:12" hidden="1" x14ac:dyDescent="0.15">
      <c r="A149" s="62" t="s">
        <v>453</v>
      </c>
      <c r="B149" s="62" t="s">
        <v>478</v>
      </c>
      <c r="C149" s="62" t="s">
        <v>602</v>
      </c>
      <c r="D149" s="63">
        <v>1</v>
      </c>
      <c r="E149" s="63">
        <v>1</v>
      </c>
      <c r="H149" s="64"/>
      <c r="I149" s="64"/>
      <c r="L149" s="64"/>
    </row>
    <row r="150" spans="1:12" hidden="1" x14ac:dyDescent="0.15">
      <c r="A150" s="62" t="s">
        <v>453</v>
      </c>
      <c r="B150" s="62" t="s">
        <v>478</v>
      </c>
      <c r="C150" s="62" t="s">
        <v>603</v>
      </c>
      <c r="D150" s="63">
        <v>1</v>
      </c>
      <c r="E150" s="63">
        <v>1</v>
      </c>
      <c r="H150" s="64"/>
      <c r="I150" s="64"/>
      <c r="L150" s="64"/>
    </row>
    <row r="151" spans="1:12" hidden="1" x14ac:dyDescent="0.15">
      <c r="A151" s="62" t="s">
        <v>453</v>
      </c>
      <c r="B151" s="62" t="s">
        <v>478</v>
      </c>
      <c r="C151" s="62" t="s">
        <v>604</v>
      </c>
      <c r="D151" s="63">
        <v>1</v>
      </c>
      <c r="E151" s="63">
        <v>1</v>
      </c>
      <c r="H151" s="64"/>
      <c r="I151" s="64"/>
      <c r="L151" s="64"/>
    </row>
    <row r="152" spans="1:12" hidden="1" x14ac:dyDescent="0.15">
      <c r="A152" s="62" t="s">
        <v>453</v>
      </c>
      <c r="B152" s="62" t="s">
        <v>478</v>
      </c>
      <c r="C152" s="62" t="s">
        <v>605</v>
      </c>
      <c r="D152" s="63">
        <v>1</v>
      </c>
      <c r="E152" s="63">
        <v>1</v>
      </c>
      <c r="H152" s="64"/>
      <c r="I152" s="64"/>
      <c r="L152" s="64"/>
    </row>
    <row r="153" spans="1:12" hidden="1" x14ac:dyDescent="0.15">
      <c r="A153" s="62" t="s">
        <v>453</v>
      </c>
      <c r="B153" s="62" t="s">
        <v>478</v>
      </c>
      <c r="C153" s="62" t="s">
        <v>606</v>
      </c>
      <c r="D153" s="63">
        <v>1</v>
      </c>
      <c r="E153" s="63">
        <v>1</v>
      </c>
      <c r="H153" s="64"/>
      <c r="I153" s="64"/>
      <c r="L153" s="64"/>
    </row>
    <row r="154" spans="1:12" hidden="1" x14ac:dyDescent="0.15">
      <c r="A154" s="62" t="s">
        <v>453</v>
      </c>
      <c r="B154" s="62" t="s">
        <v>454</v>
      </c>
      <c r="C154" s="62" t="s">
        <v>607</v>
      </c>
      <c r="D154" s="63">
        <v>0.06</v>
      </c>
      <c r="E154" s="63">
        <v>1</v>
      </c>
      <c r="H154" s="64"/>
      <c r="I154" s="64"/>
      <c r="L154" s="64"/>
    </row>
    <row r="155" spans="1:12" hidden="1" x14ac:dyDescent="0.15">
      <c r="A155" s="62" t="s">
        <v>453</v>
      </c>
      <c r="B155" s="62" t="s">
        <v>454</v>
      </c>
      <c r="C155" s="62" t="s">
        <v>608</v>
      </c>
      <c r="D155" s="63">
        <v>0.06</v>
      </c>
      <c r="E155" s="63">
        <v>1</v>
      </c>
      <c r="H155" s="64"/>
      <c r="I155" s="64"/>
      <c r="L155" s="64"/>
    </row>
    <row r="156" spans="1:12" hidden="1" x14ac:dyDescent="0.15">
      <c r="A156" s="62" t="s">
        <v>453</v>
      </c>
      <c r="B156" s="62" t="s">
        <v>600</v>
      </c>
      <c r="C156" s="62" t="s">
        <v>609</v>
      </c>
      <c r="D156" s="63">
        <v>1</v>
      </c>
      <c r="E156" s="63">
        <v>1</v>
      </c>
      <c r="H156" s="64"/>
      <c r="I156" s="64"/>
      <c r="L156" s="64"/>
    </row>
    <row r="157" spans="1:12" hidden="1" x14ac:dyDescent="0.15">
      <c r="A157" s="62" t="s">
        <v>453</v>
      </c>
      <c r="B157" s="62" t="s">
        <v>600</v>
      </c>
      <c r="C157" s="62" t="s">
        <v>610</v>
      </c>
      <c r="D157" s="63">
        <v>1</v>
      </c>
      <c r="E157" s="63">
        <v>1</v>
      </c>
      <c r="H157" s="64"/>
      <c r="I157" s="64"/>
      <c r="L157" s="64"/>
    </row>
    <row r="158" spans="1:12" hidden="1" x14ac:dyDescent="0.15">
      <c r="A158" s="62" t="s">
        <v>453</v>
      </c>
      <c r="B158" s="62" t="s">
        <v>600</v>
      </c>
      <c r="C158" s="62" t="s">
        <v>611</v>
      </c>
      <c r="D158" s="63">
        <v>1</v>
      </c>
      <c r="E158" s="63">
        <v>1</v>
      </c>
      <c r="H158" s="64"/>
      <c r="I158" s="64"/>
      <c r="L158" s="64"/>
    </row>
    <row r="159" spans="1:12" x14ac:dyDescent="0.15">
      <c r="A159" s="62" t="s">
        <v>453</v>
      </c>
      <c r="B159" s="62" t="s">
        <v>454</v>
      </c>
      <c r="C159" s="62" t="s">
        <v>612</v>
      </c>
      <c r="D159" s="63">
        <v>0.06</v>
      </c>
      <c r="E159" s="63">
        <v>1</v>
      </c>
      <c r="F159" s="57">
        <v>1</v>
      </c>
      <c r="G159" s="64">
        <v>2.0677003860473602</v>
      </c>
      <c r="H159" s="64">
        <v>2.14499759674072</v>
      </c>
      <c r="I159" s="64">
        <f>H159</f>
        <v>2.14499759674072</v>
      </c>
      <c r="L159" s="64">
        <f>(I159+D159)/2</f>
        <v>1.10249879837036</v>
      </c>
    </row>
    <row r="160" spans="1:12" x14ac:dyDescent="0.15">
      <c r="A160" s="62" t="s">
        <v>453</v>
      </c>
      <c r="B160" s="62" t="s">
        <v>454</v>
      </c>
      <c r="C160" s="62" t="s">
        <v>613</v>
      </c>
      <c r="D160" s="63">
        <v>0.06</v>
      </c>
      <c r="E160" s="63">
        <v>1</v>
      </c>
      <c r="F160" s="57">
        <v>1</v>
      </c>
      <c r="G160" s="64">
        <v>0.44408607482910101</v>
      </c>
      <c r="H160" s="64">
        <v>0.44408607482910101</v>
      </c>
      <c r="I160" s="64">
        <f>H160</f>
        <v>0.44408607482910101</v>
      </c>
      <c r="L160" s="64">
        <f>(I160+D160)/2</f>
        <v>0.25204303741455047</v>
      </c>
    </row>
    <row r="161" spans="1:12" hidden="1" x14ac:dyDescent="0.15">
      <c r="A161" s="62" t="s">
        <v>453</v>
      </c>
      <c r="B161" s="62" t="s">
        <v>600</v>
      </c>
      <c r="C161" s="62" t="s">
        <v>614</v>
      </c>
      <c r="D161" s="63">
        <v>1</v>
      </c>
      <c r="E161" s="63">
        <v>1</v>
      </c>
      <c r="H161" s="64"/>
      <c r="I161" s="64"/>
      <c r="L161" s="64"/>
    </row>
    <row r="162" spans="1:12" hidden="1" x14ac:dyDescent="0.15">
      <c r="A162" s="62" t="s">
        <v>453</v>
      </c>
      <c r="B162" s="62" t="s">
        <v>454</v>
      </c>
      <c r="C162" s="62" t="s">
        <v>615</v>
      </c>
      <c r="D162" s="63">
        <v>0.06</v>
      </c>
      <c r="E162" s="63">
        <v>1</v>
      </c>
      <c r="H162" s="64"/>
      <c r="I162" s="64"/>
      <c r="L162" s="64"/>
    </row>
    <row r="163" spans="1:12" hidden="1" x14ac:dyDescent="0.15">
      <c r="A163" s="62" t="s">
        <v>453</v>
      </c>
      <c r="B163" s="62" t="s">
        <v>600</v>
      </c>
      <c r="C163" s="62" t="s">
        <v>616</v>
      </c>
      <c r="D163" s="63">
        <v>1</v>
      </c>
      <c r="E163" s="63">
        <v>1</v>
      </c>
      <c r="H163" s="64"/>
      <c r="I163" s="64"/>
      <c r="L163" s="64"/>
    </row>
    <row r="164" spans="1:12" hidden="1" x14ac:dyDescent="0.15">
      <c r="A164" s="62" t="s">
        <v>453</v>
      </c>
      <c r="B164" s="62" t="s">
        <v>600</v>
      </c>
      <c r="C164" s="62" t="s">
        <v>617</v>
      </c>
      <c r="D164" s="63">
        <v>1</v>
      </c>
      <c r="E164" s="63">
        <v>1</v>
      </c>
      <c r="H164" s="64"/>
      <c r="I164" s="64"/>
      <c r="L164" s="64"/>
    </row>
    <row r="165" spans="1:12" hidden="1" x14ac:dyDescent="0.15">
      <c r="A165" s="62" t="s">
        <v>453</v>
      </c>
      <c r="B165" s="62" t="s">
        <v>618</v>
      </c>
      <c r="C165" s="62" t="s">
        <v>619</v>
      </c>
      <c r="D165" s="63">
        <v>56</v>
      </c>
      <c r="E165" s="63">
        <v>56</v>
      </c>
      <c r="H165" s="64"/>
      <c r="I165" s="64"/>
      <c r="L165" s="64"/>
    </row>
    <row r="166" spans="1:12" hidden="1" x14ac:dyDescent="0.15">
      <c r="A166" s="62" t="s">
        <v>453</v>
      </c>
      <c r="B166" s="62" t="s">
        <v>454</v>
      </c>
      <c r="C166" s="62" t="s">
        <v>620</v>
      </c>
      <c r="D166" s="63">
        <v>0.06</v>
      </c>
      <c r="E166" s="63">
        <v>1</v>
      </c>
      <c r="H166" s="64"/>
      <c r="I166" s="64"/>
      <c r="L166" s="64"/>
    </row>
    <row r="167" spans="1:12" hidden="1" x14ac:dyDescent="0.15">
      <c r="A167" s="62" t="s">
        <v>453</v>
      </c>
      <c r="B167" s="62" t="s">
        <v>454</v>
      </c>
      <c r="C167" s="62" t="s">
        <v>621</v>
      </c>
      <c r="D167" s="63">
        <v>0.06</v>
      </c>
      <c r="E167" s="63">
        <v>1</v>
      </c>
      <c r="H167" s="64"/>
      <c r="I167" s="64"/>
      <c r="L167" s="64"/>
    </row>
    <row r="168" spans="1:12" hidden="1" x14ac:dyDescent="0.15">
      <c r="A168" s="62" t="s">
        <v>453</v>
      </c>
      <c r="B168" s="62" t="s">
        <v>454</v>
      </c>
      <c r="C168" s="62" t="s">
        <v>622</v>
      </c>
      <c r="D168" s="63">
        <v>0.06</v>
      </c>
      <c r="E168" s="63">
        <v>1</v>
      </c>
      <c r="H168" s="64"/>
      <c r="I168" s="64"/>
      <c r="L168" s="64"/>
    </row>
    <row r="169" spans="1:12" hidden="1" x14ac:dyDescent="0.15">
      <c r="A169" s="62" t="s">
        <v>453</v>
      </c>
      <c r="B169" s="62" t="s">
        <v>454</v>
      </c>
      <c r="C169" s="62" t="s">
        <v>623</v>
      </c>
      <c r="D169" s="63">
        <v>1.5</v>
      </c>
      <c r="E169" s="63">
        <v>24</v>
      </c>
      <c r="H169" s="64"/>
      <c r="I169" s="64"/>
      <c r="L169" s="64"/>
    </row>
    <row r="170" spans="1:12" hidden="1" x14ac:dyDescent="0.15">
      <c r="A170" s="62" t="s">
        <v>453</v>
      </c>
      <c r="B170" s="62" t="s">
        <v>454</v>
      </c>
      <c r="C170" s="62" t="s">
        <v>624</v>
      </c>
      <c r="D170" s="63">
        <v>0.06</v>
      </c>
      <c r="E170" s="63">
        <v>1</v>
      </c>
      <c r="H170" s="64"/>
      <c r="I170" s="64"/>
      <c r="L170" s="64"/>
    </row>
    <row r="171" spans="1:12" hidden="1" x14ac:dyDescent="0.15">
      <c r="A171" s="62" t="s">
        <v>453</v>
      </c>
      <c r="B171" s="62" t="s">
        <v>454</v>
      </c>
      <c r="C171" s="62" t="s">
        <v>625</v>
      </c>
      <c r="D171" s="63">
        <v>0.06</v>
      </c>
      <c r="E171" s="63">
        <v>1</v>
      </c>
      <c r="H171" s="64"/>
      <c r="I171" s="64"/>
      <c r="L171" s="64"/>
    </row>
    <row r="172" spans="1:12" hidden="1" x14ac:dyDescent="0.15">
      <c r="A172" s="62" t="s">
        <v>453</v>
      </c>
      <c r="B172" s="62" t="s">
        <v>454</v>
      </c>
      <c r="C172" s="62" t="s">
        <v>626</v>
      </c>
      <c r="D172" s="63">
        <v>0.06</v>
      </c>
      <c r="E172" s="63">
        <v>1</v>
      </c>
      <c r="H172" s="64"/>
      <c r="I172" s="64"/>
      <c r="L172" s="64"/>
    </row>
    <row r="173" spans="1:12" hidden="1" x14ac:dyDescent="0.15">
      <c r="A173" s="62" t="s">
        <v>460</v>
      </c>
      <c r="B173" s="62" t="s">
        <v>461</v>
      </c>
      <c r="C173" s="62" t="s">
        <v>627</v>
      </c>
      <c r="D173" s="63">
        <v>1</v>
      </c>
      <c r="E173" s="63">
        <v>1</v>
      </c>
      <c r="H173" s="64"/>
      <c r="I173" s="64"/>
      <c r="L173" s="64"/>
    </row>
    <row r="174" spans="1:12" hidden="1" x14ac:dyDescent="0.15">
      <c r="A174" s="62" t="s">
        <v>460</v>
      </c>
      <c r="B174" s="62" t="s">
        <v>461</v>
      </c>
      <c r="C174" s="62" t="s">
        <v>628</v>
      </c>
      <c r="D174" s="63">
        <v>1</v>
      </c>
      <c r="E174" s="63">
        <v>1</v>
      </c>
      <c r="H174" s="64"/>
      <c r="I174" s="64"/>
      <c r="L174" s="64"/>
    </row>
    <row r="175" spans="1:12" hidden="1" x14ac:dyDescent="0.15">
      <c r="A175" s="62" t="s">
        <v>460</v>
      </c>
      <c r="B175" s="62" t="s">
        <v>461</v>
      </c>
      <c r="C175" s="62" t="s">
        <v>629</v>
      </c>
      <c r="D175" s="63">
        <v>1</v>
      </c>
      <c r="E175" s="63">
        <v>1</v>
      </c>
      <c r="H175" s="64"/>
      <c r="I175" s="64"/>
      <c r="L175" s="64"/>
    </row>
    <row r="176" spans="1:12" hidden="1" x14ac:dyDescent="0.15">
      <c r="A176" s="62" t="s">
        <v>460</v>
      </c>
      <c r="B176" s="62" t="s">
        <v>461</v>
      </c>
      <c r="C176" s="62" t="s">
        <v>630</v>
      </c>
      <c r="D176" s="63">
        <v>1</v>
      </c>
      <c r="E176" s="63">
        <v>1</v>
      </c>
      <c r="H176" s="64"/>
      <c r="I176" s="64"/>
      <c r="L176" s="64"/>
    </row>
    <row r="177" spans="1:12" hidden="1" x14ac:dyDescent="0.15">
      <c r="A177" s="62" t="s">
        <v>631</v>
      </c>
      <c r="B177" s="62" t="s">
        <v>632</v>
      </c>
      <c r="C177" s="62" t="s">
        <v>633</v>
      </c>
      <c r="D177" s="63">
        <v>1</v>
      </c>
      <c r="E177" s="63">
        <v>1</v>
      </c>
      <c r="H177" s="64"/>
      <c r="I177" s="64"/>
      <c r="L177" s="64"/>
    </row>
    <row r="178" spans="1:12" x14ac:dyDescent="0.15">
      <c r="A178" s="62" t="s">
        <v>453</v>
      </c>
      <c r="B178" s="62" t="s">
        <v>454</v>
      </c>
      <c r="C178" s="62" t="s">
        <v>634</v>
      </c>
      <c r="D178" s="63">
        <v>0.06</v>
      </c>
      <c r="E178" s="63">
        <v>1</v>
      </c>
      <c r="F178" s="57">
        <v>1</v>
      </c>
      <c r="G178" s="64">
        <v>2.1505355834960898E-3</v>
      </c>
      <c r="H178" s="64">
        <v>2.2678375244140599E-3</v>
      </c>
      <c r="I178" s="64">
        <f>H178</f>
        <v>2.2678375244140599E-3</v>
      </c>
      <c r="L178" s="64">
        <f>(I178+D178)/2</f>
        <v>3.113391876220703E-2</v>
      </c>
    </row>
    <row r="179" spans="1:12" x14ac:dyDescent="0.15">
      <c r="A179" s="62" t="s">
        <v>453</v>
      </c>
      <c r="B179" s="62" t="s">
        <v>454</v>
      </c>
      <c r="C179" s="62" t="s">
        <v>635</v>
      </c>
      <c r="D179" s="63">
        <v>0.06</v>
      </c>
      <c r="E179" s="63">
        <v>1</v>
      </c>
      <c r="F179" s="57">
        <v>1</v>
      </c>
      <c r="G179" s="64">
        <v>0</v>
      </c>
      <c r="H179" s="64">
        <v>0</v>
      </c>
      <c r="I179" s="64">
        <f>H179</f>
        <v>0</v>
      </c>
      <c r="L179" s="64">
        <f>(I179+D179)/2</f>
        <v>0.03</v>
      </c>
    </row>
    <row r="180" spans="1:12" hidden="1" x14ac:dyDescent="0.15">
      <c r="A180" s="62" t="s">
        <v>453</v>
      </c>
      <c r="B180" s="62" t="s">
        <v>454</v>
      </c>
      <c r="C180" s="62" t="s">
        <v>636</v>
      </c>
      <c r="D180" s="63">
        <v>0.06</v>
      </c>
      <c r="E180" s="63">
        <v>1</v>
      </c>
      <c r="H180" s="64"/>
      <c r="I180" s="64"/>
      <c r="L180" s="64"/>
    </row>
    <row r="181" spans="1:12" x14ac:dyDescent="0.15">
      <c r="A181" s="62" t="s">
        <v>453</v>
      </c>
      <c r="B181" s="62" t="s">
        <v>454</v>
      </c>
      <c r="C181" s="62" t="s">
        <v>637</v>
      </c>
      <c r="D181" s="63">
        <v>0.06</v>
      </c>
      <c r="E181" s="63">
        <v>1</v>
      </c>
      <c r="F181" s="57">
        <v>1</v>
      </c>
      <c r="G181" s="64">
        <v>9.8686218261718694E-2</v>
      </c>
      <c r="H181" s="64">
        <v>9.9445343017578097E-2</v>
      </c>
      <c r="I181" s="64">
        <f>H181</f>
        <v>9.9445343017578097E-2</v>
      </c>
      <c r="L181" s="64">
        <f>(I181+D181)/2</f>
        <v>7.9722671508789048E-2</v>
      </c>
    </row>
    <row r="182" spans="1:12" hidden="1" x14ac:dyDescent="0.15">
      <c r="A182" s="62" t="s">
        <v>453</v>
      </c>
      <c r="B182" s="62" t="s">
        <v>454</v>
      </c>
      <c r="C182" s="62" t="s">
        <v>638</v>
      </c>
      <c r="D182" s="63">
        <v>0.06</v>
      </c>
      <c r="E182" s="63">
        <v>1</v>
      </c>
      <c r="H182" s="64"/>
      <c r="I182" s="64"/>
      <c r="L182" s="64"/>
    </row>
    <row r="183" spans="1:12" hidden="1" x14ac:dyDescent="0.15">
      <c r="A183" s="62" t="s">
        <v>453</v>
      </c>
      <c r="B183" s="62" t="s">
        <v>454</v>
      </c>
      <c r="C183" s="62" t="s">
        <v>639</v>
      </c>
      <c r="D183" s="63">
        <v>2033.25</v>
      </c>
      <c r="E183" s="63">
        <v>32532</v>
      </c>
      <c r="H183" s="64"/>
      <c r="I183" s="64"/>
      <c r="L183" s="64"/>
    </row>
    <row r="184" spans="1:12" hidden="1" x14ac:dyDescent="0.15">
      <c r="A184" s="62" t="s">
        <v>453</v>
      </c>
      <c r="B184" s="62" t="s">
        <v>454</v>
      </c>
      <c r="C184" s="62" t="s">
        <v>640</v>
      </c>
      <c r="D184" s="63">
        <v>0.13</v>
      </c>
      <c r="E184" s="63">
        <v>2</v>
      </c>
      <c r="H184" s="64"/>
      <c r="I184" s="64"/>
      <c r="L184" s="64"/>
    </row>
    <row r="185" spans="1:12" hidden="1" x14ac:dyDescent="0.15">
      <c r="A185" s="62" t="s">
        <v>453</v>
      </c>
      <c r="B185" s="62" t="s">
        <v>478</v>
      </c>
      <c r="C185" s="62" t="s">
        <v>641</v>
      </c>
      <c r="D185" s="63">
        <v>4</v>
      </c>
      <c r="E185" s="63">
        <v>4</v>
      </c>
      <c r="H185" s="64"/>
      <c r="I185" s="64"/>
      <c r="L185" s="64"/>
    </row>
    <row r="186" spans="1:12" hidden="1" x14ac:dyDescent="0.15">
      <c r="A186" s="62" t="s">
        <v>453</v>
      </c>
      <c r="B186" s="62" t="s">
        <v>478</v>
      </c>
      <c r="C186" s="62" t="s">
        <v>642</v>
      </c>
      <c r="D186" s="63">
        <v>14</v>
      </c>
      <c r="E186" s="63">
        <v>14</v>
      </c>
      <c r="H186" s="64"/>
      <c r="I186" s="64"/>
      <c r="L186" s="64"/>
    </row>
    <row r="187" spans="1:12" hidden="1" x14ac:dyDescent="0.15">
      <c r="A187" s="62" t="s">
        <v>460</v>
      </c>
      <c r="B187" s="62" t="s">
        <v>461</v>
      </c>
      <c r="C187" s="62" t="s">
        <v>643</v>
      </c>
      <c r="D187" s="63">
        <v>14</v>
      </c>
      <c r="E187" s="63">
        <v>14</v>
      </c>
      <c r="H187" s="64"/>
      <c r="I187" s="64"/>
      <c r="L187" s="64"/>
    </row>
    <row r="188" spans="1:12" hidden="1" x14ac:dyDescent="0.15">
      <c r="A188" s="62" t="s">
        <v>453</v>
      </c>
      <c r="B188" s="62" t="s">
        <v>454</v>
      </c>
      <c r="C188" s="62" t="s">
        <v>644</v>
      </c>
      <c r="D188" s="63">
        <v>0.06</v>
      </c>
      <c r="E188" s="63">
        <v>1</v>
      </c>
      <c r="H188" s="64"/>
      <c r="I188" s="64"/>
      <c r="L188" s="64"/>
    </row>
    <row r="189" spans="1:12" hidden="1" x14ac:dyDescent="0.15">
      <c r="A189" s="62" t="s">
        <v>453</v>
      </c>
      <c r="B189" s="62" t="s">
        <v>478</v>
      </c>
      <c r="C189" s="62" t="s">
        <v>645</v>
      </c>
      <c r="D189" s="63">
        <v>31</v>
      </c>
      <c r="E189" s="63">
        <v>31</v>
      </c>
      <c r="H189" s="64"/>
      <c r="I189" s="64"/>
      <c r="L189" s="64"/>
    </row>
    <row r="190" spans="1:12" hidden="1" x14ac:dyDescent="0.15">
      <c r="A190" s="62" t="s">
        <v>453</v>
      </c>
      <c r="B190" s="62" t="s">
        <v>600</v>
      </c>
      <c r="C190" s="62" t="s">
        <v>646</v>
      </c>
      <c r="D190" s="63">
        <v>229</v>
      </c>
      <c r="E190" s="63">
        <v>229</v>
      </c>
      <c r="H190" s="64"/>
      <c r="I190" s="64"/>
      <c r="L190" s="64"/>
    </row>
    <row r="191" spans="1:12" hidden="1" x14ac:dyDescent="0.15">
      <c r="A191" s="62" t="s">
        <v>460</v>
      </c>
      <c r="B191" s="62" t="s">
        <v>461</v>
      </c>
      <c r="C191" s="62" t="s">
        <v>647</v>
      </c>
      <c r="D191" s="63">
        <v>77</v>
      </c>
      <c r="E191" s="63">
        <v>77</v>
      </c>
      <c r="H191" s="64"/>
      <c r="I191" s="64"/>
      <c r="L191" s="64"/>
    </row>
    <row r="192" spans="1:12" hidden="1" x14ac:dyDescent="0.15">
      <c r="A192" s="62" t="s">
        <v>453</v>
      </c>
      <c r="B192" s="62" t="s">
        <v>454</v>
      </c>
      <c r="C192" s="62" t="s">
        <v>648</v>
      </c>
      <c r="D192" s="63">
        <v>0.06</v>
      </c>
      <c r="E192" s="63">
        <v>1</v>
      </c>
      <c r="H192" s="64"/>
      <c r="I192" s="64"/>
      <c r="L192" s="64"/>
    </row>
    <row r="193" spans="1:12" hidden="1" x14ac:dyDescent="0.15">
      <c r="A193" s="62" t="s">
        <v>453</v>
      </c>
      <c r="B193" s="62" t="s">
        <v>454</v>
      </c>
      <c r="C193" s="62" t="s">
        <v>649</v>
      </c>
      <c r="D193" s="63">
        <v>0.06</v>
      </c>
      <c r="E193" s="63">
        <v>1</v>
      </c>
      <c r="H193" s="64"/>
      <c r="I193" s="64"/>
      <c r="L193" s="64"/>
    </row>
    <row r="194" spans="1:12" hidden="1" x14ac:dyDescent="0.15">
      <c r="A194" s="62" t="s">
        <v>453</v>
      </c>
      <c r="B194" s="62" t="s">
        <v>478</v>
      </c>
      <c r="C194" s="62" t="s">
        <v>650</v>
      </c>
      <c r="D194" s="63">
        <v>80</v>
      </c>
      <c r="E194" s="63">
        <v>80</v>
      </c>
      <c r="H194" s="64"/>
      <c r="I194" s="64"/>
      <c r="L194" s="64"/>
    </row>
    <row r="195" spans="1:12" hidden="1" x14ac:dyDescent="0.15">
      <c r="A195" s="62" t="s">
        <v>453</v>
      </c>
      <c r="B195" s="62" t="s">
        <v>454</v>
      </c>
      <c r="C195" s="62" t="s">
        <v>651</v>
      </c>
      <c r="D195" s="63">
        <v>0.06</v>
      </c>
      <c r="E195" s="63">
        <v>1</v>
      </c>
      <c r="H195" s="64"/>
      <c r="I195" s="64"/>
      <c r="L195" s="64"/>
    </row>
    <row r="196" spans="1:12" x14ac:dyDescent="0.15">
      <c r="A196" s="62" t="s">
        <v>453</v>
      </c>
      <c r="B196" s="62" t="s">
        <v>454</v>
      </c>
      <c r="C196" s="62" t="s">
        <v>652</v>
      </c>
      <c r="D196" s="63">
        <v>0.06</v>
      </c>
      <c r="E196" s="63">
        <v>1</v>
      </c>
      <c r="F196" s="57">
        <v>1</v>
      </c>
      <c r="G196" s="64">
        <v>0.105837821960449</v>
      </c>
      <c r="H196" s="64">
        <v>0.105837821960449</v>
      </c>
      <c r="I196" s="64">
        <f>H196</f>
        <v>0.105837821960449</v>
      </c>
      <c r="L196" s="64">
        <f>(I196+D196)/2</f>
        <v>8.2918910980224497E-2</v>
      </c>
    </row>
    <row r="197" spans="1:12" hidden="1" x14ac:dyDescent="0.15">
      <c r="A197" s="62" t="s">
        <v>453</v>
      </c>
      <c r="B197" s="62" t="s">
        <v>454</v>
      </c>
      <c r="C197" s="62" t="s">
        <v>653</v>
      </c>
      <c r="D197" s="63">
        <v>0.06</v>
      </c>
      <c r="E197" s="63">
        <v>1</v>
      </c>
      <c r="H197" s="64"/>
      <c r="I197" s="64"/>
      <c r="L197" s="64"/>
    </row>
    <row r="198" spans="1:12" x14ac:dyDescent="0.15">
      <c r="A198" s="62" t="s">
        <v>453</v>
      </c>
      <c r="B198" s="62" t="s">
        <v>454</v>
      </c>
      <c r="C198" s="65" t="s">
        <v>654</v>
      </c>
      <c r="D198" s="63">
        <v>0.06</v>
      </c>
      <c r="E198" s="63">
        <v>1</v>
      </c>
      <c r="F198" s="57">
        <v>1</v>
      </c>
      <c r="G198" s="64">
        <v>349.78473472595198</v>
      </c>
      <c r="H198" s="66">
        <v>0</v>
      </c>
      <c r="I198" s="66">
        <f>H198</f>
        <v>0</v>
      </c>
      <c r="L198" s="64">
        <f>(I198+D198)/2</f>
        <v>0.03</v>
      </c>
    </row>
    <row r="199" spans="1:12" x14ac:dyDescent="0.15">
      <c r="A199" s="62" t="s">
        <v>453</v>
      </c>
      <c r="B199" s="62" t="s">
        <v>454</v>
      </c>
      <c r="C199" s="62" t="s">
        <v>655</v>
      </c>
      <c r="D199" s="63">
        <v>0.06</v>
      </c>
      <c r="E199" s="63">
        <v>1</v>
      </c>
      <c r="F199" s="57">
        <v>1</v>
      </c>
      <c r="G199" s="64">
        <v>4.8663845062255797</v>
      </c>
      <c r="H199" s="64">
        <v>4.8663845062255797</v>
      </c>
      <c r="I199" s="64">
        <f>H199</f>
        <v>4.8663845062255797</v>
      </c>
      <c r="L199" s="64">
        <f>(I199+D199)/2</f>
        <v>2.4631922531127897</v>
      </c>
    </row>
    <row r="200" spans="1:12" hidden="1" x14ac:dyDescent="0.15">
      <c r="A200" s="62" t="s">
        <v>453</v>
      </c>
      <c r="B200" s="62" t="s">
        <v>656</v>
      </c>
      <c r="C200" s="62" t="s">
        <v>657</v>
      </c>
      <c r="D200" s="63">
        <v>2721</v>
      </c>
      <c r="E200" s="63">
        <v>2721</v>
      </c>
      <c r="H200" s="64"/>
      <c r="I200" s="64"/>
      <c r="L200" s="64"/>
    </row>
    <row r="201" spans="1:12" hidden="1" x14ac:dyDescent="0.15">
      <c r="A201" s="62" t="s">
        <v>453</v>
      </c>
      <c r="B201" s="62" t="s">
        <v>656</v>
      </c>
      <c r="C201" s="62" t="s">
        <v>658</v>
      </c>
      <c r="D201" s="63">
        <v>1019</v>
      </c>
      <c r="E201" s="63">
        <v>1019</v>
      </c>
      <c r="H201" s="64"/>
      <c r="I201" s="64"/>
      <c r="L201" s="64"/>
    </row>
    <row r="202" spans="1:12" hidden="1" x14ac:dyDescent="0.15">
      <c r="A202" s="62" t="s">
        <v>453</v>
      </c>
      <c r="B202" s="62" t="s">
        <v>454</v>
      </c>
      <c r="C202" s="62" t="s">
        <v>659</v>
      </c>
      <c r="D202" s="63">
        <v>0.06</v>
      </c>
      <c r="E202" s="63">
        <v>1</v>
      </c>
      <c r="H202" s="64"/>
      <c r="I202" s="64"/>
      <c r="L202" s="64"/>
    </row>
    <row r="203" spans="1:12" hidden="1" x14ac:dyDescent="0.15">
      <c r="A203" s="62" t="s">
        <v>453</v>
      </c>
      <c r="B203" s="62" t="s">
        <v>454</v>
      </c>
      <c r="C203" s="62" t="s">
        <v>660</v>
      </c>
      <c r="D203" s="63">
        <v>0.06</v>
      </c>
      <c r="E203" s="63">
        <v>1</v>
      </c>
      <c r="H203" s="64"/>
      <c r="I203" s="64"/>
      <c r="L203" s="64"/>
    </row>
    <row r="204" spans="1:12" hidden="1" x14ac:dyDescent="0.15">
      <c r="A204" s="62" t="s">
        <v>453</v>
      </c>
      <c r="B204" s="62" t="s">
        <v>454</v>
      </c>
      <c r="C204" s="62" t="s">
        <v>661</v>
      </c>
      <c r="D204" s="63">
        <v>0.06</v>
      </c>
      <c r="E204" s="63">
        <v>1</v>
      </c>
      <c r="H204" s="64"/>
      <c r="I204" s="64"/>
      <c r="L204" s="64"/>
    </row>
    <row r="205" spans="1:12" hidden="1" x14ac:dyDescent="0.15">
      <c r="A205" s="62" t="s">
        <v>453</v>
      </c>
      <c r="B205" s="62" t="s">
        <v>600</v>
      </c>
      <c r="C205" s="62" t="s">
        <v>662</v>
      </c>
      <c r="D205" s="63">
        <v>1</v>
      </c>
      <c r="E205" s="63">
        <v>1</v>
      </c>
      <c r="H205" s="64"/>
      <c r="I205" s="64"/>
      <c r="L205" s="64"/>
    </row>
    <row r="206" spans="1:12" hidden="1" x14ac:dyDescent="0.15">
      <c r="A206" s="62" t="s">
        <v>453</v>
      </c>
      <c r="B206" s="62" t="s">
        <v>478</v>
      </c>
      <c r="C206" s="62" t="s">
        <v>663</v>
      </c>
      <c r="D206" s="63">
        <v>1</v>
      </c>
      <c r="E206" s="63">
        <v>1</v>
      </c>
      <c r="H206" s="64"/>
      <c r="I206" s="64"/>
      <c r="L206" s="64"/>
    </row>
    <row r="207" spans="1:12" hidden="1" x14ac:dyDescent="0.15">
      <c r="A207" s="62" t="s">
        <v>453</v>
      </c>
      <c r="B207" s="62" t="s">
        <v>454</v>
      </c>
      <c r="C207" s="62" t="s">
        <v>664</v>
      </c>
      <c r="D207" s="63">
        <v>0.06</v>
      </c>
      <c r="E207" s="63">
        <v>1</v>
      </c>
      <c r="H207" s="64"/>
      <c r="I207" s="64"/>
      <c r="L207" s="64"/>
    </row>
    <row r="208" spans="1:12" hidden="1" x14ac:dyDescent="0.15">
      <c r="A208" s="62" t="s">
        <v>453</v>
      </c>
      <c r="B208" s="62" t="s">
        <v>478</v>
      </c>
      <c r="C208" s="62" t="s">
        <v>665</v>
      </c>
      <c r="D208" s="63">
        <v>1</v>
      </c>
      <c r="E208" s="63">
        <v>1</v>
      </c>
      <c r="H208" s="64"/>
      <c r="I208" s="64"/>
      <c r="L208" s="64"/>
    </row>
    <row r="209" spans="1:12" hidden="1" x14ac:dyDescent="0.15">
      <c r="A209" s="62" t="s">
        <v>453</v>
      </c>
      <c r="B209" s="62" t="s">
        <v>454</v>
      </c>
      <c r="C209" s="62" t="s">
        <v>666</v>
      </c>
      <c r="D209" s="63">
        <v>0.06</v>
      </c>
      <c r="E209" s="63">
        <v>1</v>
      </c>
      <c r="H209" s="64"/>
      <c r="I209" s="64"/>
      <c r="L209" s="64"/>
    </row>
    <row r="210" spans="1:12" hidden="1" x14ac:dyDescent="0.15">
      <c r="A210" s="62" t="s">
        <v>453</v>
      </c>
      <c r="B210" s="62" t="s">
        <v>454</v>
      </c>
      <c r="C210" s="62" t="s">
        <v>667</v>
      </c>
      <c r="D210" s="63">
        <v>0.06</v>
      </c>
      <c r="E210" s="63">
        <v>1</v>
      </c>
      <c r="H210" s="64"/>
      <c r="I210" s="64"/>
      <c r="L210" s="64"/>
    </row>
    <row r="211" spans="1:12" hidden="1" x14ac:dyDescent="0.15">
      <c r="A211" s="62" t="s">
        <v>453</v>
      </c>
      <c r="B211" s="62" t="s">
        <v>454</v>
      </c>
      <c r="C211" s="62" t="s">
        <v>668</v>
      </c>
      <c r="D211" s="63">
        <v>0.06</v>
      </c>
      <c r="E211" s="63">
        <v>1</v>
      </c>
      <c r="H211" s="64"/>
      <c r="I211" s="64"/>
      <c r="L211" s="64"/>
    </row>
    <row r="212" spans="1:12" hidden="1" x14ac:dyDescent="0.15">
      <c r="A212" s="62" t="s">
        <v>453</v>
      </c>
      <c r="B212" s="62" t="s">
        <v>618</v>
      </c>
      <c r="C212" s="62" t="s">
        <v>669</v>
      </c>
      <c r="D212" s="63">
        <v>8</v>
      </c>
      <c r="E212" s="63">
        <v>8</v>
      </c>
      <c r="H212" s="64"/>
      <c r="I212" s="64"/>
      <c r="L212" s="64"/>
    </row>
    <row r="213" spans="1:12" hidden="1" x14ac:dyDescent="0.15">
      <c r="A213" s="62" t="s">
        <v>453</v>
      </c>
      <c r="B213" s="62" t="s">
        <v>600</v>
      </c>
      <c r="C213" s="62" t="s">
        <v>670</v>
      </c>
      <c r="D213" s="63">
        <v>1</v>
      </c>
      <c r="E213" s="63">
        <v>1</v>
      </c>
      <c r="H213" s="64"/>
      <c r="I213" s="64"/>
      <c r="L213" s="64"/>
    </row>
    <row r="214" spans="1:12" hidden="1" x14ac:dyDescent="0.15">
      <c r="A214" s="62" t="s">
        <v>453</v>
      </c>
      <c r="B214" s="62" t="s">
        <v>600</v>
      </c>
      <c r="C214" s="62" t="s">
        <v>671</v>
      </c>
      <c r="D214" s="63">
        <v>1</v>
      </c>
      <c r="E214" s="63">
        <v>1</v>
      </c>
      <c r="H214" s="64"/>
      <c r="I214" s="64"/>
      <c r="L214" s="64"/>
    </row>
    <row r="215" spans="1:12" hidden="1" x14ac:dyDescent="0.15">
      <c r="A215" s="62" t="s">
        <v>453</v>
      </c>
      <c r="B215" s="62" t="s">
        <v>454</v>
      </c>
      <c r="C215" s="62" t="s">
        <v>672</v>
      </c>
      <c r="D215" s="63">
        <v>0.06</v>
      </c>
      <c r="E215" s="63">
        <v>1</v>
      </c>
      <c r="H215" s="64"/>
      <c r="I215" s="64"/>
      <c r="L215" s="64"/>
    </row>
    <row r="216" spans="1:12" hidden="1" x14ac:dyDescent="0.15">
      <c r="A216" s="62" t="s">
        <v>453</v>
      </c>
      <c r="B216" s="62" t="s">
        <v>600</v>
      </c>
      <c r="C216" s="62" t="s">
        <v>673</v>
      </c>
      <c r="D216" s="63">
        <v>1</v>
      </c>
      <c r="E216" s="63">
        <v>1</v>
      </c>
      <c r="H216" s="64"/>
      <c r="I216" s="64"/>
      <c r="L216" s="64"/>
    </row>
    <row r="217" spans="1:12" hidden="1" x14ac:dyDescent="0.15">
      <c r="A217" s="62" t="s">
        <v>453</v>
      </c>
      <c r="B217" s="62" t="s">
        <v>478</v>
      </c>
      <c r="C217" s="62" t="s">
        <v>674</v>
      </c>
      <c r="D217" s="63">
        <v>1</v>
      </c>
      <c r="E217" s="63">
        <v>1</v>
      </c>
      <c r="H217" s="64"/>
      <c r="I217" s="64"/>
      <c r="L217" s="64"/>
    </row>
    <row r="218" spans="1:12" hidden="1" x14ac:dyDescent="0.15">
      <c r="A218" s="62" t="s">
        <v>453</v>
      </c>
      <c r="B218" s="62" t="s">
        <v>478</v>
      </c>
      <c r="C218" s="62" t="s">
        <v>675</v>
      </c>
      <c r="D218" s="63">
        <v>1</v>
      </c>
      <c r="E218" s="63">
        <v>1</v>
      </c>
      <c r="H218" s="64"/>
      <c r="I218" s="64"/>
      <c r="L218" s="64"/>
    </row>
    <row r="219" spans="1:12" hidden="1" x14ac:dyDescent="0.15">
      <c r="A219" s="62" t="s">
        <v>453</v>
      </c>
      <c r="B219" s="62" t="s">
        <v>454</v>
      </c>
      <c r="C219" s="62" t="s">
        <v>676</v>
      </c>
      <c r="D219" s="63">
        <v>0.06</v>
      </c>
      <c r="E219" s="63">
        <v>1</v>
      </c>
      <c r="H219" s="64"/>
      <c r="I219" s="64"/>
      <c r="L219" s="64"/>
    </row>
    <row r="220" spans="1:12" hidden="1" x14ac:dyDescent="0.15">
      <c r="A220" s="62" t="s">
        <v>453</v>
      </c>
      <c r="B220" s="62" t="s">
        <v>478</v>
      </c>
      <c r="C220" s="62" t="s">
        <v>677</v>
      </c>
      <c r="D220" s="63">
        <v>1</v>
      </c>
      <c r="E220" s="63">
        <v>1</v>
      </c>
      <c r="H220" s="64"/>
      <c r="I220" s="64"/>
      <c r="L220" s="64"/>
    </row>
    <row r="221" spans="1:12" hidden="1" x14ac:dyDescent="0.15">
      <c r="A221" s="62" t="s">
        <v>453</v>
      </c>
      <c r="B221" s="62" t="s">
        <v>454</v>
      </c>
      <c r="C221" s="62" t="s">
        <v>678</v>
      </c>
      <c r="D221" s="63">
        <v>0.06</v>
      </c>
      <c r="E221" s="63">
        <v>1</v>
      </c>
      <c r="H221" s="64"/>
      <c r="I221" s="64"/>
      <c r="L221" s="64"/>
    </row>
    <row r="222" spans="1:12" hidden="1" x14ac:dyDescent="0.15">
      <c r="A222" s="62" t="s">
        <v>453</v>
      </c>
      <c r="B222" s="62" t="s">
        <v>454</v>
      </c>
      <c r="C222" s="62" t="s">
        <v>679</v>
      </c>
      <c r="D222" s="63">
        <v>0.06</v>
      </c>
      <c r="E222" s="63">
        <v>1</v>
      </c>
      <c r="H222" s="64"/>
      <c r="I222" s="64"/>
      <c r="L222" s="64"/>
    </row>
    <row r="223" spans="1:12" hidden="1" x14ac:dyDescent="0.15">
      <c r="A223" s="62" t="s">
        <v>453</v>
      </c>
      <c r="B223" s="62" t="s">
        <v>454</v>
      </c>
      <c r="C223" s="62" t="s">
        <v>680</v>
      </c>
      <c r="D223" s="63">
        <v>0.06</v>
      </c>
      <c r="E223" s="63">
        <v>1</v>
      </c>
      <c r="H223" s="64"/>
      <c r="I223" s="64"/>
      <c r="L223" s="64"/>
    </row>
    <row r="224" spans="1:12" hidden="1" x14ac:dyDescent="0.15">
      <c r="A224" s="62" t="s">
        <v>453</v>
      </c>
      <c r="B224" s="62" t="s">
        <v>618</v>
      </c>
      <c r="C224" s="62" t="s">
        <v>681</v>
      </c>
      <c r="D224" s="63">
        <v>8</v>
      </c>
      <c r="E224" s="63">
        <v>8</v>
      </c>
      <c r="H224" s="64"/>
      <c r="I224" s="64"/>
      <c r="L224" s="64"/>
    </row>
    <row r="225" spans="1:12" hidden="1" x14ac:dyDescent="0.15">
      <c r="A225" s="62" t="s">
        <v>453</v>
      </c>
      <c r="B225" s="62" t="s">
        <v>600</v>
      </c>
      <c r="C225" s="62" t="s">
        <v>682</v>
      </c>
      <c r="D225" s="63">
        <v>1</v>
      </c>
      <c r="E225" s="63">
        <v>1</v>
      </c>
      <c r="H225" s="64"/>
      <c r="I225" s="64"/>
      <c r="L225" s="64"/>
    </row>
    <row r="226" spans="1:12" hidden="1" x14ac:dyDescent="0.15">
      <c r="A226" s="62" t="s">
        <v>453</v>
      </c>
      <c r="B226" s="62" t="s">
        <v>600</v>
      </c>
      <c r="C226" s="62" t="s">
        <v>683</v>
      </c>
      <c r="D226" s="63">
        <v>1</v>
      </c>
      <c r="E226" s="63">
        <v>1</v>
      </c>
      <c r="H226" s="64"/>
      <c r="I226" s="64"/>
      <c r="L226" s="64"/>
    </row>
    <row r="227" spans="1:12" hidden="1" x14ac:dyDescent="0.15">
      <c r="A227" s="62" t="s">
        <v>453</v>
      </c>
      <c r="B227" s="62" t="s">
        <v>600</v>
      </c>
      <c r="C227" s="62" t="s">
        <v>684</v>
      </c>
      <c r="D227" s="63">
        <v>1</v>
      </c>
      <c r="E227" s="63">
        <v>1</v>
      </c>
      <c r="H227" s="64"/>
      <c r="I227" s="64"/>
      <c r="L227" s="64"/>
    </row>
    <row r="228" spans="1:12" hidden="1" x14ac:dyDescent="0.15">
      <c r="A228" s="62" t="s">
        <v>453</v>
      </c>
      <c r="B228" s="62" t="s">
        <v>600</v>
      </c>
      <c r="C228" s="62" t="s">
        <v>685</v>
      </c>
      <c r="D228" s="63">
        <v>1</v>
      </c>
      <c r="E228" s="63">
        <v>1</v>
      </c>
      <c r="H228" s="64"/>
      <c r="I228" s="64"/>
      <c r="L228" s="64"/>
    </row>
    <row r="229" spans="1:12" hidden="1" x14ac:dyDescent="0.15">
      <c r="A229" s="62" t="s">
        <v>453</v>
      </c>
      <c r="B229" s="62" t="s">
        <v>600</v>
      </c>
      <c r="C229" s="62" t="s">
        <v>686</v>
      </c>
      <c r="D229" s="63">
        <v>1</v>
      </c>
      <c r="E229" s="63">
        <v>1</v>
      </c>
      <c r="H229" s="64"/>
      <c r="I229" s="64"/>
      <c r="L229" s="64"/>
    </row>
    <row r="230" spans="1:12" hidden="1" x14ac:dyDescent="0.15">
      <c r="A230" s="62" t="s">
        <v>453</v>
      </c>
      <c r="B230" s="62" t="s">
        <v>600</v>
      </c>
      <c r="C230" s="62" t="s">
        <v>687</v>
      </c>
      <c r="D230" s="63">
        <v>1</v>
      </c>
      <c r="E230" s="63">
        <v>1</v>
      </c>
      <c r="H230" s="64"/>
      <c r="I230" s="64"/>
      <c r="L230" s="64"/>
    </row>
    <row r="231" spans="1:12" hidden="1" x14ac:dyDescent="0.15">
      <c r="A231" s="62" t="s">
        <v>453</v>
      </c>
      <c r="B231" s="62" t="s">
        <v>478</v>
      </c>
      <c r="C231" s="62" t="s">
        <v>688</v>
      </c>
      <c r="D231" s="63">
        <v>1</v>
      </c>
      <c r="E231" s="63">
        <v>1</v>
      </c>
      <c r="H231" s="64"/>
      <c r="I231" s="64"/>
      <c r="L231" s="64"/>
    </row>
    <row r="232" spans="1:12" hidden="1" x14ac:dyDescent="0.15">
      <c r="A232" s="62" t="s">
        <v>453</v>
      </c>
      <c r="B232" s="62" t="s">
        <v>618</v>
      </c>
      <c r="C232" s="62" t="s">
        <v>689</v>
      </c>
      <c r="D232" s="63">
        <v>8</v>
      </c>
      <c r="E232" s="63">
        <v>8</v>
      </c>
      <c r="H232" s="64"/>
      <c r="I232" s="64"/>
      <c r="L232" s="64"/>
    </row>
    <row r="233" spans="1:12" hidden="1" x14ac:dyDescent="0.15">
      <c r="A233" s="62" t="s">
        <v>453</v>
      </c>
      <c r="B233" s="62" t="s">
        <v>478</v>
      </c>
      <c r="C233" s="62" t="s">
        <v>690</v>
      </c>
      <c r="D233" s="63">
        <v>1</v>
      </c>
      <c r="E233" s="63">
        <v>1</v>
      </c>
      <c r="H233" s="64"/>
      <c r="I233" s="64"/>
      <c r="L233" s="64"/>
    </row>
    <row r="234" spans="1:12" hidden="1" x14ac:dyDescent="0.15">
      <c r="A234" s="62" t="s">
        <v>453</v>
      </c>
      <c r="B234" s="62" t="s">
        <v>454</v>
      </c>
      <c r="C234" s="62" t="s">
        <v>691</v>
      </c>
      <c r="D234" s="63">
        <v>0.06</v>
      </c>
      <c r="E234" s="63">
        <v>1</v>
      </c>
      <c r="H234" s="64"/>
      <c r="I234" s="64"/>
      <c r="L234" s="64"/>
    </row>
    <row r="235" spans="1:12" hidden="1" x14ac:dyDescent="0.15">
      <c r="A235" s="62" t="s">
        <v>453</v>
      </c>
      <c r="B235" s="62" t="s">
        <v>454</v>
      </c>
      <c r="C235" s="62" t="s">
        <v>692</v>
      </c>
      <c r="D235" s="63">
        <v>0.06</v>
      </c>
      <c r="E235" s="63">
        <v>1</v>
      </c>
      <c r="H235" s="64"/>
      <c r="I235" s="64"/>
      <c r="L235" s="64"/>
    </row>
    <row r="236" spans="1:12" hidden="1" x14ac:dyDescent="0.15">
      <c r="A236" s="62" t="s">
        <v>453</v>
      </c>
      <c r="B236" s="62" t="s">
        <v>454</v>
      </c>
      <c r="C236" s="62" t="s">
        <v>693</v>
      </c>
      <c r="D236" s="63">
        <v>0.06</v>
      </c>
      <c r="E236" s="63">
        <v>1</v>
      </c>
      <c r="H236" s="64"/>
      <c r="I236" s="64"/>
      <c r="L236" s="64"/>
    </row>
    <row r="237" spans="1:12" hidden="1" x14ac:dyDescent="0.15">
      <c r="A237" s="62" t="s">
        <v>453</v>
      </c>
      <c r="B237" s="62" t="s">
        <v>454</v>
      </c>
      <c r="C237" s="62" t="s">
        <v>694</v>
      </c>
      <c r="D237" s="63">
        <v>0.06</v>
      </c>
      <c r="E237" s="63">
        <v>1</v>
      </c>
      <c r="H237" s="64"/>
      <c r="I237" s="64"/>
      <c r="L237" s="64"/>
    </row>
    <row r="238" spans="1:12" x14ac:dyDescent="0.15">
      <c r="A238" s="62" t="s">
        <v>457</v>
      </c>
      <c r="B238" s="62" t="s">
        <v>488</v>
      </c>
      <c r="C238" s="62" t="s">
        <v>695</v>
      </c>
      <c r="D238" s="63">
        <v>0.06</v>
      </c>
      <c r="E238" s="63">
        <v>1</v>
      </c>
      <c r="F238" s="57">
        <v>1</v>
      </c>
      <c r="G238" s="64">
        <v>2.64504623413085</v>
      </c>
      <c r="H238" s="64">
        <v>2.64504623413085</v>
      </c>
      <c r="I238" s="64">
        <f>H238</f>
        <v>2.64504623413085</v>
      </c>
      <c r="L238" s="64">
        <f>(I238+D238)/2</f>
        <v>1.3525231170654251</v>
      </c>
    </row>
    <row r="239" spans="1:12" hidden="1" x14ac:dyDescent="0.15">
      <c r="A239" s="62" t="s">
        <v>453</v>
      </c>
      <c r="B239" s="62" t="s">
        <v>454</v>
      </c>
      <c r="C239" s="62" t="s">
        <v>696</v>
      </c>
      <c r="D239" s="63">
        <v>0.06</v>
      </c>
      <c r="E239" s="63">
        <v>1</v>
      </c>
      <c r="H239" s="64"/>
      <c r="I239" s="64"/>
      <c r="L239" s="64"/>
    </row>
    <row r="240" spans="1:12" hidden="1" x14ac:dyDescent="0.15">
      <c r="A240" s="62" t="s">
        <v>453</v>
      </c>
      <c r="B240" s="62" t="s">
        <v>478</v>
      </c>
      <c r="C240" s="62" t="s">
        <v>697</v>
      </c>
      <c r="D240" s="63">
        <v>1</v>
      </c>
      <c r="E240" s="63">
        <v>1</v>
      </c>
      <c r="H240" s="64"/>
      <c r="I240" s="64"/>
      <c r="L240" s="64"/>
    </row>
    <row r="241" spans="1:12" hidden="1" x14ac:dyDescent="0.15">
      <c r="A241" s="62" t="s">
        <v>453</v>
      </c>
      <c r="B241" s="62" t="s">
        <v>454</v>
      </c>
      <c r="C241" s="62" t="s">
        <v>698</v>
      </c>
      <c r="D241" s="63">
        <v>0.06</v>
      </c>
      <c r="E241" s="63">
        <v>1</v>
      </c>
      <c r="H241" s="64"/>
      <c r="I241" s="64"/>
      <c r="L241" s="64"/>
    </row>
    <row r="242" spans="1:12" hidden="1" x14ac:dyDescent="0.15">
      <c r="A242" s="62" t="s">
        <v>453</v>
      </c>
      <c r="B242" s="62" t="s">
        <v>454</v>
      </c>
      <c r="C242" s="62" t="s">
        <v>699</v>
      </c>
      <c r="D242" s="63">
        <v>0.06</v>
      </c>
      <c r="E242" s="63">
        <v>1</v>
      </c>
      <c r="H242" s="64"/>
      <c r="I242" s="64"/>
      <c r="L242" s="64"/>
    </row>
    <row r="243" spans="1:12" hidden="1" x14ac:dyDescent="0.15">
      <c r="A243" s="62" t="s">
        <v>453</v>
      </c>
      <c r="B243" s="62" t="s">
        <v>454</v>
      </c>
      <c r="C243" s="62" t="s">
        <v>700</v>
      </c>
      <c r="D243" s="63">
        <v>0.06</v>
      </c>
      <c r="E243" s="63">
        <v>1</v>
      </c>
      <c r="H243" s="64"/>
      <c r="I243" s="64"/>
      <c r="L243" s="64"/>
    </row>
    <row r="244" spans="1:12" hidden="1" x14ac:dyDescent="0.15">
      <c r="A244" s="62" t="s">
        <v>453</v>
      </c>
      <c r="B244" s="62" t="s">
        <v>454</v>
      </c>
      <c r="C244" s="62" t="s">
        <v>701</v>
      </c>
      <c r="D244" s="63">
        <v>0.06</v>
      </c>
      <c r="E244" s="63">
        <v>1</v>
      </c>
      <c r="H244" s="64"/>
      <c r="I244" s="64"/>
      <c r="L244" s="64"/>
    </row>
    <row r="245" spans="1:12" hidden="1" x14ac:dyDescent="0.15">
      <c r="A245" s="62" t="s">
        <v>453</v>
      </c>
      <c r="B245" s="62" t="s">
        <v>454</v>
      </c>
      <c r="C245" s="62" t="s">
        <v>702</v>
      </c>
      <c r="D245" s="63">
        <v>0.06</v>
      </c>
      <c r="E245" s="63">
        <v>1</v>
      </c>
      <c r="H245" s="64"/>
      <c r="I245" s="64"/>
      <c r="L245" s="64"/>
    </row>
    <row r="246" spans="1:12" hidden="1" x14ac:dyDescent="0.15">
      <c r="A246" s="62" t="s">
        <v>453</v>
      </c>
      <c r="B246" s="62" t="s">
        <v>454</v>
      </c>
      <c r="C246" s="62" t="s">
        <v>703</v>
      </c>
      <c r="D246" s="63">
        <v>0.06</v>
      </c>
      <c r="E246" s="63">
        <v>1</v>
      </c>
      <c r="H246" s="64"/>
      <c r="I246" s="64"/>
      <c r="L246" s="64"/>
    </row>
    <row r="247" spans="1:12" hidden="1" x14ac:dyDescent="0.15">
      <c r="A247" s="62" t="s">
        <v>453</v>
      </c>
      <c r="B247" s="62" t="s">
        <v>454</v>
      </c>
      <c r="C247" s="62" t="s">
        <v>704</v>
      </c>
      <c r="D247" s="63">
        <v>0.06</v>
      </c>
      <c r="E247" s="63">
        <v>1</v>
      </c>
      <c r="H247" s="64"/>
      <c r="I247" s="64"/>
      <c r="L247" s="64"/>
    </row>
    <row r="248" spans="1:12" hidden="1" x14ac:dyDescent="0.15">
      <c r="A248" s="62" t="s">
        <v>453</v>
      </c>
      <c r="B248" s="62" t="s">
        <v>454</v>
      </c>
      <c r="C248" s="62" t="s">
        <v>705</v>
      </c>
      <c r="D248" s="63">
        <v>0.06</v>
      </c>
      <c r="E248" s="63">
        <v>1</v>
      </c>
      <c r="H248" s="64"/>
      <c r="I248" s="64"/>
      <c r="L248" s="64"/>
    </row>
    <row r="249" spans="1:12" hidden="1" x14ac:dyDescent="0.15">
      <c r="A249" s="62" t="s">
        <v>453</v>
      </c>
      <c r="B249" s="62" t="s">
        <v>454</v>
      </c>
      <c r="C249" s="62" t="s">
        <v>706</v>
      </c>
      <c r="D249" s="63">
        <v>0.06</v>
      </c>
      <c r="E249" s="63">
        <v>1</v>
      </c>
      <c r="H249" s="64"/>
      <c r="I249" s="64"/>
      <c r="L249" s="64"/>
    </row>
    <row r="250" spans="1:12" hidden="1" x14ac:dyDescent="0.15">
      <c r="A250" s="62" t="s">
        <v>453</v>
      </c>
      <c r="B250" s="62" t="s">
        <v>454</v>
      </c>
      <c r="C250" s="62" t="s">
        <v>707</v>
      </c>
      <c r="D250" s="63">
        <v>0.06</v>
      </c>
      <c r="E250" s="63">
        <v>1</v>
      </c>
      <c r="H250" s="64"/>
      <c r="I250" s="64"/>
      <c r="L250" s="64"/>
    </row>
    <row r="251" spans="1:12" hidden="1" x14ac:dyDescent="0.15">
      <c r="A251" s="62" t="s">
        <v>453</v>
      </c>
      <c r="B251" s="62" t="s">
        <v>454</v>
      </c>
      <c r="C251" s="62" t="s">
        <v>708</v>
      </c>
      <c r="D251" s="63">
        <v>0.06</v>
      </c>
      <c r="E251" s="63">
        <v>1</v>
      </c>
      <c r="H251" s="64"/>
      <c r="I251" s="64"/>
      <c r="L251" s="64"/>
    </row>
    <row r="252" spans="1:12" hidden="1" x14ac:dyDescent="0.15">
      <c r="A252" s="62" t="s">
        <v>453</v>
      </c>
      <c r="B252" s="62" t="s">
        <v>454</v>
      </c>
      <c r="C252" s="62" t="s">
        <v>709</v>
      </c>
      <c r="D252" s="63">
        <v>0.06</v>
      </c>
      <c r="E252" s="63">
        <v>1</v>
      </c>
      <c r="H252" s="64"/>
      <c r="I252" s="64"/>
      <c r="L252" s="64"/>
    </row>
    <row r="253" spans="1:12" hidden="1" x14ac:dyDescent="0.15">
      <c r="A253" s="62" t="s">
        <v>453</v>
      </c>
      <c r="B253" s="62" t="s">
        <v>454</v>
      </c>
      <c r="C253" s="62" t="s">
        <v>710</v>
      </c>
      <c r="D253" s="63">
        <v>0.06</v>
      </c>
      <c r="E253" s="63">
        <v>1</v>
      </c>
      <c r="H253" s="64"/>
      <c r="I253" s="64"/>
      <c r="L253" s="64"/>
    </row>
    <row r="254" spans="1:12" hidden="1" x14ac:dyDescent="0.15">
      <c r="A254" s="62" t="s">
        <v>453</v>
      </c>
      <c r="B254" s="62" t="s">
        <v>454</v>
      </c>
      <c r="C254" s="62" t="s">
        <v>711</v>
      </c>
      <c r="D254" s="63">
        <v>0.06</v>
      </c>
      <c r="E254" s="63">
        <v>1</v>
      </c>
      <c r="H254" s="64"/>
      <c r="I254" s="64"/>
      <c r="L254" s="64"/>
    </row>
    <row r="255" spans="1:12" hidden="1" x14ac:dyDescent="0.15">
      <c r="A255" s="62" t="s">
        <v>453</v>
      </c>
      <c r="B255" s="62" t="s">
        <v>454</v>
      </c>
      <c r="C255" s="62" t="s">
        <v>712</v>
      </c>
      <c r="D255" s="63">
        <v>0.06</v>
      </c>
      <c r="E255" s="63">
        <v>1</v>
      </c>
      <c r="H255" s="64"/>
      <c r="I255" s="64"/>
      <c r="L255" s="64"/>
    </row>
    <row r="256" spans="1:12" hidden="1" x14ac:dyDescent="0.15">
      <c r="A256" s="62" t="s">
        <v>453</v>
      </c>
      <c r="B256" s="62" t="s">
        <v>454</v>
      </c>
      <c r="C256" s="62" t="s">
        <v>713</v>
      </c>
      <c r="D256" s="63">
        <v>0.06</v>
      </c>
      <c r="E256" s="63">
        <v>1</v>
      </c>
      <c r="H256" s="64"/>
      <c r="I256" s="64"/>
      <c r="L256" s="64"/>
    </row>
    <row r="257" spans="1:12" hidden="1" x14ac:dyDescent="0.15">
      <c r="A257" s="62" t="s">
        <v>453</v>
      </c>
      <c r="B257" s="62" t="s">
        <v>478</v>
      </c>
      <c r="C257" s="62" t="s">
        <v>714</v>
      </c>
      <c r="D257" s="63">
        <v>1</v>
      </c>
      <c r="E257" s="63">
        <v>1</v>
      </c>
      <c r="H257" s="64"/>
      <c r="I257" s="64"/>
      <c r="L257" s="64"/>
    </row>
    <row r="258" spans="1:12" hidden="1" x14ac:dyDescent="0.15">
      <c r="A258" s="62" t="s">
        <v>453</v>
      </c>
      <c r="B258" s="62" t="s">
        <v>478</v>
      </c>
      <c r="C258" s="62" t="s">
        <v>715</v>
      </c>
      <c r="D258" s="63">
        <v>1</v>
      </c>
      <c r="E258" s="63">
        <v>1</v>
      </c>
      <c r="H258" s="64"/>
      <c r="I258" s="64"/>
      <c r="L258" s="64"/>
    </row>
    <row r="259" spans="1:12" hidden="1" x14ac:dyDescent="0.15">
      <c r="A259" s="62" t="s">
        <v>453</v>
      </c>
      <c r="B259" s="62" t="s">
        <v>454</v>
      </c>
      <c r="C259" s="62" t="s">
        <v>716</v>
      </c>
      <c r="D259" s="63">
        <v>0.06</v>
      </c>
      <c r="E259" s="63">
        <v>1</v>
      </c>
      <c r="H259" s="64"/>
      <c r="I259" s="64"/>
      <c r="L259" s="64"/>
    </row>
    <row r="260" spans="1:12" hidden="1" x14ac:dyDescent="0.15">
      <c r="A260" s="62" t="s">
        <v>453</v>
      </c>
      <c r="B260" s="62" t="s">
        <v>454</v>
      </c>
      <c r="C260" s="62" t="s">
        <v>717</v>
      </c>
      <c r="D260" s="63">
        <v>0.06</v>
      </c>
      <c r="E260" s="63">
        <v>1</v>
      </c>
      <c r="H260" s="64"/>
      <c r="I260" s="64"/>
      <c r="L260" s="64"/>
    </row>
    <row r="261" spans="1:12" hidden="1" x14ac:dyDescent="0.15">
      <c r="A261" s="62" t="s">
        <v>453</v>
      </c>
      <c r="B261" s="62" t="s">
        <v>454</v>
      </c>
      <c r="C261" s="62" t="s">
        <v>718</v>
      </c>
      <c r="D261" s="63">
        <v>0.06</v>
      </c>
      <c r="E261" s="63">
        <v>1</v>
      </c>
      <c r="H261" s="64"/>
      <c r="I261" s="64"/>
      <c r="L261" s="64"/>
    </row>
    <row r="262" spans="1:12" hidden="1" x14ac:dyDescent="0.15">
      <c r="A262" s="62" t="s">
        <v>453</v>
      </c>
      <c r="B262" s="62" t="s">
        <v>454</v>
      </c>
      <c r="C262" s="62" t="s">
        <v>719</v>
      </c>
      <c r="D262" s="63">
        <v>0.06</v>
      </c>
      <c r="E262" s="63">
        <v>1</v>
      </c>
      <c r="H262" s="64"/>
      <c r="I262" s="64"/>
      <c r="L262" s="64"/>
    </row>
    <row r="263" spans="1:12" hidden="1" x14ac:dyDescent="0.15">
      <c r="A263" s="62" t="s">
        <v>453</v>
      </c>
      <c r="B263" s="62" t="s">
        <v>454</v>
      </c>
      <c r="C263" s="62" t="s">
        <v>720</v>
      </c>
      <c r="D263" s="63">
        <v>0.81</v>
      </c>
      <c r="E263" s="63">
        <v>13</v>
      </c>
      <c r="H263" s="64"/>
      <c r="I263" s="64"/>
      <c r="L263" s="64"/>
    </row>
    <row r="264" spans="1:12" hidden="1" x14ac:dyDescent="0.15">
      <c r="A264" s="62" t="s">
        <v>453</v>
      </c>
      <c r="B264" s="62" t="s">
        <v>454</v>
      </c>
      <c r="C264" s="62" t="s">
        <v>721</v>
      </c>
      <c r="D264" s="63">
        <v>0.81</v>
      </c>
      <c r="E264" s="63">
        <v>13</v>
      </c>
      <c r="H264" s="64"/>
      <c r="I264" s="64"/>
      <c r="L264" s="64"/>
    </row>
    <row r="265" spans="1:12" hidden="1" x14ac:dyDescent="0.15">
      <c r="A265" s="62" t="s">
        <v>453</v>
      </c>
      <c r="B265" s="62" t="s">
        <v>600</v>
      </c>
      <c r="C265" s="62" t="s">
        <v>722</v>
      </c>
      <c r="D265" s="63">
        <v>1</v>
      </c>
      <c r="E265" s="63">
        <v>1</v>
      </c>
      <c r="H265" s="64"/>
      <c r="I265" s="64"/>
      <c r="L265" s="64"/>
    </row>
    <row r="266" spans="1:12" hidden="1" x14ac:dyDescent="0.15">
      <c r="A266" s="62" t="s">
        <v>453</v>
      </c>
      <c r="B266" s="62" t="s">
        <v>600</v>
      </c>
      <c r="C266" s="62" t="s">
        <v>723</v>
      </c>
      <c r="D266" s="63">
        <v>1</v>
      </c>
      <c r="E266" s="63">
        <v>1</v>
      </c>
      <c r="H266" s="64"/>
      <c r="I266" s="64"/>
      <c r="L266" s="64"/>
    </row>
    <row r="267" spans="1:12" hidden="1" x14ac:dyDescent="0.15">
      <c r="A267" s="62" t="s">
        <v>453</v>
      </c>
      <c r="B267" s="62" t="s">
        <v>454</v>
      </c>
      <c r="C267" s="62" t="s">
        <v>724</v>
      </c>
      <c r="D267" s="63">
        <v>0.06</v>
      </c>
      <c r="E267" s="63">
        <v>1</v>
      </c>
      <c r="H267" s="64"/>
      <c r="I267" s="64"/>
      <c r="L267" s="64"/>
    </row>
    <row r="268" spans="1:12" hidden="1" x14ac:dyDescent="0.15">
      <c r="A268" s="62" t="s">
        <v>453</v>
      </c>
      <c r="B268" s="62" t="s">
        <v>618</v>
      </c>
      <c r="C268" s="62" t="s">
        <v>725</v>
      </c>
      <c r="D268" s="63">
        <v>8</v>
      </c>
      <c r="E268" s="63">
        <v>8</v>
      </c>
      <c r="H268" s="64"/>
      <c r="I268" s="64"/>
      <c r="L268" s="64"/>
    </row>
    <row r="269" spans="1:12" hidden="1" x14ac:dyDescent="0.15">
      <c r="A269" s="62" t="s">
        <v>453</v>
      </c>
      <c r="B269" s="62" t="s">
        <v>454</v>
      </c>
      <c r="C269" s="62" t="s">
        <v>726</v>
      </c>
      <c r="D269" s="63">
        <v>0.06</v>
      </c>
      <c r="E269" s="63">
        <v>1</v>
      </c>
      <c r="H269" s="64"/>
      <c r="I269" s="64"/>
      <c r="L269" s="64"/>
    </row>
    <row r="270" spans="1:12" hidden="1" x14ac:dyDescent="0.15">
      <c r="A270" s="62" t="s">
        <v>453</v>
      </c>
      <c r="B270" s="62" t="s">
        <v>600</v>
      </c>
      <c r="C270" s="62" t="s">
        <v>727</v>
      </c>
      <c r="D270" s="63">
        <v>1</v>
      </c>
      <c r="E270" s="63">
        <v>1</v>
      </c>
      <c r="H270" s="64"/>
      <c r="I270" s="64"/>
      <c r="L270" s="64"/>
    </row>
    <row r="271" spans="1:12" hidden="1" x14ac:dyDescent="0.15">
      <c r="A271" s="62" t="s">
        <v>453</v>
      </c>
      <c r="B271" s="62" t="s">
        <v>618</v>
      </c>
      <c r="C271" s="62" t="s">
        <v>728</v>
      </c>
      <c r="D271" s="63">
        <v>8</v>
      </c>
      <c r="E271" s="63">
        <v>8</v>
      </c>
      <c r="H271" s="64"/>
      <c r="I271" s="64"/>
      <c r="L271" s="64"/>
    </row>
    <row r="272" spans="1:12" hidden="1" x14ac:dyDescent="0.15">
      <c r="A272" s="62" t="s">
        <v>453</v>
      </c>
      <c r="B272" s="62" t="s">
        <v>618</v>
      </c>
      <c r="C272" s="62" t="s">
        <v>729</v>
      </c>
      <c r="D272" s="63">
        <v>8</v>
      </c>
      <c r="E272" s="63">
        <v>8</v>
      </c>
      <c r="H272" s="64"/>
      <c r="I272" s="64"/>
      <c r="L272" s="64"/>
    </row>
    <row r="273" spans="1:12" hidden="1" x14ac:dyDescent="0.15">
      <c r="A273" s="62" t="s">
        <v>453</v>
      </c>
      <c r="B273" s="62" t="s">
        <v>618</v>
      </c>
      <c r="C273" s="62" t="s">
        <v>730</v>
      </c>
      <c r="D273" s="63">
        <v>8</v>
      </c>
      <c r="E273" s="63">
        <v>8</v>
      </c>
      <c r="H273" s="64"/>
      <c r="I273" s="64"/>
      <c r="L273" s="64"/>
    </row>
    <row r="274" spans="1:12" hidden="1" x14ac:dyDescent="0.15">
      <c r="A274" s="62" t="s">
        <v>453</v>
      </c>
      <c r="B274" s="62" t="s">
        <v>618</v>
      </c>
      <c r="C274" s="62" t="s">
        <v>731</v>
      </c>
      <c r="D274" s="63">
        <v>295</v>
      </c>
      <c r="E274" s="63">
        <v>295</v>
      </c>
      <c r="H274" s="64"/>
      <c r="I274" s="64"/>
      <c r="L274" s="64"/>
    </row>
    <row r="275" spans="1:12" hidden="1" x14ac:dyDescent="0.15">
      <c r="A275" s="62" t="s">
        <v>453</v>
      </c>
      <c r="B275" s="62" t="s">
        <v>618</v>
      </c>
      <c r="C275" s="62" t="s">
        <v>732</v>
      </c>
      <c r="D275" s="63">
        <v>8</v>
      </c>
      <c r="E275" s="63">
        <v>8</v>
      </c>
      <c r="H275" s="64"/>
      <c r="I275" s="64"/>
      <c r="L275" s="64"/>
    </row>
    <row r="276" spans="1:12" hidden="1" x14ac:dyDescent="0.15">
      <c r="A276" s="62" t="s">
        <v>453</v>
      </c>
      <c r="B276" s="62" t="s">
        <v>618</v>
      </c>
      <c r="C276" s="62" t="s">
        <v>733</v>
      </c>
      <c r="D276" s="63">
        <v>8</v>
      </c>
      <c r="E276" s="63">
        <v>8</v>
      </c>
      <c r="H276" s="64"/>
      <c r="I276" s="64"/>
      <c r="L276" s="64"/>
    </row>
    <row r="277" spans="1:12" hidden="1" x14ac:dyDescent="0.15">
      <c r="A277" s="62" t="s">
        <v>453</v>
      </c>
      <c r="B277" s="62" t="s">
        <v>600</v>
      </c>
      <c r="C277" s="62" t="s">
        <v>734</v>
      </c>
      <c r="D277" s="63">
        <v>1</v>
      </c>
      <c r="E277" s="63">
        <v>1</v>
      </c>
      <c r="H277" s="64"/>
      <c r="I277" s="64"/>
      <c r="L277" s="64"/>
    </row>
    <row r="278" spans="1:12" hidden="1" x14ac:dyDescent="0.15">
      <c r="A278" s="62" t="s">
        <v>453</v>
      </c>
      <c r="B278" s="62" t="s">
        <v>454</v>
      </c>
      <c r="C278" s="62" t="s">
        <v>735</v>
      </c>
      <c r="D278" s="63">
        <v>0.06</v>
      </c>
      <c r="E278" s="63">
        <v>1</v>
      </c>
      <c r="H278" s="64"/>
      <c r="I278" s="64"/>
      <c r="L278" s="64"/>
    </row>
    <row r="279" spans="1:12" hidden="1" x14ac:dyDescent="0.15">
      <c r="A279" s="62" t="s">
        <v>453</v>
      </c>
      <c r="B279" s="62" t="s">
        <v>454</v>
      </c>
      <c r="C279" s="62" t="s">
        <v>736</v>
      </c>
      <c r="D279" s="63">
        <v>0.06</v>
      </c>
      <c r="E279" s="63">
        <v>1</v>
      </c>
      <c r="H279" s="64"/>
      <c r="I279" s="64"/>
      <c r="L279" s="64"/>
    </row>
    <row r="280" spans="1:12" hidden="1" x14ac:dyDescent="0.15">
      <c r="A280" s="62" t="s">
        <v>453</v>
      </c>
      <c r="B280" s="62" t="s">
        <v>454</v>
      </c>
      <c r="C280" s="62" t="s">
        <v>737</v>
      </c>
      <c r="D280" s="63">
        <v>0.06</v>
      </c>
      <c r="E280" s="63">
        <v>1</v>
      </c>
      <c r="H280" s="64"/>
      <c r="I280" s="64"/>
      <c r="L280" s="64"/>
    </row>
    <row r="281" spans="1:12" hidden="1" x14ac:dyDescent="0.15">
      <c r="A281" s="62" t="s">
        <v>453</v>
      </c>
      <c r="B281" s="62" t="s">
        <v>454</v>
      </c>
      <c r="C281" s="62" t="s">
        <v>738</v>
      </c>
      <c r="D281" s="63">
        <v>0.06</v>
      </c>
      <c r="E281" s="63">
        <v>1</v>
      </c>
      <c r="H281" s="64"/>
      <c r="I281" s="64"/>
      <c r="L281" s="64"/>
    </row>
    <row r="282" spans="1:12" hidden="1" x14ac:dyDescent="0.15">
      <c r="A282" s="62" t="s">
        <v>453</v>
      </c>
      <c r="B282" s="62" t="s">
        <v>454</v>
      </c>
      <c r="C282" s="62" t="s">
        <v>739</v>
      </c>
      <c r="D282" s="63">
        <v>0.06</v>
      </c>
      <c r="E282" s="63">
        <v>1</v>
      </c>
      <c r="H282" s="64"/>
      <c r="I282" s="64"/>
      <c r="L282" s="64"/>
    </row>
    <row r="283" spans="1:12" hidden="1" x14ac:dyDescent="0.15">
      <c r="A283" s="62" t="s">
        <v>453</v>
      </c>
      <c r="B283" s="62" t="s">
        <v>454</v>
      </c>
      <c r="C283" s="62" t="s">
        <v>740</v>
      </c>
      <c r="D283" s="63">
        <v>0.06</v>
      </c>
      <c r="E283" s="63">
        <v>1</v>
      </c>
      <c r="H283" s="64"/>
      <c r="I283" s="64"/>
      <c r="L283" s="64"/>
    </row>
    <row r="284" spans="1:12" hidden="1" x14ac:dyDescent="0.15">
      <c r="A284" s="62" t="s">
        <v>453</v>
      </c>
      <c r="B284" s="62" t="s">
        <v>454</v>
      </c>
      <c r="C284" s="62" t="s">
        <v>741</v>
      </c>
      <c r="D284" s="63">
        <v>0.06</v>
      </c>
      <c r="E284" s="63">
        <v>1</v>
      </c>
      <c r="H284" s="64"/>
      <c r="I284" s="64"/>
      <c r="L284" s="64"/>
    </row>
    <row r="285" spans="1:12" hidden="1" x14ac:dyDescent="0.15">
      <c r="A285" s="62" t="s">
        <v>453</v>
      </c>
      <c r="B285" s="62" t="s">
        <v>454</v>
      </c>
      <c r="C285" s="62" t="s">
        <v>742</v>
      </c>
      <c r="D285" s="63">
        <v>0.06</v>
      </c>
      <c r="E285" s="63">
        <v>1</v>
      </c>
      <c r="H285" s="64"/>
      <c r="I285" s="64"/>
      <c r="L285" s="64"/>
    </row>
    <row r="286" spans="1:12" hidden="1" x14ac:dyDescent="0.15">
      <c r="A286" s="62" t="s">
        <v>453</v>
      </c>
      <c r="B286" s="62" t="s">
        <v>454</v>
      </c>
      <c r="C286" s="62" t="s">
        <v>743</v>
      </c>
      <c r="D286" s="63">
        <v>0.06</v>
      </c>
      <c r="E286" s="63">
        <v>1</v>
      </c>
      <c r="H286" s="64"/>
      <c r="I286" s="64"/>
      <c r="L286" s="64"/>
    </row>
    <row r="287" spans="1:12" hidden="1" x14ac:dyDescent="0.15">
      <c r="A287" s="62" t="s">
        <v>453</v>
      </c>
      <c r="B287" s="62" t="s">
        <v>454</v>
      </c>
      <c r="C287" s="62" t="s">
        <v>744</v>
      </c>
      <c r="D287" s="63">
        <v>0.06</v>
      </c>
      <c r="E287" s="63">
        <v>1</v>
      </c>
      <c r="H287" s="64"/>
      <c r="I287" s="64"/>
      <c r="L287" s="64"/>
    </row>
    <row r="288" spans="1:12" hidden="1" x14ac:dyDescent="0.15">
      <c r="A288" s="62" t="s">
        <v>453</v>
      </c>
      <c r="B288" s="62" t="s">
        <v>478</v>
      </c>
      <c r="C288" s="62" t="s">
        <v>745</v>
      </c>
      <c r="D288" s="63">
        <v>68</v>
      </c>
      <c r="E288" s="63">
        <v>68</v>
      </c>
      <c r="H288" s="64"/>
      <c r="I288" s="64"/>
      <c r="L288" s="64"/>
    </row>
    <row r="289" spans="1:12" hidden="1" x14ac:dyDescent="0.15">
      <c r="A289" s="62" t="s">
        <v>453</v>
      </c>
      <c r="B289" s="62" t="s">
        <v>618</v>
      </c>
      <c r="C289" s="62" t="s">
        <v>746</v>
      </c>
      <c r="D289" s="63">
        <v>176</v>
      </c>
      <c r="E289" s="63">
        <v>176</v>
      </c>
      <c r="H289" s="64"/>
      <c r="I289" s="64"/>
      <c r="L289" s="64"/>
    </row>
    <row r="290" spans="1:12" hidden="1" x14ac:dyDescent="0.15">
      <c r="A290" s="62" t="s">
        <v>453</v>
      </c>
      <c r="B290" s="62" t="s">
        <v>478</v>
      </c>
      <c r="C290" s="62" t="s">
        <v>747</v>
      </c>
      <c r="D290" s="63">
        <v>1</v>
      </c>
      <c r="E290" s="63">
        <v>1</v>
      </c>
      <c r="H290" s="64"/>
      <c r="I290" s="64"/>
      <c r="L290" s="64"/>
    </row>
    <row r="291" spans="1:12" hidden="1" x14ac:dyDescent="0.15">
      <c r="A291" s="62" t="s">
        <v>453</v>
      </c>
      <c r="B291" s="62" t="s">
        <v>478</v>
      </c>
      <c r="C291" s="62" t="s">
        <v>748</v>
      </c>
      <c r="D291" s="63">
        <v>1</v>
      </c>
      <c r="E291" s="63">
        <v>1</v>
      </c>
      <c r="H291" s="64"/>
      <c r="I291" s="64"/>
      <c r="L291" s="64"/>
    </row>
    <row r="292" spans="1:12" hidden="1" x14ac:dyDescent="0.15">
      <c r="A292" s="62" t="s">
        <v>453</v>
      </c>
      <c r="B292" s="62" t="s">
        <v>454</v>
      </c>
      <c r="C292" s="62" t="s">
        <v>749</v>
      </c>
      <c r="D292" s="63">
        <v>0.13</v>
      </c>
      <c r="E292" s="63">
        <v>2</v>
      </c>
      <c r="H292" s="64"/>
      <c r="I292" s="64"/>
      <c r="L292" s="64"/>
    </row>
    <row r="293" spans="1:12" hidden="1" x14ac:dyDescent="0.15">
      <c r="A293" s="62" t="s">
        <v>453</v>
      </c>
      <c r="B293" s="62" t="s">
        <v>600</v>
      </c>
      <c r="C293" s="62" t="s">
        <v>750</v>
      </c>
      <c r="D293" s="63">
        <v>1</v>
      </c>
      <c r="E293" s="63">
        <v>1</v>
      </c>
      <c r="H293" s="64"/>
      <c r="I293" s="64"/>
      <c r="L293" s="64"/>
    </row>
    <row r="294" spans="1:12" hidden="1" x14ac:dyDescent="0.15">
      <c r="A294" s="62" t="s">
        <v>453</v>
      </c>
      <c r="B294" s="62" t="s">
        <v>478</v>
      </c>
      <c r="C294" s="62" t="s">
        <v>751</v>
      </c>
      <c r="D294" s="63">
        <v>103</v>
      </c>
      <c r="E294" s="63">
        <v>103</v>
      </c>
      <c r="H294" s="64"/>
      <c r="I294" s="64"/>
      <c r="L294" s="64"/>
    </row>
    <row r="295" spans="1:12" hidden="1" x14ac:dyDescent="0.15">
      <c r="A295" s="62" t="s">
        <v>453</v>
      </c>
      <c r="B295" s="62" t="s">
        <v>454</v>
      </c>
      <c r="C295" s="62" t="s">
        <v>752</v>
      </c>
      <c r="D295" s="63">
        <v>1.44</v>
      </c>
      <c r="E295" s="63">
        <v>23</v>
      </c>
      <c r="H295" s="64"/>
      <c r="I295" s="64"/>
      <c r="L295" s="64"/>
    </row>
    <row r="296" spans="1:12" hidden="1" x14ac:dyDescent="0.15">
      <c r="A296" s="62" t="s">
        <v>453</v>
      </c>
      <c r="B296" s="62" t="s">
        <v>454</v>
      </c>
      <c r="C296" s="62" t="s">
        <v>753</v>
      </c>
      <c r="D296" s="63">
        <v>0.06</v>
      </c>
      <c r="E296" s="63">
        <v>1</v>
      </c>
      <c r="H296" s="64"/>
      <c r="I296" s="64"/>
      <c r="L296" s="64"/>
    </row>
    <row r="297" spans="1:12" hidden="1" x14ac:dyDescent="0.15">
      <c r="A297" s="62" t="s">
        <v>453</v>
      </c>
      <c r="B297" s="62" t="s">
        <v>454</v>
      </c>
      <c r="C297" s="62" t="s">
        <v>754</v>
      </c>
      <c r="D297" s="63">
        <v>0.06</v>
      </c>
      <c r="E297" s="63">
        <v>1</v>
      </c>
      <c r="H297" s="64"/>
      <c r="I297" s="64"/>
      <c r="L297" s="64"/>
    </row>
    <row r="298" spans="1:12" hidden="1" x14ac:dyDescent="0.15">
      <c r="A298" s="62" t="s">
        <v>453</v>
      </c>
      <c r="B298" s="62" t="s">
        <v>600</v>
      </c>
      <c r="C298" s="62" t="s">
        <v>755</v>
      </c>
      <c r="D298" s="63">
        <v>1</v>
      </c>
      <c r="E298" s="63">
        <v>1</v>
      </c>
      <c r="H298" s="64"/>
      <c r="I298" s="64"/>
      <c r="L298" s="64"/>
    </row>
    <row r="299" spans="1:12" hidden="1" x14ac:dyDescent="0.15">
      <c r="A299" s="62" t="s">
        <v>453</v>
      </c>
      <c r="B299" s="62" t="s">
        <v>454</v>
      </c>
      <c r="C299" s="62" t="s">
        <v>756</v>
      </c>
      <c r="D299" s="63">
        <v>0.06</v>
      </c>
      <c r="E299" s="63">
        <v>1</v>
      </c>
      <c r="H299" s="64"/>
      <c r="I299" s="64"/>
      <c r="L299" s="64"/>
    </row>
    <row r="300" spans="1:12" hidden="1" x14ac:dyDescent="0.15">
      <c r="A300" s="62" t="s">
        <v>453</v>
      </c>
      <c r="B300" s="62" t="s">
        <v>600</v>
      </c>
      <c r="C300" s="62" t="s">
        <v>757</v>
      </c>
      <c r="D300" s="63">
        <v>1</v>
      </c>
      <c r="E300" s="63">
        <v>1</v>
      </c>
      <c r="H300" s="64"/>
      <c r="I300" s="64"/>
      <c r="L300" s="64"/>
    </row>
    <row r="301" spans="1:12" hidden="1" x14ac:dyDescent="0.15">
      <c r="A301" s="62" t="s">
        <v>453</v>
      </c>
      <c r="B301" s="62" t="s">
        <v>454</v>
      </c>
      <c r="C301" s="62" t="s">
        <v>758</v>
      </c>
      <c r="D301" s="63">
        <v>0.06</v>
      </c>
      <c r="E301" s="63">
        <v>1</v>
      </c>
      <c r="H301" s="64"/>
      <c r="I301" s="64"/>
      <c r="L301" s="64"/>
    </row>
    <row r="302" spans="1:12" hidden="1" x14ac:dyDescent="0.15">
      <c r="A302" s="62" t="s">
        <v>453</v>
      </c>
      <c r="B302" s="62" t="s">
        <v>600</v>
      </c>
      <c r="C302" s="62" t="s">
        <v>759</v>
      </c>
      <c r="D302" s="63">
        <v>1</v>
      </c>
      <c r="E302" s="63">
        <v>1</v>
      </c>
      <c r="H302" s="64"/>
      <c r="I302" s="64"/>
      <c r="L302" s="64"/>
    </row>
    <row r="303" spans="1:12" hidden="1" x14ac:dyDescent="0.15">
      <c r="A303" s="62" t="s">
        <v>453</v>
      </c>
      <c r="B303" s="62" t="s">
        <v>454</v>
      </c>
      <c r="C303" s="62" t="s">
        <v>760</v>
      </c>
      <c r="D303" s="63">
        <v>0.06</v>
      </c>
      <c r="E303" s="63">
        <v>1</v>
      </c>
      <c r="H303" s="64"/>
      <c r="I303" s="64"/>
      <c r="L303" s="64"/>
    </row>
    <row r="304" spans="1:12" hidden="1" x14ac:dyDescent="0.15">
      <c r="A304" s="62" t="s">
        <v>453</v>
      </c>
      <c r="B304" s="62" t="s">
        <v>600</v>
      </c>
      <c r="C304" s="62" t="s">
        <v>761</v>
      </c>
      <c r="D304" s="63">
        <v>1</v>
      </c>
      <c r="E304" s="63">
        <v>1</v>
      </c>
      <c r="H304" s="64"/>
      <c r="I304" s="64"/>
      <c r="L304" s="64"/>
    </row>
    <row r="305" spans="1:12" hidden="1" x14ac:dyDescent="0.15">
      <c r="A305" s="62" t="s">
        <v>453</v>
      </c>
      <c r="B305" s="62" t="s">
        <v>600</v>
      </c>
      <c r="C305" s="62" t="s">
        <v>762</v>
      </c>
      <c r="D305" s="63">
        <v>1</v>
      </c>
      <c r="E305" s="63">
        <v>1</v>
      </c>
      <c r="H305" s="64"/>
      <c r="I305" s="64"/>
      <c r="L305" s="64"/>
    </row>
    <row r="306" spans="1:12" hidden="1" x14ac:dyDescent="0.15">
      <c r="A306" s="62" t="s">
        <v>453</v>
      </c>
      <c r="B306" s="62" t="s">
        <v>454</v>
      </c>
      <c r="C306" s="62" t="s">
        <v>763</v>
      </c>
      <c r="D306" s="63">
        <v>0.13</v>
      </c>
      <c r="E306" s="63">
        <v>2</v>
      </c>
      <c r="H306" s="64"/>
      <c r="I306" s="64"/>
      <c r="L306" s="64"/>
    </row>
    <row r="307" spans="1:12" hidden="1" x14ac:dyDescent="0.15">
      <c r="A307" s="62" t="s">
        <v>453</v>
      </c>
      <c r="B307" s="62" t="s">
        <v>600</v>
      </c>
      <c r="C307" s="62" t="s">
        <v>764</v>
      </c>
      <c r="D307" s="63">
        <v>1</v>
      </c>
      <c r="E307" s="63">
        <v>1</v>
      </c>
      <c r="H307" s="64"/>
      <c r="I307" s="64"/>
      <c r="L307" s="64"/>
    </row>
    <row r="308" spans="1:12" hidden="1" x14ac:dyDescent="0.15">
      <c r="A308" s="62" t="s">
        <v>453</v>
      </c>
      <c r="B308" s="62" t="s">
        <v>600</v>
      </c>
      <c r="C308" s="62" t="s">
        <v>765</v>
      </c>
      <c r="D308" s="63">
        <v>1</v>
      </c>
      <c r="E308" s="63">
        <v>1</v>
      </c>
      <c r="H308" s="64"/>
      <c r="I308" s="64"/>
      <c r="L308" s="64"/>
    </row>
    <row r="309" spans="1:12" hidden="1" x14ac:dyDescent="0.15">
      <c r="A309" s="62" t="s">
        <v>453</v>
      </c>
      <c r="B309" s="62" t="s">
        <v>454</v>
      </c>
      <c r="C309" s="62" t="s">
        <v>766</v>
      </c>
      <c r="D309" s="63">
        <v>0.06</v>
      </c>
      <c r="E309" s="63">
        <v>1</v>
      </c>
      <c r="H309" s="64"/>
      <c r="I309" s="64"/>
      <c r="L309" s="64"/>
    </row>
    <row r="310" spans="1:12" hidden="1" x14ac:dyDescent="0.15">
      <c r="A310" s="62" t="s">
        <v>453</v>
      </c>
      <c r="B310" s="62" t="s">
        <v>454</v>
      </c>
      <c r="C310" s="62" t="s">
        <v>767</v>
      </c>
      <c r="D310" s="63">
        <v>0.06</v>
      </c>
      <c r="E310" s="63">
        <v>1</v>
      </c>
      <c r="H310" s="64"/>
      <c r="I310" s="64"/>
      <c r="L310" s="64"/>
    </row>
    <row r="311" spans="1:12" hidden="1" x14ac:dyDescent="0.15">
      <c r="A311" s="62" t="s">
        <v>453</v>
      </c>
      <c r="B311" s="62" t="s">
        <v>454</v>
      </c>
      <c r="C311" s="62" t="s">
        <v>768</v>
      </c>
      <c r="D311" s="63">
        <v>0.06</v>
      </c>
      <c r="E311" s="63">
        <v>1</v>
      </c>
      <c r="H311" s="64"/>
      <c r="I311" s="64"/>
      <c r="L311" s="64"/>
    </row>
    <row r="312" spans="1:12" hidden="1" x14ac:dyDescent="0.15">
      <c r="A312" s="62" t="s">
        <v>453</v>
      </c>
      <c r="B312" s="62" t="s">
        <v>454</v>
      </c>
      <c r="C312" s="62" t="s">
        <v>769</v>
      </c>
      <c r="D312" s="63">
        <v>0.06</v>
      </c>
      <c r="E312" s="63">
        <v>1</v>
      </c>
      <c r="H312" s="64"/>
      <c r="I312" s="64"/>
      <c r="L312" s="64"/>
    </row>
    <row r="313" spans="1:12" hidden="1" x14ac:dyDescent="0.15">
      <c r="A313" s="62" t="s">
        <v>453</v>
      </c>
      <c r="B313" s="62" t="s">
        <v>618</v>
      </c>
      <c r="C313" s="62" t="s">
        <v>770</v>
      </c>
      <c r="D313" s="63">
        <v>8</v>
      </c>
      <c r="E313" s="63">
        <v>8</v>
      </c>
      <c r="H313" s="64"/>
      <c r="I313" s="64"/>
      <c r="L313" s="64"/>
    </row>
    <row r="314" spans="1:12" hidden="1" x14ac:dyDescent="0.15">
      <c r="A314" s="62" t="s">
        <v>453</v>
      </c>
      <c r="B314" s="62" t="s">
        <v>478</v>
      </c>
      <c r="C314" s="62" t="s">
        <v>771</v>
      </c>
      <c r="D314" s="63">
        <v>1</v>
      </c>
      <c r="E314" s="63">
        <v>1</v>
      </c>
      <c r="H314" s="64"/>
      <c r="I314" s="64"/>
      <c r="L314" s="64"/>
    </row>
    <row r="315" spans="1:12" hidden="1" x14ac:dyDescent="0.15">
      <c r="A315" s="62" t="s">
        <v>453</v>
      </c>
      <c r="B315" s="62" t="s">
        <v>454</v>
      </c>
      <c r="C315" s="62" t="s">
        <v>772</v>
      </c>
      <c r="D315" s="63">
        <v>0.06</v>
      </c>
      <c r="E315" s="63">
        <v>1</v>
      </c>
      <c r="H315" s="64"/>
      <c r="I315" s="64"/>
      <c r="L315" s="64"/>
    </row>
    <row r="316" spans="1:12" hidden="1" x14ac:dyDescent="0.15">
      <c r="A316" s="62" t="s">
        <v>453</v>
      </c>
      <c r="B316" s="62" t="s">
        <v>454</v>
      </c>
      <c r="C316" s="62" t="s">
        <v>773</v>
      </c>
      <c r="D316" s="63">
        <v>0.06</v>
      </c>
      <c r="E316" s="63">
        <v>1</v>
      </c>
      <c r="H316" s="64"/>
      <c r="I316" s="64"/>
      <c r="L316" s="64"/>
    </row>
    <row r="317" spans="1:12" hidden="1" x14ac:dyDescent="0.15">
      <c r="A317" s="62" t="s">
        <v>453</v>
      </c>
      <c r="B317" s="62" t="s">
        <v>454</v>
      </c>
      <c r="C317" s="62" t="s">
        <v>774</v>
      </c>
      <c r="D317" s="63">
        <v>0.06</v>
      </c>
      <c r="E317" s="63">
        <v>1</v>
      </c>
      <c r="H317" s="64"/>
      <c r="I317" s="64"/>
      <c r="L317" s="64"/>
    </row>
    <row r="318" spans="1:12" hidden="1" x14ac:dyDescent="0.15">
      <c r="A318" s="62" t="s">
        <v>453</v>
      </c>
      <c r="B318" s="62" t="s">
        <v>454</v>
      </c>
      <c r="C318" s="62" t="s">
        <v>775</v>
      </c>
      <c r="D318" s="63">
        <v>0.06</v>
      </c>
      <c r="E318" s="63">
        <v>1</v>
      </c>
      <c r="H318" s="64"/>
      <c r="I318" s="64"/>
      <c r="L318" s="64"/>
    </row>
    <row r="319" spans="1:12" hidden="1" x14ac:dyDescent="0.15">
      <c r="A319" s="62" t="s">
        <v>453</v>
      </c>
      <c r="B319" s="62" t="s">
        <v>454</v>
      </c>
      <c r="C319" s="62" t="s">
        <v>776</v>
      </c>
      <c r="D319" s="63">
        <v>0.06</v>
      </c>
      <c r="E319" s="63">
        <v>1</v>
      </c>
      <c r="H319" s="64"/>
      <c r="I319" s="64"/>
      <c r="L319" s="64"/>
    </row>
    <row r="320" spans="1:12" hidden="1" x14ac:dyDescent="0.15">
      <c r="A320" s="62" t="s">
        <v>453</v>
      </c>
      <c r="B320" s="62" t="s">
        <v>454</v>
      </c>
      <c r="C320" s="62" t="s">
        <v>777</v>
      </c>
      <c r="D320" s="63">
        <v>0.06</v>
      </c>
      <c r="E320" s="63">
        <v>1</v>
      </c>
      <c r="H320" s="64"/>
      <c r="I320" s="64"/>
      <c r="L320" s="64"/>
    </row>
    <row r="321" spans="1:12" hidden="1" x14ac:dyDescent="0.15">
      <c r="A321" s="62" t="s">
        <v>453</v>
      </c>
      <c r="B321" s="62" t="s">
        <v>454</v>
      </c>
      <c r="C321" s="62" t="s">
        <v>778</v>
      </c>
      <c r="D321" s="63">
        <v>0.06</v>
      </c>
      <c r="E321" s="63">
        <v>1</v>
      </c>
      <c r="H321" s="64"/>
      <c r="I321" s="64"/>
      <c r="L321" s="64"/>
    </row>
    <row r="322" spans="1:12" hidden="1" x14ac:dyDescent="0.15">
      <c r="A322" s="62" t="s">
        <v>453</v>
      </c>
      <c r="B322" s="62" t="s">
        <v>478</v>
      </c>
      <c r="C322" s="62" t="s">
        <v>779</v>
      </c>
      <c r="D322" s="63">
        <v>1</v>
      </c>
      <c r="E322" s="63">
        <v>1</v>
      </c>
      <c r="H322" s="64"/>
      <c r="I322" s="64"/>
      <c r="L322" s="64"/>
    </row>
    <row r="323" spans="1:12" hidden="1" x14ac:dyDescent="0.15">
      <c r="A323" s="62" t="s">
        <v>453</v>
      </c>
      <c r="B323" s="62" t="s">
        <v>454</v>
      </c>
      <c r="C323" s="62" t="s">
        <v>780</v>
      </c>
      <c r="D323" s="63">
        <v>0.06</v>
      </c>
      <c r="E323" s="63">
        <v>1</v>
      </c>
      <c r="H323" s="64"/>
      <c r="I323" s="64"/>
      <c r="L323" s="64"/>
    </row>
    <row r="324" spans="1:12" hidden="1" x14ac:dyDescent="0.15">
      <c r="A324" s="62" t="s">
        <v>453</v>
      </c>
      <c r="B324" s="62" t="s">
        <v>454</v>
      </c>
      <c r="C324" s="62" t="s">
        <v>781</v>
      </c>
      <c r="D324" s="63">
        <v>0.06</v>
      </c>
      <c r="E324" s="63">
        <v>1</v>
      </c>
      <c r="H324" s="64"/>
      <c r="I324" s="64"/>
      <c r="L324" s="64"/>
    </row>
    <row r="325" spans="1:12" hidden="1" x14ac:dyDescent="0.15">
      <c r="A325" s="62" t="s">
        <v>453</v>
      </c>
      <c r="B325" s="62" t="s">
        <v>478</v>
      </c>
      <c r="C325" s="62" t="s">
        <v>782</v>
      </c>
      <c r="D325" s="63">
        <v>1</v>
      </c>
      <c r="E325" s="63">
        <v>1</v>
      </c>
      <c r="H325" s="64"/>
      <c r="I325" s="64"/>
      <c r="L325" s="64"/>
    </row>
    <row r="326" spans="1:12" hidden="1" x14ac:dyDescent="0.15">
      <c r="A326" s="62" t="s">
        <v>453</v>
      </c>
      <c r="B326" s="62" t="s">
        <v>478</v>
      </c>
      <c r="C326" s="62" t="s">
        <v>783</v>
      </c>
      <c r="D326" s="63">
        <v>1</v>
      </c>
      <c r="E326" s="63">
        <v>1</v>
      </c>
      <c r="H326" s="64"/>
      <c r="I326" s="64"/>
      <c r="L326" s="64"/>
    </row>
    <row r="327" spans="1:12" hidden="1" x14ac:dyDescent="0.15">
      <c r="A327" s="62" t="s">
        <v>453</v>
      </c>
      <c r="B327" s="62" t="s">
        <v>454</v>
      </c>
      <c r="C327" s="62" t="s">
        <v>784</v>
      </c>
      <c r="D327" s="63">
        <v>0.06</v>
      </c>
      <c r="E327" s="63">
        <v>1</v>
      </c>
      <c r="H327" s="64"/>
      <c r="I327" s="64"/>
      <c r="L327" s="64"/>
    </row>
    <row r="328" spans="1:12" hidden="1" x14ac:dyDescent="0.15">
      <c r="A328" s="62" t="s">
        <v>453</v>
      </c>
      <c r="B328" s="62" t="s">
        <v>600</v>
      </c>
      <c r="C328" s="62" t="s">
        <v>785</v>
      </c>
      <c r="D328" s="63">
        <v>1</v>
      </c>
      <c r="E328" s="63">
        <v>1</v>
      </c>
      <c r="H328" s="64"/>
      <c r="I328" s="64"/>
      <c r="L328" s="64"/>
    </row>
    <row r="329" spans="1:12" hidden="1" x14ac:dyDescent="0.15">
      <c r="A329" s="62" t="s">
        <v>453</v>
      </c>
      <c r="B329" s="62" t="s">
        <v>478</v>
      </c>
      <c r="C329" s="62" t="s">
        <v>786</v>
      </c>
      <c r="D329" s="63">
        <v>1</v>
      </c>
      <c r="E329" s="63">
        <v>1</v>
      </c>
      <c r="H329" s="64"/>
      <c r="I329" s="64"/>
      <c r="L329" s="64"/>
    </row>
    <row r="330" spans="1:12" hidden="1" x14ac:dyDescent="0.15">
      <c r="A330" s="62" t="s">
        <v>453</v>
      </c>
      <c r="B330" s="62" t="s">
        <v>478</v>
      </c>
      <c r="C330" s="62" t="s">
        <v>787</v>
      </c>
      <c r="D330" s="63">
        <v>1</v>
      </c>
      <c r="E330" s="63">
        <v>1</v>
      </c>
      <c r="H330" s="64"/>
      <c r="I330" s="64"/>
      <c r="L330" s="64"/>
    </row>
    <row r="331" spans="1:12" hidden="1" x14ac:dyDescent="0.15">
      <c r="A331" s="62" t="s">
        <v>453</v>
      </c>
      <c r="B331" s="62" t="s">
        <v>454</v>
      </c>
      <c r="C331" s="62" t="s">
        <v>788</v>
      </c>
      <c r="D331" s="63">
        <v>0.06</v>
      </c>
      <c r="E331" s="63">
        <v>1</v>
      </c>
      <c r="H331" s="64"/>
      <c r="I331" s="64"/>
      <c r="L331" s="64"/>
    </row>
    <row r="332" spans="1:12" x14ac:dyDescent="0.15">
      <c r="A332" s="62" t="s">
        <v>457</v>
      </c>
      <c r="B332" s="62" t="s">
        <v>488</v>
      </c>
      <c r="C332" s="62" t="s">
        <v>789</v>
      </c>
      <c r="D332" s="63">
        <v>0.06</v>
      </c>
      <c r="E332" s="63">
        <v>1</v>
      </c>
      <c r="F332" s="57">
        <v>1</v>
      </c>
      <c r="G332" s="64">
        <v>2.5686264038085899E-2</v>
      </c>
      <c r="H332" s="64">
        <v>2.5494575500488201E-2</v>
      </c>
      <c r="I332" s="64">
        <f>H332</f>
        <v>2.5494575500488201E-2</v>
      </c>
      <c r="L332" s="64">
        <f>(I332+D332)/2</f>
        <v>4.2747287750244098E-2</v>
      </c>
    </row>
    <row r="333" spans="1:12" hidden="1" x14ac:dyDescent="0.15">
      <c r="A333" s="62" t="s">
        <v>453</v>
      </c>
      <c r="B333" s="62" t="s">
        <v>478</v>
      </c>
      <c r="C333" s="62" t="s">
        <v>790</v>
      </c>
      <c r="D333" s="63">
        <v>1</v>
      </c>
      <c r="E333" s="63">
        <v>1</v>
      </c>
      <c r="H333" s="64"/>
      <c r="I333" s="64"/>
      <c r="L333" s="64"/>
    </row>
    <row r="334" spans="1:12" hidden="1" x14ac:dyDescent="0.15">
      <c r="A334" s="62" t="s">
        <v>453</v>
      </c>
      <c r="B334" s="62" t="s">
        <v>478</v>
      </c>
      <c r="C334" s="62" t="s">
        <v>791</v>
      </c>
      <c r="D334" s="63">
        <v>1</v>
      </c>
      <c r="E334" s="63">
        <v>1</v>
      </c>
      <c r="H334" s="64"/>
      <c r="I334" s="64"/>
      <c r="L334" s="64"/>
    </row>
    <row r="335" spans="1:12" hidden="1" x14ac:dyDescent="0.15">
      <c r="A335" s="62" t="s">
        <v>453</v>
      </c>
      <c r="B335" s="62" t="s">
        <v>454</v>
      </c>
      <c r="C335" s="62" t="s">
        <v>792</v>
      </c>
      <c r="D335" s="63">
        <v>0.06</v>
      </c>
      <c r="E335" s="63">
        <v>1</v>
      </c>
      <c r="H335" s="64"/>
      <c r="I335" s="64"/>
      <c r="L335" s="64"/>
    </row>
    <row r="336" spans="1:12" hidden="1" x14ac:dyDescent="0.15">
      <c r="A336" s="62" t="s">
        <v>453</v>
      </c>
      <c r="B336" s="62" t="s">
        <v>454</v>
      </c>
      <c r="C336" s="62" t="s">
        <v>793</v>
      </c>
      <c r="D336" s="63">
        <v>0.06</v>
      </c>
      <c r="E336" s="63">
        <v>1</v>
      </c>
      <c r="H336" s="64"/>
      <c r="I336" s="64"/>
      <c r="L336" s="64"/>
    </row>
    <row r="337" spans="1:12" hidden="1" x14ac:dyDescent="0.15">
      <c r="A337" s="62" t="s">
        <v>453</v>
      </c>
      <c r="B337" s="62" t="s">
        <v>618</v>
      </c>
      <c r="C337" s="62" t="s">
        <v>794</v>
      </c>
      <c r="D337" s="63">
        <v>8</v>
      </c>
      <c r="E337" s="63">
        <v>8</v>
      </c>
      <c r="H337" s="64"/>
      <c r="I337" s="64"/>
      <c r="L337" s="64"/>
    </row>
    <row r="338" spans="1:12" hidden="1" x14ac:dyDescent="0.15">
      <c r="A338" s="62" t="s">
        <v>453</v>
      </c>
      <c r="B338" s="62" t="s">
        <v>454</v>
      </c>
      <c r="C338" s="62" t="s">
        <v>795</v>
      </c>
      <c r="D338" s="63">
        <v>0.06</v>
      </c>
      <c r="E338" s="63">
        <v>1</v>
      </c>
      <c r="H338" s="64"/>
      <c r="I338" s="64"/>
      <c r="L338" s="64"/>
    </row>
    <row r="339" spans="1:12" hidden="1" x14ac:dyDescent="0.15">
      <c r="A339" s="62" t="s">
        <v>453</v>
      </c>
      <c r="B339" s="62" t="s">
        <v>454</v>
      </c>
      <c r="C339" s="62" t="s">
        <v>796</v>
      </c>
      <c r="D339" s="63">
        <v>0.06</v>
      </c>
      <c r="E339" s="63">
        <v>1</v>
      </c>
      <c r="H339" s="64"/>
      <c r="I339" s="64"/>
      <c r="L339" s="64"/>
    </row>
    <row r="340" spans="1:12" hidden="1" x14ac:dyDescent="0.15">
      <c r="A340" s="62" t="s">
        <v>453</v>
      </c>
      <c r="B340" s="62" t="s">
        <v>454</v>
      </c>
      <c r="C340" s="62" t="s">
        <v>797</v>
      </c>
      <c r="D340" s="63">
        <v>0.06</v>
      </c>
      <c r="E340" s="63">
        <v>1</v>
      </c>
      <c r="H340" s="64"/>
      <c r="I340" s="64"/>
      <c r="L340" s="64"/>
    </row>
    <row r="341" spans="1:12" hidden="1" x14ac:dyDescent="0.15">
      <c r="A341" s="62" t="s">
        <v>453</v>
      </c>
      <c r="B341" s="62" t="s">
        <v>454</v>
      </c>
      <c r="C341" s="62" t="s">
        <v>798</v>
      </c>
      <c r="D341" s="63">
        <v>0.06</v>
      </c>
      <c r="E341" s="63">
        <v>1</v>
      </c>
      <c r="H341" s="64"/>
      <c r="I341" s="64"/>
      <c r="L341" s="64"/>
    </row>
    <row r="342" spans="1:12" x14ac:dyDescent="0.15">
      <c r="A342" s="62" t="s">
        <v>453</v>
      </c>
      <c r="B342" s="62" t="s">
        <v>454</v>
      </c>
      <c r="C342" s="62" t="s">
        <v>799</v>
      </c>
      <c r="D342" s="63">
        <v>0.06</v>
      </c>
      <c r="E342" s="63">
        <v>1</v>
      </c>
      <c r="F342" s="57">
        <v>1</v>
      </c>
      <c r="G342" s="64">
        <v>0.441470146179199</v>
      </c>
      <c r="H342" s="64">
        <v>0.441470146179199</v>
      </c>
      <c r="I342" s="64">
        <f>H342</f>
        <v>0.441470146179199</v>
      </c>
      <c r="L342" s="64">
        <f>(I342+D342)/2</f>
        <v>0.25073507308959952</v>
      </c>
    </row>
    <row r="343" spans="1:12" hidden="1" x14ac:dyDescent="0.15">
      <c r="A343" s="62" t="s">
        <v>453</v>
      </c>
      <c r="B343" s="62" t="s">
        <v>454</v>
      </c>
      <c r="C343" s="62" t="s">
        <v>800</v>
      </c>
      <c r="D343" s="63">
        <v>0.06</v>
      </c>
      <c r="E343" s="63">
        <v>1</v>
      </c>
      <c r="H343" s="64"/>
      <c r="I343" s="64"/>
      <c r="L343" s="64"/>
    </row>
    <row r="344" spans="1:12" hidden="1" x14ac:dyDescent="0.15">
      <c r="A344" s="62" t="s">
        <v>453</v>
      </c>
      <c r="B344" s="62" t="s">
        <v>600</v>
      </c>
      <c r="C344" s="62" t="s">
        <v>801</v>
      </c>
      <c r="D344" s="63">
        <v>1</v>
      </c>
      <c r="E344" s="63">
        <v>1</v>
      </c>
      <c r="H344" s="64"/>
      <c r="I344" s="64"/>
      <c r="L344" s="64"/>
    </row>
    <row r="345" spans="1:12" hidden="1" x14ac:dyDescent="0.15">
      <c r="A345" s="62" t="s">
        <v>453</v>
      </c>
      <c r="B345" s="62" t="s">
        <v>600</v>
      </c>
      <c r="C345" s="62" t="s">
        <v>802</v>
      </c>
      <c r="D345" s="63">
        <v>1</v>
      </c>
      <c r="E345" s="63">
        <v>1</v>
      </c>
      <c r="H345" s="64"/>
      <c r="I345" s="64"/>
      <c r="L345" s="64"/>
    </row>
    <row r="346" spans="1:12" hidden="1" x14ac:dyDescent="0.15">
      <c r="A346" s="62" t="s">
        <v>453</v>
      </c>
      <c r="B346" s="62" t="s">
        <v>478</v>
      </c>
      <c r="C346" s="62" t="s">
        <v>803</v>
      </c>
      <c r="D346" s="63">
        <v>1</v>
      </c>
      <c r="E346" s="63">
        <v>1</v>
      </c>
      <c r="H346" s="64"/>
      <c r="I346" s="64"/>
      <c r="L346" s="64"/>
    </row>
    <row r="347" spans="1:12" hidden="1" x14ac:dyDescent="0.15">
      <c r="A347" s="62" t="s">
        <v>453</v>
      </c>
      <c r="B347" s="62" t="s">
        <v>478</v>
      </c>
      <c r="C347" s="62" t="s">
        <v>804</v>
      </c>
      <c r="D347" s="63">
        <v>1</v>
      </c>
      <c r="E347" s="63">
        <v>1</v>
      </c>
      <c r="H347" s="64"/>
      <c r="I347" s="64"/>
      <c r="L347" s="64"/>
    </row>
    <row r="348" spans="1:12" hidden="1" x14ac:dyDescent="0.15">
      <c r="A348" s="62" t="s">
        <v>453</v>
      </c>
      <c r="B348" s="62" t="s">
        <v>478</v>
      </c>
      <c r="C348" s="62" t="s">
        <v>805</v>
      </c>
      <c r="D348" s="63">
        <v>1</v>
      </c>
      <c r="E348" s="63">
        <v>1</v>
      </c>
      <c r="H348" s="64"/>
      <c r="I348" s="64"/>
      <c r="L348" s="64"/>
    </row>
    <row r="349" spans="1:12" hidden="1" x14ac:dyDescent="0.15">
      <c r="A349" s="62" t="s">
        <v>453</v>
      </c>
      <c r="B349" s="62" t="s">
        <v>454</v>
      </c>
      <c r="C349" s="62" t="s">
        <v>806</v>
      </c>
      <c r="D349" s="63">
        <v>0.06</v>
      </c>
      <c r="E349" s="63">
        <v>1</v>
      </c>
      <c r="H349" s="64"/>
      <c r="I349" s="64"/>
      <c r="L349" s="64"/>
    </row>
    <row r="350" spans="1:12" hidden="1" x14ac:dyDescent="0.15">
      <c r="A350" s="62" t="s">
        <v>453</v>
      </c>
      <c r="B350" s="62" t="s">
        <v>454</v>
      </c>
      <c r="C350" s="62" t="s">
        <v>807</v>
      </c>
      <c r="D350" s="63">
        <v>0.06</v>
      </c>
      <c r="E350" s="63">
        <v>1</v>
      </c>
      <c r="H350" s="64"/>
      <c r="I350" s="64"/>
      <c r="L350" s="64"/>
    </row>
    <row r="351" spans="1:12" hidden="1" x14ac:dyDescent="0.15">
      <c r="A351" s="62" t="s">
        <v>453</v>
      </c>
      <c r="B351" s="62" t="s">
        <v>454</v>
      </c>
      <c r="C351" s="62" t="s">
        <v>808</v>
      </c>
      <c r="D351" s="63">
        <v>0.06</v>
      </c>
      <c r="E351" s="63">
        <v>1</v>
      </c>
      <c r="H351" s="64"/>
      <c r="I351" s="64"/>
      <c r="L351" s="64"/>
    </row>
    <row r="352" spans="1:12" hidden="1" x14ac:dyDescent="0.15">
      <c r="A352" s="62" t="s">
        <v>453</v>
      </c>
      <c r="B352" s="62" t="s">
        <v>454</v>
      </c>
      <c r="C352" s="62" t="s">
        <v>809</v>
      </c>
      <c r="D352" s="63">
        <v>0.06</v>
      </c>
      <c r="E352" s="63">
        <v>1</v>
      </c>
      <c r="H352" s="64"/>
      <c r="I352" s="64"/>
      <c r="L352" s="64"/>
    </row>
    <row r="353" spans="1:12" hidden="1" x14ac:dyDescent="0.15">
      <c r="A353" s="62" t="s">
        <v>453</v>
      </c>
      <c r="B353" s="62" t="s">
        <v>454</v>
      </c>
      <c r="C353" s="62" t="s">
        <v>810</v>
      </c>
      <c r="D353" s="63">
        <v>0.06</v>
      </c>
      <c r="E353" s="63">
        <v>1</v>
      </c>
      <c r="H353" s="64"/>
      <c r="I353" s="64"/>
      <c r="L353" s="64"/>
    </row>
    <row r="354" spans="1:12" hidden="1" x14ac:dyDescent="0.15">
      <c r="A354" s="62" t="s">
        <v>453</v>
      </c>
      <c r="B354" s="62" t="s">
        <v>454</v>
      </c>
      <c r="C354" s="62" t="s">
        <v>811</v>
      </c>
      <c r="D354" s="63">
        <v>0.06</v>
      </c>
      <c r="E354" s="63">
        <v>1</v>
      </c>
      <c r="H354" s="64"/>
      <c r="I354" s="64"/>
      <c r="L354" s="64"/>
    </row>
    <row r="355" spans="1:12" hidden="1" x14ac:dyDescent="0.15">
      <c r="A355" s="62" t="s">
        <v>460</v>
      </c>
      <c r="B355" s="62" t="s">
        <v>461</v>
      </c>
      <c r="C355" s="62" t="s">
        <v>812</v>
      </c>
      <c r="D355" s="63">
        <v>2</v>
      </c>
      <c r="E355" s="63">
        <v>2</v>
      </c>
      <c r="H355" s="64"/>
      <c r="I355" s="64"/>
      <c r="L355" s="64"/>
    </row>
    <row r="356" spans="1:12" hidden="1" x14ac:dyDescent="0.15">
      <c r="A356" s="62" t="s">
        <v>453</v>
      </c>
      <c r="B356" s="62" t="s">
        <v>454</v>
      </c>
      <c r="C356" s="62" t="s">
        <v>813</v>
      </c>
      <c r="D356" s="63">
        <v>4.13</v>
      </c>
      <c r="E356" s="63">
        <v>66</v>
      </c>
      <c r="H356" s="64"/>
      <c r="I356" s="64"/>
      <c r="L356" s="64"/>
    </row>
    <row r="357" spans="1:12" hidden="1" x14ac:dyDescent="0.15">
      <c r="A357" s="62" t="s">
        <v>460</v>
      </c>
      <c r="B357" s="62" t="s">
        <v>461</v>
      </c>
      <c r="C357" s="62" t="s">
        <v>814</v>
      </c>
      <c r="D357" s="63">
        <v>1</v>
      </c>
      <c r="E357" s="63">
        <v>1</v>
      </c>
      <c r="H357" s="64"/>
      <c r="I357" s="64"/>
      <c r="L357" s="64"/>
    </row>
    <row r="358" spans="1:12" hidden="1" x14ac:dyDescent="0.15">
      <c r="A358" s="62" t="s">
        <v>453</v>
      </c>
      <c r="B358" s="62" t="s">
        <v>454</v>
      </c>
      <c r="C358" s="62" t="s">
        <v>815</v>
      </c>
      <c r="D358" s="63">
        <v>0.06</v>
      </c>
      <c r="E358" s="63">
        <v>1</v>
      </c>
      <c r="H358" s="64"/>
      <c r="I358" s="64"/>
      <c r="L358" s="64"/>
    </row>
    <row r="359" spans="1:12" hidden="1" x14ac:dyDescent="0.15">
      <c r="A359" s="62" t="s">
        <v>453</v>
      </c>
      <c r="B359" s="62" t="s">
        <v>454</v>
      </c>
      <c r="C359" s="62" t="s">
        <v>816</v>
      </c>
      <c r="D359" s="63">
        <v>0.06</v>
      </c>
      <c r="E359" s="63">
        <v>1</v>
      </c>
      <c r="H359" s="64"/>
      <c r="I359" s="64"/>
      <c r="L359" s="64"/>
    </row>
    <row r="360" spans="1:12" hidden="1" x14ac:dyDescent="0.15">
      <c r="A360" s="62" t="s">
        <v>453</v>
      </c>
      <c r="B360" s="62" t="s">
        <v>454</v>
      </c>
      <c r="C360" s="62" t="s">
        <v>817</v>
      </c>
      <c r="D360" s="63">
        <v>0.06</v>
      </c>
      <c r="E360" s="63">
        <v>1</v>
      </c>
      <c r="H360" s="64"/>
      <c r="I360" s="64"/>
      <c r="L360" s="64"/>
    </row>
    <row r="361" spans="1:12" x14ac:dyDescent="0.15">
      <c r="A361" s="62" t="s">
        <v>453</v>
      </c>
      <c r="B361" s="62" t="s">
        <v>454</v>
      </c>
      <c r="C361" s="62" t="s">
        <v>818</v>
      </c>
      <c r="D361" s="63">
        <v>0.06</v>
      </c>
      <c r="E361" s="63">
        <v>1</v>
      </c>
      <c r="F361" s="57">
        <v>1</v>
      </c>
      <c r="G361" s="64">
        <v>0.90030097961425704</v>
      </c>
      <c r="H361" s="64">
        <v>0.90030097961425704</v>
      </c>
      <c r="I361" s="64">
        <f>H361</f>
        <v>0.90030097961425704</v>
      </c>
      <c r="L361" s="64">
        <f>(I361+D361)/2</f>
        <v>0.48015048980712849</v>
      </c>
    </row>
    <row r="362" spans="1:12" x14ac:dyDescent="0.15">
      <c r="A362" s="62" t="s">
        <v>453</v>
      </c>
      <c r="B362" s="62" t="s">
        <v>454</v>
      </c>
      <c r="C362" s="62" t="s">
        <v>819</v>
      </c>
      <c r="D362" s="63">
        <v>0.06</v>
      </c>
      <c r="E362" s="63">
        <v>1</v>
      </c>
      <c r="F362" s="57">
        <v>1</v>
      </c>
      <c r="G362" s="64">
        <v>3.00201988220214</v>
      </c>
      <c r="H362" s="64">
        <v>3.00201988220214</v>
      </c>
      <c r="I362" s="64">
        <f>H362</f>
        <v>3.00201988220214</v>
      </c>
      <c r="L362" s="64">
        <f>(I362+D362)/2</f>
        <v>1.53100994110107</v>
      </c>
    </row>
    <row r="363" spans="1:12" hidden="1" x14ac:dyDescent="0.15">
      <c r="A363" s="62" t="s">
        <v>453</v>
      </c>
      <c r="B363" s="62" t="s">
        <v>618</v>
      </c>
      <c r="C363" s="62" t="s">
        <v>820</v>
      </c>
      <c r="D363" s="63">
        <v>8</v>
      </c>
      <c r="E363" s="63">
        <v>8</v>
      </c>
      <c r="H363" s="64"/>
      <c r="I363" s="64"/>
      <c r="L363" s="64"/>
    </row>
    <row r="364" spans="1:12" hidden="1" x14ac:dyDescent="0.15">
      <c r="A364" s="62" t="s">
        <v>453</v>
      </c>
      <c r="B364" s="62" t="s">
        <v>454</v>
      </c>
      <c r="C364" s="62" t="s">
        <v>821</v>
      </c>
      <c r="D364" s="63">
        <v>0.06</v>
      </c>
      <c r="E364" s="63">
        <v>1</v>
      </c>
      <c r="H364" s="64"/>
      <c r="I364" s="64"/>
      <c r="L364" s="64"/>
    </row>
    <row r="365" spans="1:12" hidden="1" x14ac:dyDescent="0.15">
      <c r="A365" s="62" t="s">
        <v>453</v>
      </c>
      <c r="B365" s="62" t="s">
        <v>454</v>
      </c>
      <c r="C365" s="62" t="s">
        <v>822</v>
      </c>
      <c r="D365" s="63">
        <v>0.06</v>
      </c>
      <c r="E365" s="63">
        <v>1</v>
      </c>
      <c r="H365" s="64"/>
      <c r="I365" s="64"/>
      <c r="L365" s="64"/>
    </row>
    <row r="366" spans="1:12" hidden="1" x14ac:dyDescent="0.15">
      <c r="A366" s="62" t="s">
        <v>453</v>
      </c>
      <c r="B366" s="62" t="s">
        <v>454</v>
      </c>
      <c r="C366" s="62" t="s">
        <v>823</v>
      </c>
      <c r="D366" s="63">
        <v>0.06</v>
      </c>
      <c r="E366" s="63">
        <v>1</v>
      </c>
      <c r="H366" s="64"/>
      <c r="I366" s="64"/>
      <c r="L366" s="64"/>
    </row>
    <row r="367" spans="1:12" hidden="1" x14ac:dyDescent="0.15">
      <c r="A367" s="62" t="s">
        <v>453</v>
      </c>
      <c r="B367" s="62" t="s">
        <v>454</v>
      </c>
      <c r="C367" s="62" t="s">
        <v>824</v>
      </c>
      <c r="D367" s="63">
        <v>0.06</v>
      </c>
      <c r="E367" s="63">
        <v>1</v>
      </c>
      <c r="H367" s="64"/>
      <c r="I367" s="64"/>
      <c r="L367" s="64"/>
    </row>
    <row r="368" spans="1:12" hidden="1" x14ac:dyDescent="0.15">
      <c r="A368" s="62" t="s">
        <v>453</v>
      </c>
      <c r="B368" s="62" t="s">
        <v>478</v>
      </c>
      <c r="C368" s="62" t="s">
        <v>825</v>
      </c>
      <c r="D368" s="63">
        <v>6</v>
      </c>
      <c r="E368" s="63">
        <v>6</v>
      </c>
      <c r="H368" s="64"/>
      <c r="I368" s="64"/>
      <c r="L368" s="64"/>
    </row>
    <row r="369" spans="1:12" hidden="1" x14ac:dyDescent="0.15">
      <c r="A369" s="62" t="s">
        <v>453</v>
      </c>
      <c r="B369" s="62" t="s">
        <v>478</v>
      </c>
      <c r="C369" s="62" t="s">
        <v>826</v>
      </c>
      <c r="D369" s="63">
        <v>1</v>
      </c>
      <c r="E369" s="63">
        <v>1</v>
      </c>
      <c r="H369" s="64"/>
      <c r="I369" s="64"/>
      <c r="L369" s="64"/>
    </row>
    <row r="370" spans="1:12" hidden="1" x14ac:dyDescent="0.15">
      <c r="A370" s="62" t="s">
        <v>460</v>
      </c>
      <c r="B370" s="62" t="s">
        <v>461</v>
      </c>
      <c r="C370" s="62" t="s">
        <v>827</v>
      </c>
      <c r="D370" s="63">
        <v>1</v>
      </c>
      <c r="E370" s="63">
        <v>1</v>
      </c>
      <c r="H370" s="64"/>
      <c r="I370" s="64"/>
      <c r="L370" s="64"/>
    </row>
    <row r="371" spans="1:12" hidden="1" x14ac:dyDescent="0.15">
      <c r="A371" s="62" t="s">
        <v>453</v>
      </c>
      <c r="B371" s="62" t="s">
        <v>454</v>
      </c>
      <c r="C371" s="62" t="s">
        <v>828</v>
      </c>
      <c r="D371" s="63">
        <v>0.06</v>
      </c>
      <c r="E371" s="63">
        <v>1</v>
      </c>
      <c r="H371" s="64"/>
      <c r="I371" s="64"/>
      <c r="L371" s="64"/>
    </row>
    <row r="372" spans="1:12" x14ac:dyDescent="0.15">
      <c r="A372" s="62" t="s">
        <v>453</v>
      </c>
      <c r="B372" s="62" t="s">
        <v>454</v>
      </c>
      <c r="C372" s="62" t="s">
        <v>829</v>
      </c>
      <c r="D372" s="63">
        <v>0.06</v>
      </c>
      <c r="E372" s="63">
        <v>1</v>
      </c>
      <c r="F372" s="57">
        <v>1</v>
      </c>
      <c r="G372" s="64">
        <v>5.74493408203125E-2</v>
      </c>
      <c r="H372" s="64">
        <v>5.74493408203125E-2</v>
      </c>
      <c r="I372" s="64">
        <f>H372</f>
        <v>5.74493408203125E-2</v>
      </c>
      <c r="L372" s="64">
        <f>(I372+D372)/2</f>
        <v>5.8724670410156249E-2</v>
      </c>
    </row>
    <row r="373" spans="1:12" hidden="1" x14ac:dyDescent="0.15">
      <c r="A373" s="62" t="s">
        <v>453</v>
      </c>
      <c r="B373" s="62" t="s">
        <v>478</v>
      </c>
      <c r="C373" s="62" t="s">
        <v>830</v>
      </c>
      <c r="D373" s="63">
        <v>20</v>
      </c>
      <c r="E373" s="63">
        <v>20</v>
      </c>
      <c r="H373" s="64"/>
      <c r="I373" s="64"/>
      <c r="L373" s="64"/>
    </row>
    <row r="374" spans="1:12" hidden="1" x14ac:dyDescent="0.15">
      <c r="A374" s="62" t="s">
        <v>453</v>
      </c>
      <c r="B374" s="62" t="s">
        <v>454</v>
      </c>
      <c r="C374" s="62" t="s">
        <v>831</v>
      </c>
      <c r="D374" s="63">
        <v>0.06</v>
      </c>
      <c r="E374" s="63">
        <v>1</v>
      </c>
      <c r="H374" s="64"/>
      <c r="I374" s="64"/>
      <c r="L374" s="64"/>
    </row>
    <row r="375" spans="1:12" hidden="1" x14ac:dyDescent="0.15">
      <c r="A375" s="62" t="s">
        <v>453</v>
      </c>
      <c r="B375" s="62" t="s">
        <v>454</v>
      </c>
      <c r="C375" s="62" t="s">
        <v>832</v>
      </c>
      <c r="D375" s="63">
        <v>0.06</v>
      </c>
      <c r="E375" s="63">
        <v>1</v>
      </c>
      <c r="H375" s="64"/>
      <c r="I375" s="64"/>
      <c r="L375" s="64"/>
    </row>
    <row r="376" spans="1:12" x14ac:dyDescent="0.15">
      <c r="A376" s="62" t="s">
        <v>453</v>
      </c>
      <c r="B376" s="62" t="s">
        <v>454</v>
      </c>
      <c r="C376" s="62" t="s">
        <v>833</v>
      </c>
      <c r="D376" s="63">
        <v>0.06</v>
      </c>
      <c r="E376" s="63">
        <v>1</v>
      </c>
      <c r="F376" s="57">
        <v>1</v>
      </c>
      <c r="G376" s="64">
        <v>1.7547607421875E-3</v>
      </c>
      <c r="H376" s="64">
        <v>1.7547607421875E-3</v>
      </c>
      <c r="I376" s="64">
        <f>H376</f>
        <v>1.7547607421875E-3</v>
      </c>
      <c r="L376" s="64">
        <f>(I376+D376)/2</f>
        <v>3.0877380371093749E-2</v>
      </c>
    </row>
    <row r="377" spans="1:12" x14ac:dyDescent="0.15">
      <c r="A377" s="62" t="s">
        <v>453</v>
      </c>
      <c r="B377" s="62" t="s">
        <v>454</v>
      </c>
      <c r="C377" s="62" t="s">
        <v>834</v>
      </c>
      <c r="D377" s="63">
        <v>0.06</v>
      </c>
      <c r="E377" s="63">
        <v>1</v>
      </c>
      <c r="F377" s="57">
        <v>1</v>
      </c>
      <c r="G377" s="64">
        <v>0.116786956787109</v>
      </c>
      <c r="H377" s="64">
        <v>0.116786956787109</v>
      </c>
      <c r="I377" s="64">
        <f>H377</f>
        <v>0.116786956787109</v>
      </c>
      <c r="L377" s="64">
        <f>(I377+D377)/2</f>
        <v>8.8393478393554492E-2</v>
      </c>
    </row>
    <row r="378" spans="1:12" hidden="1" x14ac:dyDescent="0.15">
      <c r="A378" s="62" t="s">
        <v>453</v>
      </c>
      <c r="B378" s="62" t="s">
        <v>618</v>
      </c>
      <c r="C378" s="62" t="s">
        <v>835</v>
      </c>
      <c r="D378" s="63">
        <v>64</v>
      </c>
      <c r="E378" s="63">
        <v>64</v>
      </c>
      <c r="H378" s="64"/>
      <c r="I378" s="64"/>
      <c r="L378" s="64"/>
    </row>
    <row r="379" spans="1:12" hidden="1" x14ac:dyDescent="0.15">
      <c r="A379" s="62" t="s">
        <v>453</v>
      </c>
      <c r="B379" s="62" t="s">
        <v>454</v>
      </c>
      <c r="C379" s="62" t="s">
        <v>836</v>
      </c>
      <c r="D379" s="63">
        <v>0.06</v>
      </c>
      <c r="E379" s="63">
        <v>1</v>
      </c>
      <c r="H379" s="64"/>
      <c r="I379" s="64"/>
      <c r="L379" s="64"/>
    </row>
    <row r="380" spans="1:12" hidden="1" x14ac:dyDescent="0.15">
      <c r="A380" s="62" t="s">
        <v>453</v>
      </c>
      <c r="B380" s="62" t="s">
        <v>454</v>
      </c>
      <c r="C380" s="62" t="s">
        <v>837</v>
      </c>
      <c r="D380" s="63">
        <v>0.06</v>
      </c>
      <c r="E380" s="63">
        <v>1</v>
      </c>
      <c r="H380" s="64"/>
      <c r="I380" s="64"/>
      <c r="L380" s="64"/>
    </row>
    <row r="381" spans="1:12" hidden="1" x14ac:dyDescent="0.15">
      <c r="A381" s="62" t="s">
        <v>453</v>
      </c>
      <c r="B381" s="62" t="s">
        <v>454</v>
      </c>
      <c r="C381" s="62" t="s">
        <v>838</v>
      </c>
      <c r="D381" s="63">
        <v>0.06</v>
      </c>
      <c r="E381" s="63">
        <v>1</v>
      </c>
      <c r="H381" s="64"/>
      <c r="I381" s="64"/>
      <c r="L381" s="64"/>
    </row>
    <row r="382" spans="1:12" hidden="1" x14ac:dyDescent="0.15">
      <c r="A382" s="62" t="s">
        <v>453</v>
      </c>
      <c r="B382" s="62" t="s">
        <v>454</v>
      </c>
      <c r="C382" s="62" t="s">
        <v>839</v>
      </c>
      <c r="D382" s="63">
        <v>0.06</v>
      </c>
      <c r="E382" s="63">
        <v>1</v>
      </c>
      <c r="H382" s="64"/>
      <c r="I382" s="64"/>
      <c r="L382" s="64"/>
    </row>
    <row r="383" spans="1:12" hidden="1" x14ac:dyDescent="0.15">
      <c r="A383" s="62" t="s">
        <v>453</v>
      </c>
      <c r="B383" s="62" t="s">
        <v>454</v>
      </c>
      <c r="C383" s="62" t="s">
        <v>840</v>
      </c>
      <c r="D383" s="63">
        <v>0.06</v>
      </c>
      <c r="E383" s="63">
        <v>1</v>
      </c>
      <c r="H383" s="64"/>
      <c r="I383" s="64"/>
      <c r="L383" s="64"/>
    </row>
    <row r="384" spans="1:12" hidden="1" x14ac:dyDescent="0.15">
      <c r="A384" s="62" t="s">
        <v>453</v>
      </c>
      <c r="B384" s="62" t="s">
        <v>454</v>
      </c>
      <c r="C384" s="62" t="s">
        <v>841</v>
      </c>
      <c r="D384" s="63">
        <v>0.06</v>
      </c>
      <c r="E384" s="63">
        <v>1</v>
      </c>
      <c r="H384" s="64"/>
      <c r="I384" s="64"/>
      <c r="L384" s="64"/>
    </row>
    <row r="385" spans="1:12" hidden="1" x14ac:dyDescent="0.15">
      <c r="A385" s="62" t="s">
        <v>453</v>
      </c>
      <c r="B385" s="62" t="s">
        <v>618</v>
      </c>
      <c r="C385" s="62" t="s">
        <v>842</v>
      </c>
      <c r="D385" s="63">
        <v>8</v>
      </c>
      <c r="E385" s="63">
        <v>8</v>
      </c>
      <c r="H385" s="64"/>
      <c r="I385" s="64"/>
      <c r="L385" s="64"/>
    </row>
    <row r="386" spans="1:12" hidden="1" x14ac:dyDescent="0.15">
      <c r="A386" s="62" t="s">
        <v>453</v>
      </c>
      <c r="B386" s="62" t="s">
        <v>478</v>
      </c>
      <c r="C386" s="62" t="s">
        <v>843</v>
      </c>
      <c r="D386" s="63">
        <v>1</v>
      </c>
      <c r="E386" s="63">
        <v>1</v>
      </c>
      <c r="H386" s="64"/>
      <c r="I386" s="64"/>
      <c r="L386" s="64"/>
    </row>
    <row r="387" spans="1:12" hidden="1" x14ac:dyDescent="0.15">
      <c r="A387" s="62" t="s">
        <v>453</v>
      </c>
      <c r="B387" s="62" t="s">
        <v>618</v>
      </c>
      <c r="C387" s="62" t="s">
        <v>844</v>
      </c>
      <c r="D387" s="63">
        <v>24</v>
      </c>
      <c r="E387" s="63">
        <v>24</v>
      </c>
      <c r="H387" s="64"/>
      <c r="I387" s="64"/>
      <c r="L387" s="64"/>
    </row>
    <row r="388" spans="1:12" hidden="1" x14ac:dyDescent="0.15">
      <c r="A388" s="62" t="s">
        <v>453</v>
      </c>
      <c r="B388" s="62" t="s">
        <v>454</v>
      </c>
      <c r="C388" s="62" t="s">
        <v>845</v>
      </c>
      <c r="D388" s="63">
        <v>0.06</v>
      </c>
      <c r="E388" s="63">
        <v>1</v>
      </c>
      <c r="H388" s="64"/>
      <c r="I388" s="64"/>
      <c r="L388" s="64"/>
    </row>
    <row r="389" spans="1:12" hidden="1" x14ac:dyDescent="0.15">
      <c r="A389" s="62" t="s">
        <v>453</v>
      </c>
      <c r="B389" s="62" t="s">
        <v>454</v>
      </c>
      <c r="C389" s="62" t="s">
        <v>846</v>
      </c>
      <c r="D389" s="63">
        <v>0.06</v>
      </c>
      <c r="E389" s="63">
        <v>1</v>
      </c>
      <c r="H389" s="64"/>
      <c r="I389" s="64"/>
      <c r="L389" s="64"/>
    </row>
    <row r="390" spans="1:12" hidden="1" x14ac:dyDescent="0.15">
      <c r="A390" s="62" t="s">
        <v>453</v>
      </c>
      <c r="B390" s="62" t="s">
        <v>454</v>
      </c>
      <c r="C390" s="62" t="s">
        <v>847</v>
      </c>
      <c r="D390" s="63">
        <v>0.06</v>
      </c>
      <c r="E390" s="63">
        <v>1</v>
      </c>
      <c r="H390" s="64"/>
      <c r="I390" s="64"/>
      <c r="L390" s="64"/>
    </row>
    <row r="391" spans="1:12" hidden="1" x14ac:dyDescent="0.15">
      <c r="A391" s="62" t="s">
        <v>453</v>
      </c>
      <c r="B391" s="62" t="s">
        <v>454</v>
      </c>
      <c r="C391" s="62" t="s">
        <v>848</v>
      </c>
      <c r="D391" s="63">
        <v>0.06</v>
      </c>
      <c r="E391" s="63">
        <v>1</v>
      </c>
      <c r="H391" s="64"/>
      <c r="I391" s="64"/>
      <c r="L391" s="64"/>
    </row>
    <row r="392" spans="1:12" hidden="1" x14ac:dyDescent="0.15">
      <c r="A392" s="62" t="s">
        <v>453</v>
      </c>
      <c r="B392" s="62" t="s">
        <v>454</v>
      </c>
      <c r="C392" s="62" t="s">
        <v>849</v>
      </c>
      <c r="D392" s="63">
        <v>0.44</v>
      </c>
      <c r="E392" s="63">
        <v>7</v>
      </c>
      <c r="H392" s="64"/>
      <c r="I392" s="64"/>
      <c r="L392" s="64"/>
    </row>
    <row r="393" spans="1:12" x14ac:dyDescent="0.15">
      <c r="A393" s="62" t="s">
        <v>453</v>
      </c>
      <c r="B393" s="62" t="s">
        <v>454</v>
      </c>
      <c r="C393" s="62" t="s">
        <v>850</v>
      </c>
      <c r="D393" s="63">
        <v>0.06</v>
      </c>
      <c r="E393" s="63">
        <v>1</v>
      </c>
      <c r="F393" s="57">
        <v>1</v>
      </c>
      <c r="G393" s="64">
        <v>0.14521121978759699</v>
      </c>
      <c r="H393" s="64">
        <v>0.14521121978759699</v>
      </c>
      <c r="I393" s="64">
        <f>H393</f>
        <v>0.14521121978759699</v>
      </c>
      <c r="L393" s="64">
        <f>(I393+D393)/2</f>
        <v>0.10260560989379849</v>
      </c>
    </row>
    <row r="394" spans="1:12" x14ac:dyDescent="0.15">
      <c r="A394" s="62" t="s">
        <v>453</v>
      </c>
      <c r="B394" s="62" t="s">
        <v>454</v>
      </c>
      <c r="C394" s="62" t="s">
        <v>851</v>
      </c>
      <c r="D394" s="63">
        <v>0.06</v>
      </c>
      <c r="E394" s="63">
        <v>1</v>
      </c>
      <c r="F394" s="57">
        <v>1</v>
      </c>
      <c r="G394" s="64">
        <v>1.1444091796875E-3</v>
      </c>
      <c r="H394" s="64">
        <v>1.1444091796875E-3</v>
      </c>
      <c r="I394" s="64">
        <f>H394</f>
        <v>1.1444091796875E-3</v>
      </c>
      <c r="L394" s="64">
        <f>(I394+D394)/2</f>
        <v>3.0572204589843749E-2</v>
      </c>
    </row>
    <row r="395" spans="1:12" hidden="1" x14ac:dyDescent="0.15">
      <c r="A395" s="62" t="s">
        <v>453</v>
      </c>
      <c r="B395" s="62" t="s">
        <v>454</v>
      </c>
      <c r="C395" s="62" t="s">
        <v>852</v>
      </c>
      <c r="D395" s="63">
        <v>0.06</v>
      </c>
      <c r="E395" s="63">
        <v>1</v>
      </c>
      <c r="H395" s="64"/>
      <c r="I395" s="64"/>
      <c r="L395" s="64"/>
    </row>
    <row r="396" spans="1:12" hidden="1" x14ac:dyDescent="0.15">
      <c r="A396" s="62" t="s">
        <v>453</v>
      </c>
      <c r="B396" s="62" t="s">
        <v>454</v>
      </c>
      <c r="C396" s="62" t="s">
        <v>853</v>
      </c>
      <c r="D396" s="63">
        <v>0.06</v>
      </c>
      <c r="E396" s="63">
        <v>1</v>
      </c>
      <c r="H396" s="64"/>
      <c r="I396" s="64"/>
      <c r="L396" s="64"/>
    </row>
    <row r="397" spans="1:12" hidden="1" x14ac:dyDescent="0.15">
      <c r="A397" s="62" t="s">
        <v>453</v>
      </c>
      <c r="B397" s="62" t="s">
        <v>454</v>
      </c>
      <c r="C397" s="62" t="s">
        <v>854</v>
      </c>
      <c r="D397" s="63">
        <v>7.63</v>
      </c>
      <c r="E397" s="63">
        <v>122</v>
      </c>
      <c r="H397" s="64"/>
      <c r="I397" s="64"/>
      <c r="L397" s="64"/>
    </row>
    <row r="398" spans="1:12" hidden="1" x14ac:dyDescent="0.15">
      <c r="A398" s="62" t="s">
        <v>453</v>
      </c>
      <c r="B398" s="62" t="s">
        <v>454</v>
      </c>
      <c r="C398" s="62" t="s">
        <v>855</v>
      </c>
      <c r="D398" s="63">
        <v>0.25</v>
      </c>
      <c r="E398" s="63">
        <v>4</v>
      </c>
      <c r="H398" s="64"/>
      <c r="I398" s="64"/>
      <c r="L398" s="64"/>
    </row>
    <row r="399" spans="1:12" hidden="1" x14ac:dyDescent="0.15">
      <c r="A399" s="62" t="s">
        <v>453</v>
      </c>
      <c r="B399" s="62" t="s">
        <v>600</v>
      </c>
      <c r="C399" s="62" t="s">
        <v>856</v>
      </c>
      <c r="D399" s="63">
        <v>1</v>
      </c>
      <c r="E399" s="63">
        <v>1</v>
      </c>
      <c r="H399" s="64"/>
      <c r="I399" s="64"/>
      <c r="L399" s="64"/>
    </row>
    <row r="400" spans="1:12" hidden="1" x14ac:dyDescent="0.15">
      <c r="A400" s="62" t="s">
        <v>453</v>
      </c>
      <c r="B400" s="62" t="s">
        <v>454</v>
      </c>
      <c r="C400" s="62" t="s">
        <v>857</v>
      </c>
      <c r="D400" s="63">
        <v>10.38</v>
      </c>
      <c r="E400" s="63">
        <v>166</v>
      </c>
      <c r="H400" s="64"/>
      <c r="I400" s="64"/>
      <c r="L400" s="64"/>
    </row>
    <row r="401" spans="1:12" hidden="1" x14ac:dyDescent="0.15">
      <c r="A401" s="62" t="s">
        <v>453</v>
      </c>
      <c r="B401" s="62" t="s">
        <v>600</v>
      </c>
      <c r="C401" s="62" t="s">
        <v>858</v>
      </c>
      <c r="D401" s="63">
        <v>6</v>
      </c>
      <c r="E401" s="63">
        <v>6</v>
      </c>
      <c r="H401" s="64"/>
      <c r="I401" s="64"/>
      <c r="L401" s="64"/>
    </row>
    <row r="402" spans="1:12" x14ac:dyDescent="0.15">
      <c r="A402" s="62" t="s">
        <v>453</v>
      </c>
      <c r="B402" s="62" t="s">
        <v>454</v>
      </c>
      <c r="C402" s="62" t="s">
        <v>859</v>
      </c>
      <c r="D402" s="63">
        <v>0.06</v>
      </c>
      <c r="E402" s="63">
        <v>1</v>
      </c>
      <c r="F402" s="57">
        <v>1</v>
      </c>
      <c r="G402" s="64">
        <v>9.6464157104492104E-2</v>
      </c>
      <c r="H402" s="64">
        <v>9.6464157104492104E-2</v>
      </c>
      <c r="I402" s="64">
        <f>H402</f>
        <v>9.6464157104492104E-2</v>
      </c>
      <c r="L402" s="64">
        <f>(I402+D402)/2</f>
        <v>7.8232078552246051E-2</v>
      </c>
    </row>
    <row r="403" spans="1:12" x14ac:dyDescent="0.15">
      <c r="A403" s="62" t="s">
        <v>453</v>
      </c>
      <c r="B403" s="62" t="s">
        <v>454</v>
      </c>
      <c r="C403" s="62" t="s">
        <v>860</v>
      </c>
      <c r="D403" s="63">
        <v>0.06</v>
      </c>
      <c r="E403" s="63">
        <v>1</v>
      </c>
      <c r="F403" s="57">
        <v>1</v>
      </c>
      <c r="G403" s="64">
        <v>5.7792663574218698E-3</v>
      </c>
      <c r="H403" s="64">
        <v>5.7792663574218698E-3</v>
      </c>
      <c r="I403" s="64">
        <f>H403</f>
        <v>5.7792663574218698E-3</v>
      </c>
      <c r="L403" s="64">
        <f>(I403+D403)/2</f>
        <v>3.2889633178710936E-2</v>
      </c>
    </row>
    <row r="404" spans="1:12" hidden="1" x14ac:dyDescent="0.15">
      <c r="A404" s="62" t="s">
        <v>453</v>
      </c>
      <c r="B404" s="62" t="s">
        <v>454</v>
      </c>
      <c r="C404" s="62" t="s">
        <v>861</v>
      </c>
      <c r="D404" s="63">
        <v>1.69</v>
      </c>
      <c r="E404" s="63">
        <v>27</v>
      </c>
      <c r="H404" s="64"/>
      <c r="I404" s="64"/>
      <c r="L404" s="64"/>
    </row>
    <row r="405" spans="1:12" hidden="1" x14ac:dyDescent="0.15">
      <c r="A405" s="62" t="s">
        <v>453</v>
      </c>
      <c r="B405" s="62" t="s">
        <v>454</v>
      </c>
      <c r="C405" s="62" t="s">
        <v>862</v>
      </c>
      <c r="D405" s="63">
        <v>0.06</v>
      </c>
      <c r="E405" s="63">
        <v>1</v>
      </c>
      <c r="H405" s="64"/>
      <c r="I405" s="64"/>
      <c r="L405" s="64"/>
    </row>
    <row r="406" spans="1:12" x14ac:dyDescent="0.15">
      <c r="A406" s="62" t="s">
        <v>453</v>
      </c>
      <c r="B406" s="62" t="s">
        <v>454</v>
      </c>
      <c r="C406" s="62" t="s">
        <v>863</v>
      </c>
      <c r="D406" s="63">
        <v>0.06</v>
      </c>
      <c r="E406" s="63">
        <v>1</v>
      </c>
      <c r="F406" s="57">
        <v>1</v>
      </c>
      <c r="G406" s="64">
        <v>6.866455078125E-4</v>
      </c>
      <c r="H406" s="64">
        <v>6.866455078125E-4</v>
      </c>
      <c r="I406" s="64">
        <v>6.866455078125E-4</v>
      </c>
      <c r="L406" s="64">
        <f>(I406+D406)/2</f>
        <v>3.0343322753906249E-2</v>
      </c>
    </row>
    <row r="407" spans="1:12" hidden="1" x14ac:dyDescent="0.15">
      <c r="A407" s="62" t="s">
        <v>453</v>
      </c>
      <c r="B407" s="62" t="s">
        <v>454</v>
      </c>
      <c r="C407" s="62" t="s">
        <v>864</v>
      </c>
      <c r="D407" s="63">
        <v>0.06</v>
      </c>
      <c r="E407" s="63">
        <v>1</v>
      </c>
      <c r="H407" s="64"/>
      <c r="I407" s="64"/>
      <c r="L407" s="64"/>
    </row>
    <row r="408" spans="1:12" x14ac:dyDescent="0.15">
      <c r="A408" s="62" t="s">
        <v>453</v>
      </c>
      <c r="B408" s="62" t="s">
        <v>454</v>
      </c>
      <c r="C408" s="62" t="s">
        <v>865</v>
      </c>
      <c r="D408" s="63">
        <v>0.13</v>
      </c>
      <c r="E408" s="63">
        <v>2</v>
      </c>
      <c r="F408" s="57">
        <v>1</v>
      </c>
      <c r="G408" s="64">
        <v>100.102828025817</v>
      </c>
      <c r="H408" s="64">
        <v>103.26167678833001</v>
      </c>
      <c r="I408" s="64">
        <v>0.19618606567382799</v>
      </c>
      <c r="L408" s="64">
        <f>(I408+D408)/2</f>
        <v>0.16309303283691401</v>
      </c>
    </row>
    <row r="409" spans="1:12" hidden="1" x14ac:dyDescent="0.15">
      <c r="A409" s="62" t="s">
        <v>453</v>
      </c>
      <c r="B409" s="62" t="s">
        <v>600</v>
      </c>
      <c r="C409" s="62" t="s">
        <v>866</v>
      </c>
      <c r="D409" s="63">
        <v>303</v>
      </c>
      <c r="E409" s="63">
        <v>303</v>
      </c>
      <c r="H409" s="64"/>
      <c r="I409" s="64"/>
      <c r="L409" s="64"/>
    </row>
    <row r="410" spans="1:12" hidden="1" x14ac:dyDescent="0.15">
      <c r="A410" s="62" t="s">
        <v>453</v>
      </c>
      <c r="B410" s="62" t="s">
        <v>454</v>
      </c>
      <c r="C410" s="62" t="s">
        <v>867</v>
      </c>
      <c r="D410" s="63">
        <v>0.06</v>
      </c>
      <c r="E410" s="63">
        <v>1</v>
      </c>
      <c r="H410" s="64"/>
      <c r="I410" s="64"/>
      <c r="L410" s="64"/>
    </row>
    <row r="411" spans="1:12" hidden="1" x14ac:dyDescent="0.15">
      <c r="A411" s="62" t="s">
        <v>453</v>
      </c>
      <c r="B411" s="62" t="s">
        <v>454</v>
      </c>
      <c r="C411" s="62" t="s">
        <v>868</v>
      </c>
      <c r="D411" s="63">
        <v>1.94</v>
      </c>
      <c r="E411" s="63">
        <v>31</v>
      </c>
      <c r="H411" s="64"/>
      <c r="I411" s="64"/>
      <c r="L411" s="64"/>
    </row>
    <row r="412" spans="1:12" hidden="1" x14ac:dyDescent="0.15">
      <c r="A412" s="62" t="s">
        <v>453</v>
      </c>
      <c r="B412" s="62" t="s">
        <v>600</v>
      </c>
      <c r="C412" s="62" t="s">
        <v>869</v>
      </c>
      <c r="D412" s="63">
        <v>1</v>
      </c>
      <c r="E412" s="63">
        <v>1</v>
      </c>
      <c r="H412" s="64"/>
      <c r="I412" s="64"/>
      <c r="L412" s="64"/>
    </row>
    <row r="413" spans="1:12" hidden="1" x14ac:dyDescent="0.15">
      <c r="A413" s="62" t="s">
        <v>453</v>
      </c>
      <c r="B413" s="62" t="s">
        <v>454</v>
      </c>
      <c r="C413" s="62" t="s">
        <v>870</v>
      </c>
      <c r="D413" s="63">
        <v>8.8800000000000008</v>
      </c>
      <c r="E413" s="63">
        <v>142</v>
      </c>
      <c r="H413" s="64"/>
      <c r="I413" s="64"/>
      <c r="L413" s="64"/>
    </row>
    <row r="414" spans="1:12" hidden="1" x14ac:dyDescent="0.15">
      <c r="A414" s="62" t="s">
        <v>453</v>
      </c>
      <c r="B414" s="62" t="s">
        <v>454</v>
      </c>
      <c r="C414" s="62" t="s">
        <v>871</v>
      </c>
      <c r="D414" s="63">
        <v>0.13</v>
      </c>
      <c r="E414" s="63">
        <v>2</v>
      </c>
      <c r="H414" s="64"/>
      <c r="I414" s="64"/>
      <c r="L414" s="64"/>
    </row>
    <row r="415" spans="1:12" x14ac:dyDescent="0.15">
      <c r="A415" s="62" t="s">
        <v>453</v>
      </c>
      <c r="B415" s="62" t="s">
        <v>454</v>
      </c>
      <c r="C415" s="62" t="s">
        <v>872</v>
      </c>
      <c r="D415" s="63">
        <v>0.13</v>
      </c>
      <c r="E415" s="63">
        <v>2</v>
      </c>
      <c r="F415" s="57">
        <v>1</v>
      </c>
      <c r="G415" s="64">
        <v>74.293006896972599</v>
      </c>
      <c r="H415" s="64">
        <v>21.376380920410099</v>
      </c>
      <c r="I415" s="64">
        <v>1.15848541259765</v>
      </c>
      <c r="L415" s="64">
        <f>(I415+D415)/2</f>
        <v>0.64424270629882496</v>
      </c>
    </row>
    <row r="416" spans="1:12" hidden="1" x14ac:dyDescent="0.15">
      <c r="A416" s="62" t="s">
        <v>453</v>
      </c>
      <c r="B416" s="62" t="s">
        <v>454</v>
      </c>
      <c r="C416" s="62" t="s">
        <v>873</v>
      </c>
      <c r="D416" s="63">
        <v>0.06</v>
      </c>
      <c r="E416" s="63">
        <v>1</v>
      </c>
      <c r="H416" s="64"/>
      <c r="I416" s="64"/>
      <c r="L416" s="64"/>
    </row>
    <row r="417" spans="1:12" hidden="1" x14ac:dyDescent="0.15">
      <c r="A417" s="62" t="s">
        <v>453</v>
      </c>
      <c r="B417" s="62" t="s">
        <v>454</v>
      </c>
      <c r="C417" s="62" t="s">
        <v>874</v>
      </c>
      <c r="D417" s="63">
        <v>0.06</v>
      </c>
      <c r="E417" s="63">
        <v>1</v>
      </c>
      <c r="H417" s="64"/>
      <c r="I417" s="64"/>
      <c r="L417" s="64"/>
    </row>
    <row r="418" spans="1:12" hidden="1" x14ac:dyDescent="0.15">
      <c r="A418" s="62" t="s">
        <v>453</v>
      </c>
      <c r="B418" s="62" t="s">
        <v>454</v>
      </c>
      <c r="C418" s="62" t="s">
        <v>875</v>
      </c>
      <c r="D418" s="63">
        <v>0.06</v>
      </c>
      <c r="E418" s="63">
        <v>1</v>
      </c>
      <c r="H418" s="64"/>
      <c r="I418" s="64"/>
      <c r="L418" s="64"/>
    </row>
    <row r="419" spans="1:12" x14ac:dyDescent="0.15">
      <c r="A419" s="62" t="s">
        <v>453</v>
      </c>
      <c r="B419" s="62" t="s">
        <v>454</v>
      </c>
      <c r="C419" s="62" t="s">
        <v>876</v>
      </c>
      <c r="D419" s="63">
        <v>0.13</v>
      </c>
      <c r="E419" s="63">
        <v>2</v>
      </c>
      <c r="F419" s="57">
        <v>1</v>
      </c>
      <c r="G419" s="64"/>
      <c r="H419" s="64">
        <v>65.739493370056096</v>
      </c>
      <c r="I419" s="64">
        <v>1.9863653182983301</v>
      </c>
      <c r="L419" s="64">
        <f>(I419+D419)/2</f>
        <v>1.058182659149165</v>
      </c>
    </row>
    <row r="420" spans="1:12" hidden="1" x14ac:dyDescent="0.15">
      <c r="A420" s="62" t="s">
        <v>453</v>
      </c>
      <c r="B420" s="62" t="s">
        <v>454</v>
      </c>
      <c r="C420" s="62" t="s">
        <v>877</v>
      </c>
      <c r="D420" s="63">
        <v>0.06</v>
      </c>
      <c r="E420" s="63">
        <v>1</v>
      </c>
      <c r="H420" s="64"/>
      <c r="I420" s="64"/>
      <c r="L420" s="64"/>
    </row>
    <row r="421" spans="1:12" hidden="1" x14ac:dyDescent="0.15">
      <c r="A421" s="62" t="s">
        <v>453</v>
      </c>
      <c r="B421" s="62" t="s">
        <v>600</v>
      </c>
      <c r="C421" s="62" t="s">
        <v>878</v>
      </c>
      <c r="D421" s="63">
        <v>1</v>
      </c>
      <c r="E421" s="63">
        <v>1</v>
      </c>
      <c r="H421" s="64"/>
      <c r="I421" s="64"/>
      <c r="L421" s="64"/>
    </row>
    <row r="422" spans="1:12" hidden="1" x14ac:dyDescent="0.15">
      <c r="A422" s="62" t="s">
        <v>453</v>
      </c>
      <c r="B422" s="62" t="s">
        <v>600</v>
      </c>
      <c r="C422" s="62" t="s">
        <v>879</v>
      </c>
      <c r="D422" s="63">
        <v>1</v>
      </c>
      <c r="E422" s="63">
        <v>1</v>
      </c>
      <c r="H422" s="64"/>
      <c r="I422" s="64"/>
      <c r="L422" s="64"/>
    </row>
    <row r="423" spans="1:12" hidden="1" x14ac:dyDescent="0.15">
      <c r="A423" s="62" t="s">
        <v>453</v>
      </c>
      <c r="B423" s="62" t="s">
        <v>478</v>
      </c>
      <c r="C423" s="62" t="s">
        <v>880</v>
      </c>
      <c r="D423" s="63">
        <v>1</v>
      </c>
      <c r="E423" s="63">
        <v>1</v>
      </c>
      <c r="H423" s="64"/>
      <c r="I423" s="64"/>
      <c r="L423" s="64"/>
    </row>
    <row r="424" spans="1:12" hidden="1" x14ac:dyDescent="0.15">
      <c r="A424" s="62" t="s">
        <v>453</v>
      </c>
      <c r="B424" s="62" t="s">
        <v>478</v>
      </c>
      <c r="C424" s="62" t="s">
        <v>881</v>
      </c>
      <c r="D424" s="63">
        <v>1</v>
      </c>
      <c r="E424" s="63">
        <v>1</v>
      </c>
      <c r="H424" s="64"/>
      <c r="I424" s="64"/>
      <c r="L424" s="64"/>
    </row>
    <row r="425" spans="1:12" hidden="1" x14ac:dyDescent="0.15">
      <c r="A425" s="62" t="s">
        <v>453</v>
      </c>
      <c r="B425" s="62" t="s">
        <v>478</v>
      </c>
      <c r="C425" s="62" t="s">
        <v>882</v>
      </c>
      <c r="D425" s="63">
        <v>26</v>
      </c>
      <c r="E425" s="63">
        <v>26</v>
      </c>
      <c r="H425" s="64"/>
      <c r="I425" s="64"/>
      <c r="L425" s="64"/>
    </row>
    <row r="426" spans="1:12" hidden="1" x14ac:dyDescent="0.15">
      <c r="A426" s="62" t="s">
        <v>453</v>
      </c>
      <c r="B426" s="62" t="s">
        <v>478</v>
      </c>
      <c r="C426" s="62" t="s">
        <v>883</v>
      </c>
      <c r="D426" s="63">
        <v>1</v>
      </c>
      <c r="E426" s="63">
        <v>1</v>
      </c>
      <c r="H426" s="64"/>
      <c r="I426" s="64"/>
      <c r="L426" s="64"/>
    </row>
    <row r="427" spans="1:12" hidden="1" x14ac:dyDescent="0.15">
      <c r="A427" s="62" t="s">
        <v>453</v>
      </c>
      <c r="B427" s="62" t="s">
        <v>478</v>
      </c>
      <c r="C427" s="62" t="s">
        <v>884</v>
      </c>
      <c r="D427" s="63">
        <v>103</v>
      </c>
      <c r="E427" s="63">
        <v>103</v>
      </c>
      <c r="H427" s="64"/>
      <c r="I427" s="64"/>
      <c r="L427" s="64"/>
    </row>
    <row r="428" spans="1:12" hidden="1" x14ac:dyDescent="0.15">
      <c r="A428" s="62" t="s">
        <v>453</v>
      </c>
      <c r="B428" s="62" t="s">
        <v>478</v>
      </c>
      <c r="C428" s="62" t="s">
        <v>885</v>
      </c>
      <c r="D428" s="63">
        <v>1</v>
      </c>
      <c r="E428" s="63">
        <v>1</v>
      </c>
      <c r="H428" s="64"/>
      <c r="I428" s="64"/>
      <c r="L428" s="64"/>
    </row>
    <row r="429" spans="1:12" hidden="1" x14ac:dyDescent="0.15">
      <c r="A429" s="62" t="s">
        <v>453</v>
      </c>
      <c r="B429" s="62" t="s">
        <v>618</v>
      </c>
      <c r="C429" s="62" t="s">
        <v>886</v>
      </c>
      <c r="D429" s="63">
        <v>8</v>
      </c>
      <c r="E429" s="63">
        <v>8</v>
      </c>
      <c r="H429" s="64"/>
      <c r="I429" s="64"/>
      <c r="L429" s="64"/>
    </row>
    <row r="430" spans="1:12" x14ac:dyDescent="0.15">
      <c r="A430" s="62" t="s">
        <v>453</v>
      </c>
      <c r="B430" s="62" t="s">
        <v>454</v>
      </c>
      <c r="C430" s="62" t="s">
        <v>887</v>
      </c>
      <c r="D430" s="63">
        <v>0.13</v>
      </c>
      <c r="E430" s="63">
        <v>2</v>
      </c>
      <c r="F430" s="57">
        <v>1</v>
      </c>
      <c r="G430" s="64"/>
      <c r="H430" s="64">
        <v>6.9180011749267498</v>
      </c>
      <c r="I430" s="64">
        <v>1.2913227081298799</v>
      </c>
      <c r="L430" s="64">
        <f>(I430+D430)/2</f>
        <v>0.71066135406494002</v>
      </c>
    </row>
    <row r="431" spans="1:12" x14ac:dyDescent="0.15">
      <c r="A431" s="62" t="s">
        <v>453</v>
      </c>
      <c r="B431" s="62" t="s">
        <v>454</v>
      </c>
      <c r="C431" s="62" t="s">
        <v>888</v>
      </c>
      <c r="D431" s="63">
        <v>0.19</v>
      </c>
      <c r="E431" s="63">
        <v>3</v>
      </c>
      <c r="F431" s="57">
        <v>1</v>
      </c>
      <c r="G431" s="64"/>
      <c r="H431" s="64">
        <v>21.328565597534102</v>
      </c>
      <c r="I431" s="64">
        <v>9.9775314331054604E-2</v>
      </c>
      <c r="L431" s="64">
        <f>(I431+D431)/2</f>
        <v>0.14488765716552732</v>
      </c>
    </row>
    <row r="432" spans="1:12" x14ac:dyDescent="0.15">
      <c r="A432" s="62" t="s">
        <v>453</v>
      </c>
      <c r="B432" s="62" t="s">
        <v>454</v>
      </c>
      <c r="C432" s="62" t="s">
        <v>889</v>
      </c>
      <c r="D432" s="63">
        <v>0.25</v>
      </c>
      <c r="E432" s="63">
        <v>4</v>
      </c>
      <c r="F432" s="57">
        <v>1</v>
      </c>
      <c r="G432" s="64"/>
      <c r="H432" s="64">
        <v>79.142251968383704</v>
      </c>
      <c r="I432" s="64">
        <v>0.43551063537597601</v>
      </c>
      <c r="L432" s="64">
        <f>(I432+D432)/2</f>
        <v>0.342755317687988</v>
      </c>
    </row>
    <row r="433" spans="1:12" x14ac:dyDescent="0.15">
      <c r="A433" s="62" t="s">
        <v>453</v>
      </c>
      <c r="B433" s="62" t="s">
        <v>454</v>
      </c>
      <c r="C433" s="62" t="s">
        <v>890</v>
      </c>
      <c r="D433" s="63">
        <v>0.38</v>
      </c>
      <c r="E433" s="63">
        <v>6</v>
      </c>
      <c r="F433" s="57">
        <v>1</v>
      </c>
      <c r="G433" s="64"/>
      <c r="H433" s="64">
        <v>85.329408645629798</v>
      </c>
      <c r="I433" s="64">
        <v>2.8556537628173801</v>
      </c>
      <c r="L433" s="64">
        <f>(I433+D433)/2</f>
        <v>1.61782688140869</v>
      </c>
    </row>
    <row r="434" spans="1:12" x14ac:dyDescent="0.15">
      <c r="A434" s="62" t="s">
        <v>457</v>
      </c>
      <c r="B434" s="62" t="s">
        <v>488</v>
      </c>
      <c r="C434" s="62" t="s">
        <v>891</v>
      </c>
      <c r="D434" s="63">
        <v>0.44</v>
      </c>
      <c r="E434" s="63">
        <v>7</v>
      </c>
      <c r="F434" s="57">
        <v>1</v>
      </c>
      <c r="G434" s="64"/>
      <c r="H434" s="64">
        <v>2.7026119232177699</v>
      </c>
      <c r="I434" s="64">
        <v>2.7026119232177699</v>
      </c>
      <c r="L434" s="64">
        <f>(I434+D434)/2</f>
        <v>1.5713059616088849</v>
      </c>
    </row>
    <row r="435" spans="1:12" hidden="1" x14ac:dyDescent="0.15">
      <c r="A435" s="62" t="s">
        <v>453</v>
      </c>
      <c r="B435" s="62" t="s">
        <v>454</v>
      </c>
      <c r="C435" s="62" t="s">
        <v>892</v>
      </c>
      <c r="D435" s="63">
        <v>0.06</v>
      </c>
      <c r="E435" s="63">
        <v>1</v>
      </c>
      <c r="H435" s="64"/>
      <c r="I435" s="64"/>
      <c r="L435" s="64"/>
    </row>
    <row r="436" spans="1:12" hidden="1" x14ac:dyDescent="0.15">
      <c r="A436" s="62" t="s">
        <v>453</v>
      </c>
      <c r="B436" s="62" t="s">
        <v>454</v>
      </c>
      <c r="C436" s="62" t="s">
        <v>893</v>
      </c>
      <c r="D436" s="63">
        <v>0.06</v>
      </c>
      <c r="E436" s="63">
        <v>1</v>
      </c>
      <c r="H436" s="64"/>
      <c r="I436" s="64"/>
      <c r="L436" s="64"/>
    </row>
    <row r="437" spans="1:12" hidden="1" x14ac:dyDescent="0.15">
      <c r="A437" s="62" t="s">
        <v>453</v>
      </c>
      <c r="B437" s="62" t="s">
        <v>454</v>
      </c>
      <c r="C437" s="62" t="s">
        <v>894</v>
      </c>
      <c r="D437" s="63">
        <v>0.06</v>
      </c>
      <c r="E437" s="63">
        <v>1</v>
      </c>
      <c r="H437" s="64"/>
      <c r="I437" s="64"/>
      <c r="L437" s="64"/>
    </row>
    <row r="438" spans="1:12" hidden="1" x14ac:dyDescent="0.15">
      <c r="A438" s="62" t="s">
        <v>453</v>
      </c>
      <c r="B438" s="62" t="s">
        <v>454</v>
      </c>
      <c r="C438" s="62" t="s">
        <v>895</v>
      </c>
      <c r="D438" s="63">
        <v>0.13</v>
      </c>
      <c r="E438" s="63">
        <v>2</v>
      </c>
      <c r="H438" s="64"/>
      <c r="I438" s="64"/>
      <c r="L438" s="64"/>
    </row>
    <row r="439" spans="1:12" hidden="1" x14ac:dyDescent="0.15">
      <c r="A439" s="62" t="s">
        <v>457</v>
      </c>
      <c r="B439" s="62" t="s">
        <v>488</v>
      </c>
      <c r="C439" s="62" t="s">
        <v>896</v>
      </c>
      <c r="D439" s="63">
        <v>0.06</v>
      </c>
      <c r="E439" s="63">
        <v>1</v>
      </c>
      <c r="H439" s="64"/>
      <c r="I439" s="64"/>
      <c r="L439" s="64"/>
    </row>
    <row r="440" spans="1:12" hidden="1" x14ac:dyDescent="0.15">
      <c r="A440" s="62" t="s">
        <v>457</v>
      </c>
      <c r="B440" s="62" t="s">
        <v>488</v>
      </c>
      <c r="C440" s="62" t="s">
        <v>897</v>
      </c>
      <c r="D440" s="63">
        <v>0.06</v>
      </c>
      <c r="E440" s="63">
        <v>1</v>
      </c>
      <c r="H440" s="64"/>
      <c r="I440" s="64"/>
      <c r="L440" s="64"/>
    </row>
    <row r="441" spans="1:12" x14ac:dyDescent="0.15">
      <c r="A441" s="62" t="s">
        <v>453</v>
      </c>
      <c r="B441" s="62" t="s">
        <v>454</v>
      </c>
      <c r="C441" s="62" t="s">
        <v>898</v>
      </c>
      <c r="D441" s="63">
        <v>0.44</v>
      </c>
      <c r="E441" s="63">
        <v>7</v>
      </c>
      <c r="F441" s="57">
        <v>1</v>
      </c>
      <c r="G441" s="64"/>
      <c r="H441" s="64">
        <v>34.692259788513098</v>
      </c>
      <c r="I441" s="64">
        <v>1.2087545394897401</v>
      </c>
      <c r="L441" s="64">
        <f>(I441+D441)/2</f>
        <v>0.82437726974487002</v>
      </c>
    </row>
    <row r="442" spans="1:12" hidden="1" x14ac:dyDescent="0.15">
      <c r="A442" s="62" t="s">
        <v>453</v>
      </c>
      <c r="B442" s="62" t="s">
        <v>454</v>
      </c>
      <c r="C442" s="62" t="s">
        <v>899</v>
      </c>
      <c r="D442" s="63">
        <v>0.06</v>
      </c>
      <c r="E442" s="63">
        <v>1</v>
      </c>
      <c r="H442" s="64"/>
      <c r="I442" s="64"/>
      <c r="L442" s="64"/>
    </row>
    <row r="443" spans="1:12" hidden="1" x14ac:dyDescent="0.15">
      <c r="A443" s="62" t="s">
        <v>453</v>
      </c>
      <c r="B443" s="62" t="s">
        <v>454</v>
      </c>
      <c r="C443" s="62" t="s">
        <v>900</v>
      </c>
      <c r="D443" s="63">
        <v>0.31</v>
      </c>
      <c r="E443" s="63">
        <v>5</v>
      </c>
      <c r="H443" s="64"/>
      <c r="I443" s="64"/>
      <c r="L443" s="64"/>
    </row>
    <row r="444" spans="1:12" hidden="1" x14ac:dyDescent="0.15">
      <c r="A444" s="62" t="s">
        <v>457</v>
      </c>
      <c r="B444" s="62" t="s">
        <v>488</v>
      </c>
      <c r="C444" s="62" t="s">
        <v>901</v>
      </c>
      <c r="D444" s="63">
        <v>0.06</v>
      </c>
      <c r="E444" s="63">
        <v>1</v>
      </c>
      <c r="H444" s="64"/>
      <c r="I444" s="64"/>
      <c r="L444" s="64"/>
    </row>
    <row r="445" spans="1:12" hidden="1" x14ac:dyDescent="0.15">
      <c r="A445" s="62" t="s">
        <v>457</v>
      </c>
      <c r="B445" s="62" t="s">
        <v>488</v>
      </c>
      <c r="C445" s="62" t="s">
        <v>902</v>
      </c>
      <c r="D445" s="63">
        <v>0.06</v>
      </c>
      <c r="E445" s="63">
        <v>1</v>
      </c>
      <c r="H445" s="64"/>
      <c r="I445" s="64"/>
      <c r="L445" s="64"/>
    </row>
    <row r="446" spans="1:12" hidden="1" x14ac:dyDescent="0.15">
      <c r="A446" s="62" t="s">
        <v>457</v>
      </c>
      <c r="B446" s="62" t="s">
        <v>488</v>
      </c>
      <c r="C446" s="62" t="s">
        <v>903</v>
      </c>
      <c r="D446" s="63">
        <v>1.06</v>
      </c>
      <c r="E446" s="63">
        <v>17</v>
      </c>
      <c r="H446" s="64"/>
      <c r="I446" s="64"/>
      <c r="L446" s="64"/>
    </row>
    <row r="447" spans="1:12" hidden="1" x14ac:dyDescent="0.15">
      <c r="A447" s="62" t="s">
        <v>457</v>
      </c>
      <c r="B447" s="62" t="s">
        <v>458</v>
      </c>
      <c r="C447" s="62" t="s">
        <v>904</v>
      </c>
      <c r="D447" s="63">
        <v>1</v>
      </c>
      <c r="E447" s="63">
        <v>1</v>
      </c>
      <c r="H447" s="64"/>
      <c r="I447" s="64"/>
      <c r="L447" s="64"/>
    </row>
    <row r="448" spans="1:12" hidden="1" x14ac:dyDescent="0.15">
      <c r="A448" s="62" t="s">
        <v>457</v>
      </c>
      <c r="B448" s="62" t="s">
        <v>559</v>
      </c>
      <c r="C448" s="62" t="s">
        <v>905</v>
      </c>
      <c r="D448" s="63">
        <v>549</v>
      </c>
      <c r="E448" s="63">
        <v>549</v>
      </c>
      <c r="H448" s="64"/>
      <c r="I448" s="64"/>
      <c r="L448" s="64"/>
    </row>
    <row r="449" spans="1:12" hidden="1" x14ac:dyDescent="0.15">
      <c r="A449" s="62" t="s">
        <v>457</v>
      </c>
      <c r="B449" s="62" t="s">
        <v>488</v>
      </c>
      <c r="C449" s="62" t="s">
        <v>906</v>
      </c>
      <c r="D449" s="63">
        <v>0.06</v>
      </c>
      <c r="E449" s="63">
        <v>1</v>
      </c>
      <c r="H449" s="64"/>
      <c r="I449" s="64"/>
      <c r="L449" s="64"/>
    </row>
    <row r="450" spans="1:12" hidden="1" x14ac:dyDescent="0.15">
      <c r="A450" s="62" t="s">
        <v>457</v>
      </c>
      <c r="B450" s="62" t="s">
        <v>488</v>
      </c>
      <c r="C450" s="62" t="s">
        <v>907</v>
      </c>
      <c r="D450" s="63">
        <v>0.06</v>
      </c>
      <c r="E450" s="63">
        <v>1</v>
      </c>
      <c r="H450" s="64"/>
      <c r="I450" s="64"/>
      <c r="L450" s="64"/>
    </row>
    <row r="451" spans="1:12" hidden="1" x14ac:dyDescent="0.15">
      <c r="A451" s="62" t="s">
        <v>457</v>
      </c>
      <c r="B451" s="62" t="s">
        <v>488</v>
      </c>
      <c r="C451" s="62" t="s">
        <v>908</v>
      </c>
      <c r="D451" s="63">
        <v>0.06</v>
      </c>
      <c r="E451" s="63">
        <v>1</v>
      </c>
      <c r="H451" s="64"/>
      <c r="I451" s="64"/>
      <c r="L451" s="64"/>
    </row>
    <row r="452" spans="1:12" hidden="1" x14ac:dyDescent="0.15">
      <c r="A452" s="62" t="s">
        <v>631</v>
      </c>
      <c r="B452" s="62" t="s">
        <v>632</v>
      </c>
      <c r="C452" s="62" t="s">
        <v>909</v>
      </c>
      <c r="D452" s="63">
        <v>1</v>
      </c>
      <c r="E452" s="63">
        <v>1</v>
      </c>
      <c r="H452" s="64"/>
      <c r="I452" s="64"/>
      <c r="L452" s="64"/>
    </row>
    <row r="453" spans="1:12" hidden="1" x14ac:dyDescent="0.15">
      <c r="A453" s="62" t="s">
        <v>457</v>
      </c>
      <c r="B453" s="62" t="s">
        <v>458</v>
      </c>
      <c r="C453" s="62" t="s">
        <v>910</v>
      </c>
      <c r="D453" s="63">
        <v>1</v>
      </c>
      <c r="E453" s="63">
        <v>1</v>
      </c>
      <c r="H453" s="64"/>
      <c r="I453" s="64"/>
      <c r="L453" s="64"/>
    </row>
    <row r="454" spans="1:12" hidden="1" x14ac:dyDescent="0.15">
      <c r="A454" s="62" t="s">
        <v>457</v>
      </c>
      <c r="B454" s="62" t="s">
        <v>488</v>
      </c>
      <c r="C454" s="62" t="s">
        <v>911</v>
      </c>
      <c r="D454" s="63">
        <v>0.25</v>
      </c>
      <c r="E454" s="63">
        <v>4</v>
      </c>
      <c r="H454" s="64"/>
      <c r="I454" s="64"/>
      <c r="L454" s="64"/>
    </row>
    <row r="455" spans="1:12" hidden="1" x14ac:dyDescent="0.15">
      <c r="A455" s="62" t="s">
        <v>457</v>
      </c>
      <c r="B455" s="62" t="s">
        <v>488</v>
      </c>
      <c r="C455" s="62" t="s">
        <v>912</v>
      </c>
      <c r="D455" s="63">
        <v>0.06</v>
      </c>
      <c r="E455" s="63">
        <v>1</v>
      </c>
      <c r="H455" s="64"/>
      <c r="I455" s="64"/>
      <c r="L455" s="64"/>
    </row>
    <row r="456" spans="1:12" hidden="1" x14ac:dyDescent="0.15">
      <c r="A456" s="62" t="s">
        <v>457</v>
      </c>
      <c r="B456" s="62" t="s">
        <v>458</v>
      </c>
      <c r="C456" s="62" t="s">
        <v>913</v>
      </c>
      <c r="D456" s="63">
        <v>2</v>
      </c>
      <c r="E456" s="63">
        <v>2</v>
      </c>
      <c r="H456" s="64"/>
      <c r="I456" s="64"/>
      <c r="L456" s="64"/>
    </row>
    <row r="457" spans="1:12" hidden="1" x14ac:dyDescent="0.15">
      <c r="A457" s="62" t="s">
        <v>457</v>
      </c>
      <c r="B457" s="62" t="s">
        <v>488</v>
      </c>
      <c r="C457" s="62" t="s">
        <v>914</v>
      </c>
      <c r="D457" s="63">
        <v>0.06</v>
      </c>
      <c r="E457" s="63">
        <v>1</v>
      </c>
      <c r="H457" s="64"/>
      <c r="I457" s="64"/>
      <c r="L457" s="64"/>
    </row>
    <row r="458" spans="1:12" hidden="1" x14ac:dyDescent="0.15">
      <c r="A458" s="62" t="s">
        <v>457</v>
      </c>
      <c r="B458" s="62" t="s">
        <v>488</v>
      </c>
      <c r="C458" s="62" t="s">
        <v>915</v>
      </c>
      <c r="D458" s="63">
        <v>0.06</v>
      </c>
      <c r="E458" s="63">
        <v>1</v>
      </c>
      <c r="H458" s="64"/>
      <c r="I458" s="64"/>
      <c r="L458" s="64"/>
    </row>
    <row r="459" spans="1:12" hidden="1" x14ac:dyDescent="0.15">
      <c r="A459" s="62" t="s">
        <v>457</v>
      </c>
      <c r="B459" s="62" t="s">
        <v>488</v>
      </c>
      <c r="C459" s="62" t="s">
        <v>916</v>
      </c>
      <c r="D459" s="63">
        <v>0.06</v>
      </c>
      <c r="E459" s="63">
        <v>1</v>
      </c>
      <c r="H459" s="64"/>
      <c r="I459" s="64"/>
      <c r="L459" s="64"/>
    </row>
    <row r="460" spans="1:12" hidden="1" x14ac:dyDescent="0.15">
      <c r="A460" s="62" t="s">
        <v>457</v>
      </c>
      <c r="B460" s="62" t="s">
        <v>488</v>
      </c>
      <c r="C460" s="62" t="s">
        <v>917</v>
      </c>
      <c r="D460" s="63">
        <v>0.06</v>
      </c>
      <c r="E460" s="63">
        <v>1</v>
      </c>
      <c r="H460" s="64"/>
      <c r="I460" s="64"/>
      <c r="L460" s="64"/>
    </row>
    <row r="461" spans="1:12" hidden="1" x14ac:dyDescent="0.15">
      <c r="A461" s="62" t="s">
        <v>457</v>
      </c>
      <c r="B461" s="62" t="s">
        <v>488</v>
      </c>
      <c r="C461" s="62" t="s">
        <v>918</v>
      </c>
      <c r="D461" s="63">
        <v>0.06</v>
      </c>
      <c r="E461" s="63">
        <v>1</v>
      </c>
      <c r="H461" s="64"/>
      <c r="I461" s="64"/>
      <c r="L461" s="64"/>
    </row>
    <row r="462" spans="1:12" hidden="1" x14ac:dyDescent="0.15">
      <c r="A462" s="62" t="s">
        <v>457</v>
      </c>
      <c r="B462" s="62" t="s">
        <v>488</v>
      </c>
      <c r="C462" s="62" t="s">
        <v>919</v>
      </c>
      <c r="D462" s="63">
        <v>0.06</v>
      </c>
      <c r="E462" s="63">
        <v>1</v>
      </c>
      <c r="H462" s="64"/>
      <c r="I462" s="64"/>
      <c r="L462" s="64"/>
    </row>
    <row r="463" spans="1:12" hidden="1" x14ac:dyDescent="0.15">
      <c r="A463" s="62" t="s">
        <v>457</v>
      </c>
      <c r="B463" s="62" t="s">
        <v>458</v>
      </c>
      <c r="C463" s="62" t="s">
        <v>920</v>
      </c>
      <c r="D463" s="63">
        <v>1</v>
      </c>
      <c r="E463" s="63">
        <v>1</v>
      </c>
      <c r="H463" s="64"/>
      <c r="I463" s="64"/>
      <c r="L463" s="64"/>
    </row>
    <row r="464" spans="1:12" hidden="1" x14ac:dyDescent="0.15">
      <c r="A464" s="62" t="s">
        <v>457</v>
      </c>
      <c r="B464" s="62" t="s">
        <v>488</v>
      </c>
      <c r="C464" s="62" t="s">
        <v>921</v>
      </c>
      <c r="D464" s="63">
        <v>0.06</v>
      </c>
      <c r="E464" s="63">
        <v>1</v>
      </c>
      <c r="H464" s="64"/>
      <c r="I464" s="64"/>
      <c r="L464" s="64"/>
    </row>
    <row r="465" spans="1:12" hidden="1" x14ac:dyDescent="0.15">
      <c r="A465" s="62" t="s">
        <v>457</v>
      </c>
      <c r="B465" s="62" t="s">
        <v>488</v>
      </c>
      <c r="C465" s="62" t="s">
        <v>922</v>
      </c>
      <c r="D465" s="63">
        <v>0.06</v>
      </c>
      <c r="E465" s="63">
        <v>1</v>
      </c>
      <c r="H465" s="64"/>
      <c r="I465" s="64"/>
      <c r="L465" s="64"/>
    </row>
    <row r="466" spans="1:12" hidden="1" x14ac:dyDescent="0.15">
      <c r="A466" s="62" t="s">
        <v>457</v>
      </c>
      <c r="B466" s="62" t="s">
        <v>488</v>
      </c>
      <c r="C466" s="62" t="s">
        <v>923</v>
      </c>
      <c r="D466" s="63">
        <v>0.06</v>
      </c>
      <c r="E466" s="63">
        <v>1</v>
      </c>
      <c r="H466" s="64"/>
      <c r="I466" s="64"/>
      <c r="L466" s="64"/>
    </row>
    <row r="467" spans="1:12" hidden="1" x14ac:dyDescent="0.15">
      <c r="A467" s="62" t="s">
        <v>457</v>
      </c>
      <c r="B467" s="62" t="s">
        <v>488</v>
      </c>
      <c r="C467" s="62" t="s">
        <v>924</v>
      </c>
      <c r="D467" s="63">
        <v>0.06</v>
      </c>
      <c r="E467" s="63">
        <v>1</v>
      </c>
      <c r="H467" s="64"/>
      <c r="I467" s="64"/>
      <c r="L467" s="64"/>
    </row>
    <row r="468" spans="1:12" hidden="1" x14ac:dyDescent="0.15">
      <c r="A468" s="62" t="s">
        <v>457</v>
      </c>
      <c r="B468" s="62" t="s">
        <v>488</v>
      </c>
      <c r="C468" s="62" t="s">
        <v>925</v>
      </c>
      <c r="D468" s="63">
        <v>0.06</v>
      </c>
      <c r="E468" s="63">
        <v>1</v>
      </c>
      <c r="H468" s="64"/>
      <c r="I468" s="64"/>
      <c r="L468" s="64"/>
    </row>
    <row r="469" spans="1:12" hidden="1" x14ac:dyDescent="0.15">
      <c r="A469" s="62" t="s">
        <v>457</v>
      </c>
      <c r="B469" s="62" t="s">
        <v>488</v>
      </c>
      <c r="C469" s="62" t="s">
        <v>926</v>
      </c>
      <c r="D469" s="63">
        <v>0.13</v>
      </c>
      <c r="E469" s="63">
        <v>2</v>
      </c>
      <c r="H469" s="64"/>
      <c r="I469" s="64"/>
      <c r="L469" s="64"/>
    </row>
    <row r="470" spans="1:12" hidden="1" x14ac:dyDescent="0.15">
      <c r="A470" s="62" t="s">
        <v>457</v>
      </c>
      <c r="B470" s="62" t="s">
        <v>488</v>
      </c>
      <c r="C470" s="62" t="s">
        <v>927</v>
      </c>
      <c r="D470" s="63">
        <v>0.06</v>
      </c>
      <c r="E470" s="63">
        <v>1</v>
      </c>
      <c r="H470" s="64"/>
      <c r="I470" s="64"/>
      <c r="L470" s="64"/>
    </row>
    <row r="471" spans="1:12" hidden="1" x14ac:dyDescent="0.15">
      <c r="A471" s="62" t="s">
        <v>457</v>
      </c>
      <c r="B471" s="62" t="s">
        <v>488</v>
      </c>
      <c r="C471" s="62" t="s">
        <v>928</v>
      </c>
      <c r="D471" s="63">
        <v>0.06</v>
      </c>
      <c r="E471" s="63">
        <v>1</v>
      </c>
      <c r="H471" s="64"/>
      <c r="I471" s="64"/>
      <c r="L471" s="64"/>
    </row>
    <row r="472" spans="1:12" hidden="1" x14ac:dyDescent="0.15">
      <c r="A472" s="62" t="s">
        <v>457</v>
      </c>
      <c r="B472" s="62" t="s">
        <v>488</v>
      </c>
      <c r="C472" s="62" t="s">
        <v>929</v>
      </c>
      <c r="D472" s="63">
        <v>0.06</v>
      </c>
      <c r="E472" s="63">
        <v>1</v>
      </c>
      <c r="H472" s="64"/>
      <c r="I472" s="64"/>
      <c r="L472" s="64"/>
    </row>
    <row r="473" spans="1:12" hidden="1" x14ac:dyDescent="0.15">
      <c r="A473" s="62" t="s">
        <v>457</v>
      </c>
      <c r="B473" s="62" t="s">
        <v>488</v>
      </c>
      <c r="C473" s="62" t="s">
        <v>930</v>
      </c>
      <c r="D473" s="63">
        <v>0.31</v>
      </c>
      <c r="E473" s="63">
        <v>5</v>
      </c>
      <c r="H473" s="64"/>
      <c r="I473" s="64"/>
      <c r="L473" s="64"/>
    </row>
    <row r="474" spans="1:12" hidden="1" x14ac:dyDescent="0.15">
      <c r="A474" s="62" t="s">
        <v>457</v>
      </c>
      <c r="B474" s="62" t="s">
        <v>488</v>
      </c>
      <c r="C474" s="62" t="s">
        <v>931</v>
      </c>
      <c r="D474" s="63">
        <v>0.06</v>
      </c>
      <c r="E474" s="63">
        <v>1</v>
      </c>
      <c r="H474" s="64"/>
      <c r="I474" s="64"/>
      <c r="L474" s="64"/>
    </row>
    <row r="475" spans="1:12" hidden="1" x14ac:dyDescent="0.15">
      <c r="A475" s="62" t="s">
        <v>457</v>
      </c>
      <c r="B475" s="62" t="s">
        <v>458</v>
      </c>
      <c r="C475" s="62" t="s">
        <v>932</v>
      </c>
      <c r="D475" s="63">
        <v>2</v>
      </c>
      <c r="E475" s="63">
        <v>2</v>
      </c>
      <c r="H475" s="64"/>
      <c r="I475" s="64"/>
      <c r="L475" s="64"/>
    </row>
    <row r="476" spans="1:12" hidden="1" x14ac:dyDescent="0.15">
      <c r="A476" s="62" t="s">
        <v>457</v>
      </c>
      <c r="B476" s="62" t="s">
        <v>458</v>
      </c>
      <c r="C476" s="62" t="s">
        <v>933</v>
      </c>
      <c r="D476" s="63">
        <v>1</v>
      </c>
      <c r="E476" s="63">
        <v>1</v>
      </c>
      <c r="H476" s="64"/>
      <c r="I476" s="64"/>
      <c r="L476" s="64"/>
    </row>
    <row r="477" spans="1:12" hidden="1" x14ac:dyDescent="0.15">
      <c r="A477" s="62" t="s">
        <v>457</v>
      </c>
      <c r="B477" s="62" t="s">
        <v>488</v>
      </c>
      <c r="C477" s="62" t="s">
        <v>934</v>
      </c>
      <c r="D477" s="63">
        <v>0.06</v>
      </c>
      <c r="E477" s="63">
        <v>1</v>
      </c>
      <c r="H477" s="64"/>
      <c r="I477" s="64"/>
      <c r="L477" s="64"/>
    </row>
    <row r="478" spans="1:12" hidden="1" x14ac:dyDescent="0.15">
      <c r="A478" s="62" t="s">
        <v>457</v>
      </c>
      <c r="B478" s="62" t="s">
        <v>488</v>
      </c>
      <c r="C478" s="62" t="s">
        <v>935</v>
      </c>
      <c r="D478" s="63">
        <v>0.06</v>
      </c>
      <c r="E478" s="63">
        <v>1</v>
      </c>
      <c r="H478" s="64"/>
      <c r="I478" s="64"/>
      <c r="L478" s="64"/>
    </row>
    <row r="479" spans="1:12" hidden="1" x14ac:dyDescent="0.15">
      <c r="A479" s="62" t="s">
        <v>457</v>
      </c>
      <c r="B479" s="62" t="s">
        <v>488</v>
      </c>
      <c r="C479" s="62" t="s">
        <v>936</v>
      </c>
      <c r="D479" s="63">
        <v>0.06</v>
      </c>
      <c r="E479" s="63">
        <v>1</v>
      </c>
      <c r="H479" s="64"/>
      <c r="I479" s="64"/>
      <c r="L479" s="64"/>
    </row>
    <row r="480" spans="1:12" hidden="1" x14ac:dyDescent="0.15">
      <c r="A480" s="62" t="s">
        <v>457</v>
      </c>
      <c r="B480" s="62" t="s">
        <v>488</v>
      </c>
      <c r="C480" s="62" t="s">
        <v>937</v>
      </c>
      <c r="D480" s="63">
        <v>0.06</v>
      </c>
      <c r="E480" s="63">
        <v>1</v>
      </c>
      <c r="H480" s="64"/>
      <c r="I480" s="64"/>
      <c r="L480" s="64"/>
    </row>
    <row r="481" spans="1:12" hidden="1" x14ac:dyDescent="0.15">
      <c r="A481" s="62" t="s">
        <v>457</v>
      </c>
      <c r="B481" s="62" t="s">
        <v>458</v>
      </c>
      <c r="C481" s="62" t="s">
        <v>938</v>
      </c>
      <c r="D481" s="63">
        <v>1</v>
      </c>
      <c r="E481" s="63">
        <v>1</v>
      </c>
      <c r="H481" s="64"/>
      <c r="I481" s="64"/>
      <c r="L481" s="64"/>
    </row>
    <row r="482" spans="1:12" hidden="1" x14ac:dyDescent="0.15">
      <c r="A482" s="62" t="s">
        <v>457</v>
      </c>
      <c r="B482" s="62" t="s">
        <v>488</v>
      </c>
      <c r="C482" s="62" t="s">
        <v>939</v>
      </c>
      <c r="D482" s="63">
        <v>0.06</v>
      </c>
      <c r="E482" s="63">
        <v>1</v>
      </c>
      <c r="H482" s="64"/>
      <c r="I482" s="64"/>
      <c r="L482" s="64"/>
    </row>
    <row r="483" spans="1:12" hidden="1" x14ac:dyDescent="0.15">
      <c r="A483" s="62" t="s">
        <v>457</v>
      </c>
      <c r="B483" s="62" t="s">
        <v>458</v>
      </c>
      <c r="C483" s="62" t="s">
        <v>940</v>
      </c>
      <c r="D483" s="63">
        <v>1</v>
      </c>
      <c r="E483" s="63">
        <v>1</v>
      </c>
      <c r="H483" s="64"/>
      <c r="I483" s="64"/>
      <c r="L483" s="64"/>
    </row>
    <row r="484" spans="1:12" hidden="1" x14ac:dyDescent="0.15">
      <c r="A484" s="62" t="s">
        <v>457</v>
      </c>
      <c r="B484" s="62" t="s">
        <v>488</v>
      </c>
      <c r="C484" s="62" t="s">
        <v>941</v>
      </c>
      <c r="D484" s="63">
        <v>0.06</v>
      </c>
      <c r="E484" s="63">
        <v>1</v>
      </c>
      <c r="H484" s="64"/>
      <c r="I484" s="64"/>
      <c r="L484" s="64"/>
    </row>
    <row r="485" spans="1:12" hidden="1" x14ac:dyDescent="0.15">
      <c r="A485" s="62" t="s">
        <v>457</v>
      </c>
      <c r="B485" s="62" t="s">
        <v>488</v>
      </c>
      <c r="C485" s="62" t="s">
        <v>942</v>
      </c>
      <c r="D485" s="63">
        <v>0.06</v>
      </c>
      <c r="E485" s="63">
        <v>1</v>
      </c>
      <c r="H485" s="64"/>
      <c r="I485" s="64"/>
      <c r="L485" s="64"/>
    </row>
    <row r="486" spans="1:12" hidden="1" x14ac:dyDescent="0.15">
      <c r="A486" s="62" t="s">
        <v>457</v>
      </c>
      <c r="B486" s="62" t="s">
        <v>458</v>
      </c>
      <c r="C486" s="62" t="s">
        <v>943</v>
      </c>
      <c r="D486" s="63">
        <v>1</v>
      </c>
      <c r="E486" s="63">
        <v>1</v>
      </c>
      <c r="H486" s="64"/>
      <c r="I486" s="64"/>
      <c r="L486" s="64"/>
    </row>
    <row r="487" spans="1:12" hidden="1" x14ac:dyDescent="0.15">
      <c r="A487" s="62" t="s">
        <v>457</v>
      </c>
      <c r="B487" s="62" t="s">
        <v>458</v>
      </c>
      <c r="C487" s="62" t="s">
        <v>944</v>
      </c>
      <c r="D487" s="63">
        <v>1</v>
      </c>
      <c r="E487" s="63">
        <v>1</v>
      </c>
      <c r="H487" s="64"/>
      <c r="I487" s="64"/>
      <c r="L487" s="64"/>
    </row>
    <row r="488" spans="1:12" hidden="1" x14ac:dyDescent="0.15">
      <c r="A488" s="62" t="s">
        <v>457</v>
      </c>
      <c r="B488" s="62" t="s">
        <v>488</v>
      </c>
      <c r="C488" s="62" t="s">
        <v>945</v>
      </c>
      <c r="D488" s="63">
        <v>0.19</v>
      </c>
      <c r="E488" s="63">
        <v>3</v>
      </c>
      <c r="H488" s="64"/>
      <c r="I488" s="64"/>
      <c r="L488" s="64"/>
    </row>
    <row r="489" spans="1:12" hidden="1" x14ac:dyDescent="0.15">
      <c r="A489" s="62" t="s">
        <v>457</v>
      </c>
      <c r="B489" s="62" t="s">
        <v>488</v>
      </c>
      <c r="C489" s="62" t="s">
        <v>946</v>
      </c>
      <c r="D489" s="63">
        <v>0.06</v>
      </c>
      <c r="E489" s="63">
        <v>1</v>
      </c>
      <c r="H489" s="64"/>
      <c r="I489" s="64"/>
      <c r="L489" s="64"/>
    </row>
    <row r="490" spans="1:12" hidden="1" x14ac:dyDescent="0.15">
      <c r="A490" s="62" t="s">
        <v>457</v>
      </c>
      <c r="B490" s="62" t="s">
        <v>488</v>
      </c>
      <c r="C490" s="62" t="s">
        <v>947</v>
      </c>
      <c r="D490" s="63">
        <v>0.06</v>
      </c>
      <c r="E490" s="63">
        <v>1</v>
      </c>
      <c r="H490" s="64"/>
      <c r="I490" s="64"/>
      <c r="L490" s="64"/>
    </row>
    <row r="491" spans="1:12" hidden="1" x14ac:dyDescent="0.15">
      <c r="A491" s="62" t="s">
        <v>457</v>
      </c>
      <c r="B491" s="62" t="s">
        <v>488</v>
      </c>
      <c r="C491" s="62" t="s">
        <v>948</v>
      </c>
      <c r="D491" s="63">
        <v>0.06</v>
      </c>
      <c r="E491" s="63">
        <v>1</v>
      </c>
      <c r="H491" s="64"/>
      <c r="I491" s="64"/>
      <c r="L491" s="64"/>
    </row>
    <row r="492" spans="1:12" hidden="1" x14ac:dyDescent="0.15">
      <c r="A492" s="62" t="s">
        <v>457</v>
      </c>
      <c r="B492" s="62" t="s">
        <v>488</v>
      </c>
      <c r="C492" s="62" t="s">
        <v>949</v>
      </c>
      <c r="D492" s="63">
        <v>0.19</v>
      </c>
      <c r="E492" s="63">
        <v>3</v>
      </c>
      <c r="H492" s="64"/>
      <c r="I492" s="64"/>
      <c r="L492" s="64"/>
    </row>
    <row r="493" spans="1:12" hidden="1" x14ac:dyDescent="0.15">
      <c r="A493" s="62" t="s">
        <v>457</v>
      </c>
      <c r="B493" s="62" t="s">
        <v>488</v>
      </c>
      <c r="C493" s="62" t="s">
        <v>950</v>
      </c>
      <c r="D493" s="63">
        <v>0.06</v>
      </c>
      <c r="E493" s="63">
        <v>1</v>
      </c>
      <c r="H493" s="64"/>
      <c r="I493" s="64"/>
      <c r="L493" s="64"/>
    </row>
    <row r="494" spans="1:12" hidden="1" x14ac:dyDescent="0.15">
      <c r="A494" s="62" t="s">
        <v>457</v>
      </c>
      <c r="B494" s="62" t="s">
        <v>458</v>
      </c>
      <c r="C494" s="62" t="s">
        <v>951</v>
      </c>
      <c r="D494" s="63">
        <v>1</v>
      </c>
      <c r="E494" s="63">
        <v>1</v>
      </c>
      <c r="H494" s="64"/>
      <c r="I494" s="64"/>
      <c r="L494" s="64"/>
    </row>
    <row r="495" spans="1:12" hidden="1" x14ac:dyDescent="0.15">
      <c r="A495" s="62" t="s">
        <v>457</v>
      </c>
      <c r="B495" s="62" t="s">
        <v>488</v>
      </c>
      <c r="C495" s="62" t="s">
        <v>952</v>
      </c>
      <c r="D495" s="63">
        <v>0.06</v>
      </c>
      <c r="E495" s="63">
        <v>1</v>
      </c>
      <c r="H495" s="64"/>
      <c r="I495" s="64"/>
      <c r="L495" s="64"/>
    </row>
    <row r="496" spans="1:12" hidden="1" x14ac:dyDescent="0.15">
      <c r="A496" s="62" t="s">
        <v>457</v>
      </c>
      <c r="B496" s="62" t="s">
        <v>488</v>
      </c>
      <c r="C496" s="62" t="s">
        <v>953</v>
      </c>
      <c r="D496" s="63">
        <v>0.06</v>
      </c>
      <c r="E496" s="63">
        <v>1</v>
      </c>
      <c r="H496" s="64"/>
      <c r="I496" s="64"/>
      <c r="L496" s="64"/>
    </row>
    <row r="497" spans="1:12" hidden="1" x14ac:dyDescent="0.15">
      <c r="A497" s="62" t="s">
        <v>457</v>
      </c>
      <c r="B497" s="62" t="s">
        <v>488</v>
      </c>
      <c r="C497" s="62" t="s">
        <v>954</v>
      </c>
      <c r="D497" s="63">
        <v>0.06</v>
      </c>
      <c r="E497" s="63">
        <v>1</v>
      </c>
      <c r="H497" s="64"/>
      <c r="I497" s="64"/>
      <c r="L497" s="64"/>
    </row>
    <row r="498" spans="1:12" hidden="1" x14ac:dyDescent="0.15">
      <c r="A498" s="62" t="s">
        <v>457</v>
      </c>
      <c r="B498" s="62" t="s">
        <v>458</v>
      </c>
      <c r="C498" s="62" t="s">
        <v>955</v>
      </c>
      <c r="D498" s="63">
        <v>460</v>
      </c>
      <c r="E498" s="63">
        <v>460</v>
      </c>
      <c r="H498" s="64"/>
      <c r="I498" s="64"/>
      <c r="L498" s="64"/>
    </row>
    <row r="499" spans="1:12" hidden="1" x14ac:dyDescent="0.15">
      <c r="A499" s="62" t="s">
        <v>457</v>
      </c>
      <c r="B499" s="62" t="s">
        <v>488</v>
      </c>
      <c r="C499" s="62" t="s">
        <v>956</v>
      </c>
      <c r="D499" s="63">
        <v>0.06</v>
      </c>
      <c r="E499" s="63">
        <v>1</v>
      </c>
      <c r="H499" s="64"/>
      <c r="I499" s="64"/>
      <c r="L499" s="64"/>
    </row>
    <row r="500" spans="1:12" hidden="1" x14ac:dyDescent="0.15">
      <c r="A500" s="62" t="s">
        <v>457</v>
      </c>
      <c r="B500" s="62" t="s">
        <v>488</v>
      </c>
      <c r="C500" s="62" t="s">
        <v>957</v>
      </c>
      <c r="D500" s="63">
        <v>0.06</v>
      </c>
      <c r="E500" s="63">
        <v>1</v>
      </c>
      <c r="H500" s="64"/>
      <c r="I500" s="64"/>
      <c r="L500" s="64"/>
    </row>
    <row r="501" spans="1:12" hidden="1" x14ac:dyDescent="0.15">
      <c r="A501" s="62" t="s">
        <v>457</v>
      </c>
      <c r="B501" s="62" t="s">
        <v>458</v>
      </c>
      <c r="C501" s="62" t="s">
        <v>958</v>
      </c>
      <c r="D501" s="63">
        <v>1</v>
      </c>
      <c r="E501" s="63">
        <v>1</v>
      </c>
      <c r="H501" s="64"/>
      <c r="I501" s="64"/>
      <c r="L501" s="64"/>
    </row>
    <row r="502" spans="1:12" hidden="1" x14ac:dyDescent="0.15">
      <c r="A502" s="62" t="s">
        <v>453</v>
      </c>
      <c r="B502" s="62" t="s">
        <v>454</v>
      </c>
      <c r="C502" s="62" t="s">
        <v>959</v>
      </c>
      <c r="D502" s="63">
        <v>0.06</v>
      </c>
      <c r="E502" s="63">
        <v>1</v>
      </c>
      <c r="H502" s="64"/>
      <c r="I502" s="64"/>
      <c r="L502" s="64"/>
    </row>
    <row r="503" spans="1:12" x14ac:dyDescent="0.15">
      <c r="A503" s="62" t="s">
        <v>453</v>
      </c>
      <c r="B503" s="62" t="s">
        <v>454</v>
      </c>
      <c r="C503" s="62" t="s">
        <v>960</v>
      </c>
      <c r="D503" s="63">
        <v>0.63</v>
      </c>
      <c r="E503" s="63">
        <v>10</v>
      </c>
      <c r="F503" s="57">
        <v>1</v>
      </c>
      <c r="G503" s="64"/>
      <c r="H503" s="64">
        <v>0.70964431762695301</v>
      </c>
      <c r="I503" s="64">
        <f>H503</f>
        <v>0.70964431762695301</v>
      </c>
      <c r="L503" s="64">
        <f>(I503+D503)/2</f>
        <v>0.66982215881347651</v>
      </c>
    </row>
    <row r="504" spans="1:12" x14ac:dyDescent="0.15">
      <c r="A504" s="62" t="s">
        <v>453</v>
      </c>
      <c r="B504" s="62" t="s">
        <v>478</v>
      </c>
      <c r="C504" s="62" t="s">
        <v>961</v>
      </c>
      <c r="D504" s="63">
        <v>1</v>
      </c>
      <c r="E504" s="63">
        <v>1</v>
      </c>
      <c r="F504" s="57">
        <v>1</v>
      </c>
      <c r="G504" s="64"/>
      <c r="H504" s="64">
        <v>0</v>
      </c>
      <c r="I504" s="64">
        <f>H504</f>
        <v>0</v>
      </c>
      <c r="L504" s="64">
        <f>(I504+D504)/2</f>
        <v>0.5</v>
      </c>
    </row>
    <row r="505" spans="1:12" x14ac:dyDescent="0.15">
      <c r="A505" s="62" t="s">
        <v>453</v>
      </c>
      <c r="B505" s="62" t="s">
        <v>478</v>
      </c>
      <c r="C505" s="62" t="s">
        <v>962</v>
      </c>
      <c r="D505" s="63">
        <v>1</v>
      </c>
      <c r="E505" s="63">
        <v>1</v>
      </c>
      <c r="F505" s="57">
        <v>1</v>
      </c>
      <c r="G505" s="64"/>
      <c r="H505" s="64">
        <v>5.0971984863281201E-2</v>
      </c>
      <c r="I505" s="64">
        <f>H505</f>
        <v>5.0971984863281201E-2</v>
      </c>
      <c r="L505" s="64">
        <f>(I505+D505)/2</f>
        <v>0.52548599243164062</v>
      </c>
    </row>
    <row r="506" spans="1:12" hidden="1" x14ac:dyDescent="0.15">
      <c r="A506" s="62" t="s">
        <v>453</v>
      </c>
      <c r="B506" s="62" t="s">
        <v>454</v>
      </c>
      <c r="C506" s="62" t="s">
        <v>963</v>
      </c>
      <c r="D506" s="63">
        <v>0.06</v>
      </c>
      <c r="E506" s="63">
        <v>1</v>
      </c>
      <c r="H506" s="64"/>
      <c r="I506" s="64"/>
      <c r="L506" s="64"/>
    </row>
    <row r="507" spans="1:12" hidden="1" x14ac:dyDescent="0.15">
      <c r="A507" s="62" t="s">
        <v>453</v>
      </c>
      <c r="B507" s="62" t="s">
        <v>618</v>
      </c>
      <c r="C507" s="62" t="s">
        <v>964</v>
      </c>
      <c r="D507" s="63">
        <v>8</v>
      </c>
      <c r="E507" s="63">
        <v>8</v>
      </c>
      <c r="H507" s="64"/>
      <c r="I507" s="64"/>
      <c r="L507" s="64"/>
    </row>
    <row r="508" spans="1:12" hidden="1" x14ac:dyDescent="0.15">
      <c r="A508" s="62" t="s">
        <v>457</v>
      </c>
      <c r="B508" s="62" t="s">
        <v>488</v>
      </c>
      <c r="C508" s="62" t="s">
        <v>965</v>
      </c>
      <c r="D508" s="63">
        <v>0.06</v>
      </c>
      <c r="E508" s="63">
        <v>1</v>
      </c>
      <c r="H508" s="64"/>
      <c r="I508" s="64"/>
      <c r="L508" s="64"/>
    </row>
    <row r="509" spans="1:12" hidden="1" x14ac:dyDescent="0.15">
      <c r="A509" s="62" t="s">
        <v>457</v>
      </c>
      <c r="B509" s="62" t="s">
        <v>488</v>
      </c>
      <c r="C509" s="62" t="s">
        <v>966</v>
      </c>
      <c r="D509" s="63">
        <v>0.06</v>
      </c>
      <c r="E509" s="63">
        <v>1</v>
      </c>
      <c r="H509" s="64"/>
      <c r="I509" s="64"/>
      <c r="L509" s="64"/>
    </row>
    <row r="510" spans="1:12" hidden="1" x14ac:dyDescent="0.15">
      <c r="A510" s="62" t="s">
        <v>453</v>
      </c>
      <c r="B510" s="62" t="s">
        <v>454</v>
      </c>
      <c r="C510" s="62" t="s">
        <v>967</v>
      </c>
      <c r="D510" s="63">
        <v>0.06</v>
      </c>
      <c r="E510" s="63">
        <v>1</v>
      </c>
      <c r="H510" s="64"/>
      <c r="I510" s="64"/>
      <c r="L510" s="64"/>
    </row>
    <row r="511" spans="1:12" hidden="1" x14ac:dyDescent="0.15">
      <c r="A511" s="62" t="s">
        <v>453</v>
      </c>
      <c r="B511" s="62" t="s">
        <v>454</v>
      </c>
      <c r="C511" s="62" t="s">
        <v>968</v>
      </c>
      <c r="D511" s="63">
        <v>0.06</v>
      </c>
      <c r="E511" s="63">
        <v>1</v>
      </c>
      <c r="H511" s="64"/>
      <c r="I511" s="64"/>
      <c r="L511" s="64"/>
    </row>
    <row r="512" spans="1:12" x14ac:dyDescent="0.15">
      <c r="A512" s="62" t="s">
        <v>453</v>
      </c>
      <c r="B512" s="62" t="s">
        <v>478</v>
      </c>
      <c r="C512" s="62" t="s">
        <v>969</v>
      </c>
      <c r="D512" s="63">
        <v>1</v>
      </c>
      <c r="E512" s="63">
        <v>1</v>
      </c>
      <c r="F512" s="57">
        <v>1</v>
      </c>
      <c r="G512" s="64"/>
      <c r="H512" s="64">
        <v>0</v>
      </c>
      <c r="I512" s="64">
        <f>H512</f>
        <v>0</v>
      </c>
      <c r="L512" s="64">
        <f>(I512+D512)/2</f>
        <v>0.5</v>
      </c>
    </row>
    <row r="513" spans="1:12" hidden="1" x14ac:dyDescent="0.15">
      <c r="A513" s="62" t="s">
        <v>460</v>
      </c>
      <c r="B513" s="62" t="s">
        <v>461</v>
      </c>
      <c r="C513" s="62" t="s">
        <v>970</v>
      </c>
      <c r="D513" s="63">
        <v>1</v>
      </c>
      <c r="E513" s="63">
        <v>1</v>
      </c>
      <c r="H513" s="64"/>
      <c r="I513" s="64"/>
      <c r="L513" s="64"/>
    </row>
    <row r="514" spans="1:12" hidden="1" x14ac:dyDescent="0.15">
      <c r="A514" s="62" t="s">
        <v>453</v>
      </c>
      <c r="B514" s="62" t="s">
        <v>478</v>
      </c>
      <c r="C514" s="62" t="s">
        <v>971</v>
      </c>
      <c r="D514" s="63">
        <v>1</v>
      </c>
      <c r="E514" s="63">
        <v>1</v>
      </c>
      <c r="H514" s="64"/>
      <c r="I514" s="64"/>
      <c r="L514" s="64"/>
    </row>
    <row r="515" spans="1:12" hidden="1" x14ac:dyDescent="0.15">
      <c r="A515" s="62" t="s">
        <v>453</v>
      </c>
      <c r="B515" s="62" t="s">
        <v>478</v>
      </c>
      <c r="C515" s="62" t="s">
        <v>972</v>
      </c>
      <c r="D515" s="63">
        <v>2004</v>
      </c>
      <c r="E515" s="63">
        <v>2004</v>
      </c>
      <c r="H515" s="64"/>
      <c r="I515" s="64"/>
      <c r="L515" s="64"/>
    </row>
    <row r="516" spans="1:12" hidden="1" x14ac:dyDescent="0.15">
      <c r="A516" s="62" t="s">
        <v>453</v>
      </c>
      <c r="B516" s="62" t="s">
        <v>454</v>
      </c>
      <c r="C516" s="62" t="s">
        <v>973</v>
      </c>
      <c r="D516" s="63">
        <v>0.06</v>
      </c>
      <c r="E516" s="63">
        <v>1</v>
      </c>
      <c r="H516" s="64"/>
      <c r="I516" s="64"/>
      <c r="L516" s="64"/>
    </row>
    <row r="517" spans="1:12" hidden="1" x14ac:dyDescent="0.15">
      <c r="A517" s="62" t="s">
        <v>453</v>
      </c>
      <c r="B517" s="62" t="s">
        <v>454</v>
      </c>
      <c r="C517" s="62" t="s">
        <v>974</v>
      </c>
      <c r="D517" s="63">
        <v>0.06</v>
      </c>
      <c r="E517" s="63">
        <v>1</v>
      </c>
      <c r="H517" s="64"/>
      <c r="I517" s="64"/>
      <c r="L517" s="64"/>
    </row>
    <row r="518" spans="1:12" hidden="1" x14ac:dyDescent="0.15">
      <c r="A518" s="62" t="s">
        <v>453</v>
      </c>
      <c r="B518" s="62" t="s">
        <v>454</v>
      </c>
      <c r="C518" s="62" t="s">
        <v>975</v>
      </c>
      <c r="D518" s="63">
        <v>0.06</v>
      </c>
      <c r="E518" s="63">
        <v>1</v>
      </c>
      <c r="H518" s="64"/>
      <c r="I518" s="64"/>
      <c r="L518" s="64"/>
    </row>
    <row r="519" spans="1:12" hidden="1" x14ac:dyDescent="0.15">
      <c r="A519" s="62" t="s">
        <v>453</v>
      </c>
      <c r="B519" s="62" t="s">
        <v>454</v>
      </c>
      <c r="C519" s="62" t="s">
        <v>976</v>
      </c>
      <c r="D519" s="63">
        <v>0.06</v>
      </c>
      <c r="E519" s="63">
        <v>1</v>
      </c>
      <c r="H519" s="64"/>
      <c r="I519" s="64"/>
      <c r="L519" s="64"/>
    </row>
    <row r="520" spans="1:12" hidden="1" x14ac:dyDescent="0.15">
      <c r="A520" s="62" t="s">
        <v>453</v>
      </c>
      <c r="B520" s="62" t="s">
        <v>600</v>
      </c>
      <c r="C520" s="62" t="s">
        <v>977</v>
      </c>
      <c r="D520" s="63">
        <v>1</v>
      </c>
      <c r="E520" s="63">
        <v>1</v>
      </c>
      <c r="H520" s="64"/>
      <c r="I520" s="64"/>
      <c r="L520" s="64"/>
    </row>
    <row r="521" spans="1:12" hidden="1" x14ac:dyDescent="0.15">
      <c r="A521" s="62" t="s">
        <v>453</v>
      </c>
      <c r="B521" s="62" t="s">
        <v>600</v>
      </c>
      <c r="C521" s="62" t="s">
        <v>978</v>
      </c>
      <c r="D521" s="63">
        <v>1</v>
      </c>
      <c r="E521" s="63">
        <v>1</v>
      </c>
      <c r="H521" s="64"/>
      <c r="I521" s="64"/>
      <c r="L521" s="64"/>
    </row>
    <row r="522" spans="1:12" hidden="1" x14ac:dyDescent="0.15">
      <c r="A522" s="62" t="s">
        <v>453</v>
      </c>
      <c r="B522" s="62" t="s">
        <v>454</v>
      </c>
      <c r="C522" s="62" t="s">
        <v>979</v>
      </c>
      <c r="D522" s="63">
        <v>0.06</v>
      </c>
      <c r="E522" s="63">
        <v>1</v>
      </c>
      <c r="H522" s="64"/>
      <c r="I522" s="64"/>
      <c r="L522" s="64"/>
    </row>
    <row r="523" spans="1:12" x14ac:dyDescent="0.15">
      <c r="A523" s="62" t="s">
        <v>453</v>
      </c>
      <c r="B523" s="62" t="s">
        <v>478</v>
      </c>
      <c r="C523" s="62" t="s">
        <v>980</v>
      </c>
      <c r="D523" s="63">
        <v>1</v>
      </c>
      <c r="E523" s="63">
        <v>1</v>
      </c>
      <c r="F523" s="57">
        <v>1</v>
      </c>
      <c r="G523" s="64"/>
      <c r="H523" s="64">
        <v>0</v>
      </c>
      <c r="I523" s="64">
        <f>H523</f>
        <v>0</v>
      </c>
      <c r="L523" s="64">
        <f>(I523+D523)/2</f>
        <v>0.5</v>
      </c>
    </row>
    <row r="524" spans="1:12" hidden="1" x14ac:dyDescent="0.15">
      <c r="A524" s="62" t="s">
        <v>453</v>
      </c>
      <c r="B524" s="62" t="s">
        <v>454</v>
      </c>
      <c r="C524" s="62" t="s">
        <v>981</v>
      </c>
      <c r="D524" s="63">
        <v>0.06</v>
      </c>
      <c r="E524" s="63">
        <v>1</v>
      </c>
      <c r="H524" s="64"/>
      <c r="I524" s="64"/>
      <c r="L524" s="64"/>
    </row>
    <row r="525" spans="1:12" x14ac:dyDescent="0.15">
      <c r="A525" s="62" t="s">
        <v>453</v>
      </c>
      <c r="B525" s="62" t="s">
        <v>478</v>
      </c>
      <c r="C525" s="62" t="s">
        <v>982</v>
      </c>
      <c r="D525" s="63">
        <v>1</v>
      </c>
      <c r="E525" s="63">
        <v>1</v>
      </c>
      <c r="F525" s="57">
        <v>1</v>
      </c>
      <c r="G525" s="64"/>
      <c r="H525" s="64">
        <v>0</v>
      </c>
      <c r="I525" s="64">
        <f>H525</f>
        <v>0</v>
      </c>
      <c r="L525" s="64">
        <f>(I525+D525)/2</f>
        <v>0.5</v>
      </c>
    </row>
    <row r="526" spans="1:12" x14ac:dyDescent="0.15">
      <c r="A526" s="62" t="s">
        <v>453</v>
      </c>
      <c r="B526" s="62" t="s">
        <v>600</v>
      </c>
      <c r="C526" s="62" t="s">
        <v>983</v>
      </c>
      <c r="D526" s="63">
        <v>1</v>
      </c>
      <c r="E526" s="63">
        <v>1</v>
      </c>
      <c r="F526" s="57">
        <v>1</v>
      </c>
      <c r="G526" s="64"/>
      <c r="H526" s="64">
        <v>0</v>
      </c>
      <c r="I526" s="64">
        <f>H526</f>
        <v>0</v>
      </c>
      <c r="L526" s="64">
        <f>(I526+D526)/2</f>
        <v>0.5</v>
      </c>
    </row>
    <row r="527" spans="1:12" x14ac:dyDescent="0.15">
      <c r="A527" s="62" t="s">
        <v>453</v>
      </c>
      <c r="B527" s="62" t="s">
        <v>600</v>
      </c>
      <c r="C527" s="62" t="s">
        <v>984</v>
      </c>
      <c r="D527" s="63">
        <v>1</v>
      </c>
      <c r="E527" s="63">
        <v>1</v>
      </c>
      <c r="F527" s="57">
        <v>1</v>
      </c>
      <c r="G527" s="64"/>
      <c r="H527" s="64">
        <v>0</v>
      </c>
      <c r="I527" s="64">
        <f>H527</f>
        <v>0</v>
      </c>
      <c r="L527" s="64">
        <f>(I527+D527)/2</f>
        <v>0.5</v>
      </c>
    </row>
    <row r="528" spans="1:12" hidden="1" x14ac:dyDescent="0.15">
      <c r="A528" s="62" t="s">
        <v>453</v>
      </c>
      <c r="B528" s="62" t="s">
        <v>454</v>
      </c>
      <c r="C528" s="62" t="s">
        <v>985</v>
      </c>
      <c r="D528" s="63">
        <v>0.06</v>
      </c>
      <c r="E528" s="63">
        <v>1</v>
      </c>
      <c r="H528" s="64"/>
      <c r="I528" s="64"/>
      <c r="L528" s="64"/>
    </row>
    <row r="529" spans="1:12" hidden="1" x14ac:dyDescent="0.15">
      <c r="A529" s="62" t="s">
        <v>453</v>
      </c>
      <c r="B529" s="62" t="s">
        <v>478</v>
      </c>
      <c r="C529" s="62" t="s">
        <v>986</v>
      </c>
      <c r="D529" s="63">
        <v>116</v>
      </c>
      <c r="E529" s="63">
        <v>116</v>
      </c>
      <c r="H529" s="64"/>
      <c r="I529" s="64"/>
      <c r="L529" s="64"/>
    </row>
    <row r="530" spans="1:12" hidden="1" x14ac:dyDescent="0.15">
      <c r="A530" s="62" t="s">
        <v>453</v>
      </c>
      <c r="B530" s="62" t="s">
        <v>478</v>
      </c>
      <c r="C530" s="62" t="s">
        <v>987</v>
      </c>
      <c r="D530" s="63">
        <v>1</v>
      </c>
      <c r="E530" s="63">
        <v>1</v>
      </c>
      <c r="H530" s="64"/>
      <c r="I530" s="64"/>
      <c r="L530" s="64"/>
    </row>
    <row r="531" spans="1:12" hidden="1" x14ac:dyDescent="0.15">
      <c r="A531" s="62" t="s">
        <v>453</v>
      </c>
      <c r="B531" s="62" t="s">
        <v>454</v>
      </c>
      <c r="C531" s="62" t="s">
        <v>988</v>
      </c>
      <c r="D531" s="63">
        <v>0.06</v>
      </c>
      <c r="E531" s="63">
        <v>1</v>
      </c>
      <c r="H531" s="64"/>
      <c r="I531" s="64"/>
      <c r="L531" s="64"/>
    </row>
    <row r="532" spans="1:12" hidden="1" x14ac:dyDescent="0.15">
      <c r="A532" s="62" t="s">
        <v>453</v>
      </c>
      <c r="B532" s="62" t="s">
        <v>478</v>
      </c>
      <c r="C532" s="62" t="s">
        <v>989</v>
      </c>
      <c r="D532" s="63">
        <v>1</v>
      </c>
      <c r="E532" s="63">
        <v>1</v>
      </c>
      <c r="H532" s="64"/>
      <c r="I532" s="64"/>
      <c r="L532" s="64"/>
    </row>
    <row r="533" spans="1:12" hidden="1" x14ac:dyDescent="0.15">
      <c r="A533" s="62" t="s">
        <v>453</v>
      </c>
      <c r="B533" s="62" t="s">
        <v>454</v>
      </c>
      <c r="C533" s="62" t="s">
        <v>990</v>
      </c>
      <c r="D533" s="63">
        <v>0.06</v>
      </c>
      <c r="E533" s="63">
        <v>1</v>
      </c>
      <c r="H533" s="64"/>
      <c r="I533" s="64"/>
      <c r="L533" s="64"/>
    </row>
    <row r="534" spans="1:12" hidden="1" x14ac:dyDescent="0.15">
      <c r="A534" s="62" t="s">
        <v>453</v>
      </c>
      <c r="B534" s="62" t="s">
        <v>478</v>
      </c>
      <c r="C534" s="62" t="s">
        <v>991</v>
      </c>
      <c r="D534" s="63">
        <v>1</v>
      </c>
      <c r="E534" s="63">
        <v>1</v>
      </c>
      <c r="H534" s="64"/>
      <c r="I534" s="64"/>
      <c r="L534" s="64"/>
    </row>
    <row r="535" spans="1:12" hidden="1" x14ac:dyDescent="0.15">
      <c r="A535" s="62" t="s">
        <v>453</v>
      </c>
      <c r="B535" s="62" t="s">
        <v>454</v>
      </c>
      <c r="C535" s="62" t="s">
        <v>992</v>
      </c>
      <c r="D535" s="63">
        <v>0.06</v>
      </c>
      <c r="E535" s="63">
        <v>1</v>
      </c>
      <c r="H535" s="64"/>
      <c r="I535" s="64"/>
      <c r="L535" s="64"/>
    </row>
    <row r="536" spans="1:12" hidden="1" x14ac:dyDescent="0.15">
      <c r="A536" s="62" t="s">
        <v>457</v>
      </c>
      <c r="B536" s="62" t="s">
        <v>488</v>
      </c>
      <c r="C536" s="62" t="s">
        <v>993</v>
      </c>
      <c r="D536" s="63">
        <v>0.06</v>
      </c>
      <c r="E536" s="63">
        <v>1</v>
      </c>
      <c r="H536" s="64"/>
      <c r="I536" s="64"/>
      <c r="L536" s="64"/>
    </row>
    <row r="537" spans="1:12" hidden="1" x14ac:dyDescent="0.15">
      <c r="A537" s="62" t="s">
        <v>457</v>
      </c>
      <c r="B537" s="62" t="s">
        <v>488</v>
      </c>
      <c r="C537" s="62" t="s">
        <v>994</v>
      </c>
      <c r="D537" s="63">
        <v>0.06</v>
      </c>
      <c r="E537" s="63">
        <v>1</v>
      </c>
      <c r="H537" s="64"/>
      <c r="I537" s="64"/>
      <c r="L537" s="64"/>
    </row>
    <row r="538" spans="1:12" hidden="1" x14ac:dyDescent="0.15">
      <c r="A538" s="62" t="s">
        <v>457</v>
      </c>
      <c r="B538" s="62" t="s">
        <v>559</v>
      </c>
      <c r="C538" s="62" t="s">
        <v>995</v>
      </c>
      <c r="D538" s="63">
        <v>1462</v>
      </c>
      <c r="E538" s="63">
        <v>1462</v>
      </c>
      <c r="H538" s="64"/>
      <c r="I538" s="64"/>
      <c r="L538" s="64"/>
    </row>
    <row r="539" spans="1:12" hidden="1" x14ac:dyDescent="0.15">
      <c r="A539" s="62" t="s">
        <v>457</v>
      </c>
      <c r="B539" s="62" t="s">
        <v>488</v>
      </c>
      <c r="C539" s="62" t="s">
        <v>996</v>
      </c>
      <c r="D539" s="63">
        <v>7.69</v>
      </c>
      <c r="E539" s="63">
        <v>123</v>
      </c>
      <c r="H539" s="64"/>
      <c r="I539" s="64"/>
      <c r="L539" s="64"/>
    </row>
    <row r="540" spans="1:12" hidden="1" x14ac:dyDescent="0.15">
      <c r="A540" s="62" t="s">
        <v>460</v>
      </c>
      <c r="B540" s="62" t="s">
        <v>461</v>
      </c>
      <c r="C540" s="62" t="s">
        <v>997</v>
      </c>
      <c r="D540" s="63">
        <v>926</v>
      </c>
      <c r="E540" s="63">
        <v>926</v>
      </c>
      <c r="H540" s="64"/>
      <c r="I540" s="64"/>
      <c r="L540" s="64"/>
    </row>
    <row r="541" spans="1:12" hidden="1" x14ac:dyDescent="0.15">
      <c r="A541" s="62" t="s">
        <v>460</v>
      </c>
      <c r="B541" s="62" t="s">
        <v>998</v>
      </c>
      <c r="C541" s="62" t="s">
        <v>999</v>
      </c>
      <c r="D541" s="63">
        <v>175</v>
      </c>
      <c r="E541" s="63">
        <v>93</v>
      </c>
      <c r="H541" s="64"/>
      <c r="I541" s="64"/>
      <c r="L541" s="64"/>
    </row>
    <row r="542" spans="1:12" hidden="1" x14ac:dyDescent="0.15">
      <c r="A542" s="62" t="s">
        <v>457</v>
      </c>
      <c r="B542" s="62" t="s">
        <v>488</v>
      </c>
      <c r="C542" s="62" t="s">
        <v>1000</v>
      </c>
      <c r="D542" s="63">
        <v>0.06</v>
      </c>
      <c r="E542" s="63">
        <v>1</v>
      </c>
      <c r="H542" s="64"/>
      <c r="I542" s="64"/>
      <c r="L542" s="64"/>
    </row>
    <row r="543" spans="1:12" hidden="1" x14ac:dyDescent="0.15">
      <c r="A543" s="62" t="s">
        <v>457</v>
      </c>
      <c r="B543" s="62" t="s">
        <v>488</v>
      </c>
      <c r="C543" s="62" t="s">
        <v>1001</v>
      </c>
      <c r="D543" s="63">
        <v>0.06</v>
      </c>
      <c r="E543" s="63">
        <v>1</v>
      </c>
      <c r="H543" s="64"/>
      <c r="I543" s="64"/>
      <c r="L543" s="64"/>
    </row>
    <row r="544" spans="1:12" hidden="1" x14ac:dyDescent="0.15">
      <c r="A544" s="62" t="s">
        <v>453</v>
      </c>
      <c r="B544" s="62" t="s">
        <v>454</v>
      </c>
      <c r="C544" s="62" t="s">
        <v>1002</v>
      </c>
      <c r="D544" s="63">
        <v>0.06</v>
      </c>
      <c r="E544" s="63">
        <v>1</v>
      </c>
      <c r="H544" s="64"/>
      <c r="I544" s="64"/>
      <c r="L544" s="64"/>
    </row>
    <row r="545" spans="1:12" hidden="1" x14ac:dyDescent="0.15">
      <c r="A545" s="62" t="s">
        <v>453</v>
      </c>
      <c r="B545" s="62" t="s">
        <v>454</v>
      </c>
      <c r="C545" s="62" t="s">
        <v>1003</v>
      </c>
      <c r="D545" s="63">
        <v>0.06</v>
      </c>
      <c r="E545" s="63">
        <v>1</v>
      </c>
      <c r="H545" s="64"/>
      <c r="I545" s="64"/>
      <c r="L545" s="64"/>
    </row>
    <row r="546" spans="1:12" hidden="1" x14ac:dyDescent="0.15">
      <c r="A546" s="62" t="s">
        <v>453</v>
      </c>
      <c r="B546" s="62" t="s">
        <v>454</v>
      </c>
      <c r="C546" s="62" t="s">
        <v>1004</v>
      </c>
      <c r="D546" s="63">
        <v>0.06</v>
      </c>
      <c r="E546" s="63">
        <v>1</v>
      </c>
      <c r="H546" s="64"/>
      <c r="I546" s="64"/>
      <c r="L546" s="64"/>
    </row>
    <row r="547" spans="1:12" hidden="1" x14ac:dyDescent="0.15">
      <c r="A547" s="62" t="s">
        <v>453</v>
      </c>
      <c r="B547" s="62" t="s">
        <v>454</v>
      </c>
      <c r="C547" s="62" t="s">
        <v>1005</v>
      </c>
      <c r="D547" s="63">
        <v>0.06</v>
      </c>
      <c r="E547" s="63">
        <v>1</v>
      </c>
      <c r="H547" s="64"/>
      <c r="I547" s="64"/>
      <c r="L547" s="64"/>
    </row>
    <row r="548" spans="1:12" hidden="1" x14ac:dyDescent="0.15">
      <c r="A548" s="62" t="s">
        <v>457</v>
      </c>
      <c r="B548" s="62" t="s">
        <v>488</v>
      </c>
      <c r="C548" s="62" t="s">
        <v>1006</v>
      </c>
      <c r="D548" s="63">
        <v>0.06</v>
      </c>
      <c r="E548" s="63">
        <v>1</v>
      </c>
      <c r="H548" s="64"/>
      <c r="I548" s="64"/>
      <c r="L548" s="64"/>
    </row>
    <row r="549" spans="1:12" hidden="1" x14ac:dyDescent="0.15">
      <c r="A549" s="62" t="s">
        <v>453</v>
      </c>
      <c r="B549" s="62" t="s">
        <v>454</v>
      </c>
      <c r="C549" s="62" t="s">
        <v>1007</v>
      </c>
      <c r="D549" s="63">
        <v>0.06</v>
      </c>
      <c r="E549" s="63">
        <v>1</v>
      </c>
      <c r="H549" s="64"/>
      <c r="I549" s="64"/>
      <c r="L549" s="64"/>
    </row>
    <row r="550" spans="1:12" hidden="1" x14ac:dyDescent="0.15">
      <c r="A550" s="62" t="s">
        <v>460</v>
      </c>
      <c r="B550" s="62" t="s">
        <v>461</v>
      </c>
      <c r="C550" s="62" t="s">
        <v>1008</v>
      </c>
      <c r="D550" s="63">
        <v>1</v>
      </c>
      <c r="E550" s="63">
        <v>1</v>
      </c>
      <c r="H550" s="64"/>
      <c r="I550" s="64"/>
      <c r="L550" s="64"/>
    </row>
    <row r="551" spans="1:12" hidden="1" x14ac:dyDescent="0.15">
      <c r="A551" s="62" t="s">
        <v>460</v>
      </c>
      <c r="B551" s="62" t="s">
        <v>461</v>
      </c>
      <c r="C551" s="62" t="s">
        <v>1009</v>
      </c>
      <c r="D551" s="63">
        <v>5</v>
      </c>
      <c r="E551" s="63">
        <v>5</v>
      </c>
      <c r="H551" s="64"/>
      <c r="I551" s="64"/>
      <c r="L551" s="64"/>
    </row>
    <row r="552" spans="1:12" hidden="1" x14ac:dyDescent="0.15">
      <c r="A552" s="62" t="s">
        <v>460</v>
      </c>
      <c r="B552" s="62" t="s">
        <v>461</v>
      </c>
      <c r="C552" s="62" t="s">
        <v>1010</v>
      </c>
      <c r="D552" s="63">
        <v>1</v>
      </c>
      <c r="E552" s="63">
        <v>1</v>
      </c>
      <c r="H552" s="64"/>
      <c r="I552" s="64"/>
      <c r="L552" s="64"/>
    </row>
    <row r="553" spans="1:12" hidden="1" x14ac:dyDescent="0.15">
      <c r="A553" s="62" t="s">
        <v>460</v>
      </c>
      <c r="B553" s="62" t="s">
        <v>461</v>
      </c>
      <c r="C553" s="62" t="s">
        <v>1011</v>
      </c>
      <c r="D553" s="63">
        <v>1</v>
      </c>
      <c r="E553" s="63">
        <v>1</v>
      </c>
      <c r="H553" s="64"/>
      <c r="I553" s="64"/>
      <c r="L553" s="64"/>
    </row>
    <row r="554" spans="1:12" hidden="1" x14ac:dyDescent="0.15">
      <c r="A554" s="62" t="s">
        <v>457</v>
      </c>
      <c r="B554" s="62" t="s">
        <v>488</v>
      </c>
      <c r="C554" s="62" t="s">
        <v>1012</v>
      </c>
      <c r="D554" s="63">
        <v>0.06</v>
      </c>
      <c r="E554" s="63">
        <v>1</v>
      </c>
      <c r="H554" s="64"/>
      <c r="I554" s="64"/>
      <c r="L554" s="64"/>
    </row>
    <row r="555" spans="1:12" hidden="1" x14ac:dyDescent="0.15">
      <c r="A555" s="62" t="s">
        <v>453</v>
      </c>
      <c r="B555" s="62" t="s">
        <v>478</v>
      </c>
      <c r="C555" s="62" t="s">
        <v>1013</v>
      </c>
      <c r="D555" s="63">
        <v>1</v>
      </c>
      <c r="E555" s="63">
        <v>1</v>
      </c>
      <c r="H555" s="64"/>
      <c r="I555" s="64"/>
      <c r="L555" s="64"/>
    </row>
    <row r="556" spans="1:12" hidden="1" x14ac:dyDescent="0.15">
      <c r="A556" s="62" t="s">
        <v>453</v>
      </c>
      <c r="B556" s="62" t="s">
        <v>454</v>
      </c>
      <c r="C556" s="62" t="s">
        <v>1014</v>
      </c>
      <c r="D556" s="63">
        <v>0.06</v>
      </c>
      <c r="E556" s="63">
        <v>1</v>
      </c>
      <c r="H556" s="64"/>
      <c r="I556" s="64"/>
      <c r="L556" s="64"/>
    </row>
    <row r="557" spans="1:12" hidden="1" x14ac:dyDescent="0.15">
      <c r="A557" s="62" t="s">
        <v>453</v>
      </c>
      <c r="B557" s="62" t="s">
        <v>478</v>
      </c>
      <c r="C557" s="62" t="s">
        <v>1015</v>
      </c>
      <c r="D557" s="63">
        <v>1</v>
      </c>
      <c r="E557" s="63">
        <v>1</v>
      </c>
      <c r="H557" s="64"/>
      <c r="I557" s="64"/>
      <c r="L557" s="64"/>
    </row>
    <row r="558" spans="1:12" hidden="1" x14ac:dyDescent="0.15">
      <c r="A558" s="62" t="s">
        <v>453</v>
      </c>
      <c r="B558" s="62" t="s">
        <v>454</v>
      </c>
      <c r="C558" s="62" t="s">
        <v>1016</v>
      </c>
      <c r="D558" s="63">
        <v>0.06</v>
      </c>
      <c r="E558" s="63">
        <v>1</v>
      </c>
      <c r="H558" s="64"/>
      <c r="I558" s="64"/>
      <c r="L558" s="64"/>
    </row>
    <row r="559" spans="1:12" hidden="1" x14ac:dyDescent="0.15">
      <c r="A559" s="62" t="s">
        <v>457</v>
      </c>
      <c r="B559" s="62" t="s">
        <v>488</v>
      </c>
      <c r="C559" s="62" t="s">
        <v>1017</v>
      </c>
      <c r="D559" s="63">
        <v>0.31</v>
      </c>
      <c r="E559" s="63">
        <v>5</v>
      </c>
      <c r="H559" s="64"/>
      <c r="I559" s="64"/>
      <c r="L559" s="64"/>
    </row>
    <row r="560" spans="1:12" hidden="1" x14ac:dyDescent="0.15">
      <c r="A560" s="62" t="s">
        <v>457</v>
      </c>
      <c r="B560" s="62" t="s">
        <v>458</v>
      </c>
      <c r="C560" s="62" t="s">
        <v>1018</v>
      </c>
      <c r="D560" s="63">
        <v>1</v>
      </c>
      <c r="E560" s="63">
        <v>1</v>
      </c>
      <c r="H560" s="64"/>
      <c r="I560" s="64"/>
      <c r="L560" s="64"/>
    </row>
    <row r="561" spans="1:12" hidden="1" x14ac:dyDescent="0.15">
      <c r="A561" s="62" t="s">
        <v>457</v>
      </c>
      <c r="B561" s="62" t="s">
        <v>559</v>
      </c>
      <c r="C561" s="62" t="s">
        <v>1019</v>
      </c>
      <c r="D561" s="63">
        <v>8</v>
      </c>
      <c r="E561" s="63">
        <v>8</v>
      </c>
      <c r="H561" s="64"/>
      <c r="I561" s="64"/>
      <c r="L561" s="64"/>
    </row>
    <row r="562" spans="1:12" hidden="1" x14ac:dyDescent="0.15">
      <c r="A562" s="62" t="s">
        <v>460</v>
      </c>
      <c r="B562" s="62" t="s">
        <v>461</v>
      </c>
      <c r="C562" s="62" t="s">
        <v>1020</v>
      </c>
      <c r="D562" s="63">
        <v>1</v>
      </c>
      <c r="E562" s="63">
        <v>1</v>
      </c>
      <c r="H562" s="64"/>
      <c r="I562" s="64"/>
      <c r="L562" s="64"/>
    </row>
    <row r="563" spans="1:12" hidden="1" x14ac:dyDescent="0.15">
      <c r="A563" s="62" t="s">
        <v>453</v>
      </c>
      <c r="B563" s="62" t="s">
        <v>454</v>
      </c>
      <c r="C563" s="62" t="s">
        <v>1021</v>
      </c>
      <c r="D563" s="63">
        <v>0.06</v>
      </c>
      <c r="E563" s="63">
        <v>1</v>
      </c>
      <c r="H563" s="64"/>
      <c r="I563" s="64"/>
      <c r="L563" s="64"/>
    </row>
    <row r="564" spans="1:12" hidden="1" x14ac:dyDescent="0.15">
      <c r="A564" s="62" t="s">
        <v>457</v>
      </c>
      <c r="B564" s="62" t="s">
        <v>488</v>
      </c>
      <c r="C564" s="62" t="s">
        <v>1022</v>
      </c>
      <c r="D564" s="63">
        <v>0.06</v>
      </c>
      <c r="E564" s="63">
        <v>1</v>
      </c>
      <c r="H564" s="64"/>
      <c r="I564" s="64"/>
      <c r="L564" s="64"/>
    </row>
    <row r="565" spans="1:12" hidden="1" x14ac:dyDescent="0.15">
      <c r="A565" s="62" t="s">
        <v>453</v>
      </c>
      <c r="B565" s="62" t="s">
        <v>454</v>
      </c>
      <c r="C565" s="62" t="s">
        <v>1023</v>
      </c>
      <c r="D565" s="63">
        <v>0.06</v>
      </c>
      <c r="E565" s="63">
        <v>1</v>
      </c>
      <c r="H565" s="64"/>
      <c r="I565" s="64"/>
      <c r="L565" s="64"/>
    </row>
    <row r="566" spans="1:12" hidden="1" x14ac:dyDescent="0.15">
      <c r="A566" s="62" t="s">
        <v>457</v>
      </c>
      <c r="B566" s="62" t="s">
        <v>488</v>
      </c>
      <c r="C566" s="62" t="s">
        <v>1024</v>
      </c>
      <c r="D566" s="63">
        <v>0.06</v>
      </c>
      <c r="E566" s="63">
        <v>1</v>
      </c>
      <c r="H566" s="64"/>
      <c r="I566" s="64"/>
      <c r="L566" s="64"/>
    </row>
    <row r="567" spans="1:12" hidden="1" x14ac:dyDescent="0.15">
      <c r="A567" s="62" t="s">
        <v>457</v>
      </c>
      <c r="B567" s="62" t="s">
        <v>488</v>
      </c>
      <c r="C567" s="62" t="s">
        <v>1025</v>
      </c>
      <c r="D567" s="63">
        <v>0.06</v>
      </c>
      <c r="E567" s="63">
        <v>1</v>
      </c>
      <c r="H567" s="64"/>
      <c r="I567" s="64"/>
      <c r="L567" s="64"/>
    </row>
    <row r="568" spans="1:12" hidden="1" x14ac:dyDescent="0.15">
      <c r="A568" s="62" t="s">
        <v>457</v>
      </c>
      <c r="B568" s="62" t="s">
        <v>488</v>
      </c>
      <c r="C568" s="62" t="s">
        <v>1026</v>
      </c>
      <c r="D568" s="63">
        <v>0.06</v>
      </c>
      <c r="E568" s="63">
        <v>1</v>
      </c>
      <c r="H568" s="64"/>
      <c r="I568" s="64"/>
      <c r="L568" s="64"/>
    </row>
    <row r="569" spans="1:12" hidden="1" x14ac:dyDescent="0.15">
      <c r="A569" s="62" t="s">
        <v>457</v>
      </c>
      <c r="B569" s="62" t="s">
        <v>488</v>
      </c>
      <c r="C569" s="62" t="s">
        <v>1027</v>
      </c>
      <c r="D569" s="63">
        <v>0.06</v>
      </c>
      <c r="E569" s="63">
        <v>1</v>
      </c>
      <c r="H569" s="64"/>
      <c r="I569" s="64"/>
      <c r="L569" s="64"/>
    </row>
    <row r="570" spans="1:12" hidden="1" x14ac:dyDescent="0.15">
      <c r="A570" s="62" t="s">
        <v>457</v>
      </c>
      <c r="B570" s="62" t="s">
        <v>488</v>
      </c>
      <c r="C570" s="62" t="s">
        <v>1028</v>
      </c>
      <c r="D570" s="63">
        <v>0.06</v>
      </c>
      <c r="E570" s="63">
        <v>1</v>
      </c>
      <c r="H570" s="64"/>
      <c r="I570" s="64"/>
      <c r="L570" s="64"/>
    </row>
    <row r="571" spans="1:12" hidden="1" x14ac:dyDescent="0.15">
      <c r="A571" s="62" t="s">
        <v>457</v>
      </c>
      <c r="B571" s="62" t="s">
        <v>488</v>
      </c>
      <c r="C571" s="62" t="s">
        <v>1029</v>
      </c>
      <c r="D571" s="63">
        <v>0.13</v>
      </c>
      <c r="E571" s="63">
        <v>2</v>
      </c>
      <c r="H571" s="64"/>
      <c r="I571" s="64"/>
      <c r="L571" s="64"/>
    </row>
    <row r="572" spans="1:12" hidden="1" x14ac:dyDescent="0.15">
      <c r="A572" s="62" t="s">
        <v>453</v>
      </c>
      <c r="B572" s="62" t="s">
        <v>454</v>
      </c>
      <c r="C572" s="62" t="s">
        <v>1030</v>
      </c>
      <c r="D572" s="63">
        <v>0.19</v>
      </c>
      <c r="E572" s="63">
        <v>3</v>
      </c>
      <c r="H572" s="64"/>
      <c r="I572" s="64"/>
      <c r="L572" s="64"/>
    </row>
    <row r="573" spans="1:12" hidden="1" x14ac:dyDescent="0.15">
      <c r="A573" s="62" t="s">
        <v>457</v>
      </c>
      <c r="B573" s="62" t="s">
        <v>488</v>
      </c>
      <c r="C573" s="62" t="s">
        <v>1031</v>
      </c>
      <c r="D573" s="63">
        <v>0.06</v>
      </c>
      <c r="E573" s="63">
        <v>1</v>
      </c>
      <c r="H573" s="64"/>
      <c r="I573" s="64"/>
      <c r="L573" s="64"/>
    </row>
    <row r="574" spans="1:12" hidden="1" x14ac:dyDescent="0.15">
      <c r="A574" s="62" t="s">
        <v>453</v>
      </c>
      <c r="B574" s="62" t="s">
        <v>454</v>
      </c>
      <c r="C574" s="62" t="s">
        <v>1032</v>
      </c>
      <c r="D574" s="63">
        <v>0.06</v>
      </c>
      <c r="E574" s="63">
        <v>1</v>
      </c>
      <c r="H574" s="64"/>
      <c r="I574" s="64"/>
      <c r="L574" s="64"/>
    </row>
    <row r="575" spans="1:12" hidden="1" x14ac:dyDescent="0.15">
      <c r="A575" s="62" t="s">
        <v>453</v>
      </c>
      <c r="B575" s="62" t="s">
        <v>618</v>
      </c>
      <c r="C575" s="62" t="s">
        <v>1033</v>
      </c>
      <c r="D575" s="63">
        <v>130</v>
      </c>
      <c r="E575" s="63">
        <v>130</v>
      </c>
      <c r="F575" s="57">
        <v>0</v>
      </c>
      <c r="H575" s="64"/>
      <c r="I575" s="64"/>
      <c r="L575" s="64"/>
    </row>
    <row r="576" spans="1:12" x14ac:dyDescent="0.15">
      <c r="A576" s="62" t="s">
        <v>453</v>
      </c>
      <c r="B576" s="62" t="s">
        <v>600</v>
      </c>
      <c r="C576" s="62" t="s">
        <v>1034</v>
      </c>
      <c r="D576" s="63">
        <v>1</v>
      </c>
      <c r="E576" s="63">
        <v>1</v>
      </c>
      <c r="F576" s="57">
        <v>1</v>
      </c>
      <c r="G576" s="64"/>
      <c r="H576" s="64">
        <v>3.85284423828125E-3</v>
      </c>
      <c r="I576" s="64">
        <f>H576</f>
        <v>3.85284423828125E-3</v>
      </c>
      <c r="L576" s="64">
        <f>(I576+D576)/2</f>
        <v>0.50192642211914062</v>
      </c>
    </row>
    <row r="577" spans="1:12" x14ac:dyDescent="0.15">
      <c r="A577" s="62" t="s">
        <v>453</v>
      </c>
      <c r="B577" s="62" t="s">
        <v>600</v>
      </c>
      <c r="C577" s="62" t="s">
        <v>1035</v>
      </c>
      <c r="D577" s="63">
        <v>1</v>
      </c>
      <c r="E577" s="63">
        <v>1</v>
      </c>
      <c r="F577" s="57">
        <v>1</v>
      </c>
      <c r="G577" s="64"/>
      <c r="H577" s="64">
        <v>1.9273757934570299E-3</v>
      </c>
      <c r="I577" s="64">
        <f>H577</f>
        <v>1.9273757934570299E-3</v>
      </c>
      <c r="L577" s="64">
        <f>(I577+D577)/2</f>
        <v>0.50096368789672852</v>
      </c>
    </row>
    <row r="578" spans="1:12" hidden="1" x14ac:dyDescent="0.15">
      <c r="A578" s="62" t="s">
        <v>460</v>
      </c>
      <c r="B578" s="62" t="s">
        <v>461</v>
      </c>
      <c r="C578" s="62" t="s">
        <v>1036</v>
      </c>
      <c r="D578" s="63">
        <v>42</v>
      </c>
      <c r="E578" s="63">
        <v>42</v>
      </c>
      <c r="H578" s="64"/>
      <c r="I578" s="64"/>
      <c r="L578" s="64"/>
    </row>
    <row r="579" spans="1:12" hidden="1" x14ac:dyDescent="0.15">
      <c r="A579" s="62" t="s">
        <v>453</v>
      </c>
      <c r="B579" s="62" t="s">
        <v>454</v>
      </c>
      <c r="C579" s="62" t="s">
        <v>1037</v>
      </c>
      <c r="D579" s="63">
        <v>0.63</v>
      </c>
      <c r="E579" s="63">
        <v>10</v>
      </c>
      <c r="H579" s="64"/>
      <c r="I579" s="64"/>
      <c r="L579" s="64"/>
    </row>
    <row r="580" spans="1:12" hidden="1" x14ac:dyDescent="0.15">
      <c r="A580" s="62" t="s">
        <v>453</v>
      </c>
      <c r="B580" s="62" t="s">
        <v>478</v>
      </c>
      <c r="C580" s="62" t="s">
        <v>1038</v>
      </c>
      <c r="D580" s="63">
        <v>1</v>
      </c>
      <c r="E580" s="63">
        <v>1</v>
      </c>
      <c r="H580" s="64"/>
      <c r="I580" s="64"/>
      <c r="L580" s="64"/>
    </row>
    <row r="581" spans="1:12" hidden="1" x14ac:dyDescent="0.15">
      <c r="A581" s="62" t="s">
        <v>453</v>
      </c>
      <c r="B581" s="62" t="s">
        <v>454</v>
      </c>
      <c r="C581" s="62" t="s">
        <v>1039</v>
      </c>
      <c r="D581" s="63">
        <v>0.06</v>
      </c>
      <c r="E581" s="63">
        <v>1</v>
      </c>
      <c r="H581" s="64"/>
      <c r="I581" s="64"/>
      <c r="L581" s="64"/>
    </row>
    <row r="582" spans="1:12" hidden="1" x14ac:dyDescent="0.15">
      <c r="A582" s="62" t="s">
        <v>453</v>
      </c>
      <c r="B582" s="62" t="s">
        <v>454</v>
      </c>
      <c r="C582" s="62" t="s">
        <v>1040</v>
      </c>
      <c r="D582" s="63">
        <v>0.06</v>
      </c>
      <c r="E582" s="63">
        <v>1</v>
      </c>
      <c r="H582" s="64"/>
      <c r="I582" s="64"/>
      <c r="L582" s="64"/>
    </row>
    <row r="583" spans="1:12" hidden="1" x14ac:dyDescent="0.15">
      <c r="A583" s="62" t="s">
        <v>457</v>
      </c>
      <c r="B583" s="62" t="s">
        <v>488</v>
      </c>
      <c r="C583" s="62" t="s">
        <v>1041</v>
      </c>
      <c r="D583" s="63">
        <v>0.06</v>
      </c>
      <c r="E583" s="63">
        <v>1</v>
      </c>
      <c r="H583" s="64"/>
      <c r="I583" s="64"/>
      <c r="L583" s="64"/>
    </row>
    <row r="584" spans="1:12" hidden="1" x14ac:dyDescent="0.15">
      <c r="A584" s="62" t="s">
        <v>457</v>
      </c>
      <c r="B584" s="62" t="s">
        <v>488</v>
      </c>
      <c r="C584" s="62" t="s">
        <v>1042</v>
      </c>
      <c r="D584" s="63">
        <v>0.06</v>
      </c>
      <c r="E584" s="63">
        <v>1</v>
      </c>
      <c r="H584" s="64"/>
      <c r="I584" s="64"/>
      <c r="L584" s="64"/>
    </row>
    <row r="585" spans="1:12" hidden="1" x14ac:dyDescent="0.15">
      <c r="A585" s="62" t="s">
        <v>453</v>
      </c>
      <c r="B585" s="62" t="s">
        <v>454</v>
      </c>
      <c r="C585" s="62" t="s">
        <v>1043</v>
      </c>
      <c r="D585" s="63">
        <v>0.06</v>
      </c>
      <c r="E585" s="63">
        <v>1</v>
      </c>
      <c r="H585" s="64"/>
      <c r="I585" s="64"/>
      <c r="L585" s="64"/>
    </row>
    <row r="586" spans="1:12" hidden="1" x14ac:dyDescent="0.15">
      <c r="A586" s="62" t="s">
        <v>453</v>
      </c>
      <c r="B586" s="62" t="s">
        <v>454</v>
      </c>
      <c r="C586" s="62" t="s">
        <v>1044</v>
      </c>
      <c r="D586" s="63">
        <v>0.25</v>
      </c>
      <c r="E586" s="63">
        <v>4</v>
      </c>
      <c r="H586" s="64"/>
      <c r="I586" s="64"/>
      <c r="L586" s="64"/>
    </row>
    <row r="587" spans="1:12" hidden="1" x14ac:dyDescent="0.15">
      <c r="A587" s="62" t="s">
        <v>453</v>
      </c>
      <c r="B587" s="62" t="s">
        <v>454</v>
      </c>
      <c r="C587" s="62" t="s">
        <v>1045</v>
      </c>
      <c r="D587" s="63">
        <v>0.06</v>
      </c>
      <c r="E587" s="63">
        <v>1</v>
      </c>
      <c r="H587" s="64"/>
      <c r="I587" s="64"/>
      <c r="L587" s="64"/>
    </row>
    <row r="588" spans="1:12" hidden="1" x14ac:dyDescent="0.15">
      <c r="A588" s="62" t="s">
        <v>453</v>
      </c>
      <c r="B588" s="62" t="s">
        <v>454</v>
      </c>
      <c r="C588" s="62" t="s">
        <v>1046</v>
      </c>
      <c r="D588" s="63">
        <v>0.06</v>
      </c>
      <c r="E588" s="63">
        <v>1</v>
      </c>
      <c r="H588" s="64"/>
      <c r="I588" s="64"/>
      <c r="L588" s="64"/>
    </row>
    <row r="589" spans="1:12" hidden="1" x14ac:dyDescent="0.15">
      <c r="A589" s="62" t="s">
        <v>453</v>
      </c>
      <c r="B589" s="62" t="s">
        <v>454</v>
      </c>
      <c r="C589" s="62" t="s">
        <v>1047</v>
      </c>
      <c r="D589" s="63">
        <v>0.06</v>
      </c>
      <c r="E589" s="63">
        <v>1</v>
      </c>
      <c r="H589" s="64"/>
      <c r="I589" s="64"/>
      <c r="L589" s="64"/>
    </row>
    <row r="590" spans="1:12" hidden="1" x14ac:dyDescent="0.15">
      <c r="A590" s="62" t="s">
        <v>453</v>
      </c>
      <c r="B590" s="62" t="s">
        <v>454</v>
      </c>
      <c r="C590" s="62" t="s">
        <v>1048</v>
      </c>
      <c r="D590" s="63">
        <v>0.06</v>
      </c>
      <c r="E590" s="63">
        <v>1</v>
      </c>
      <c r="H590" s="64"/>
      <c r="I590" s="64"/>
      <c r="L590" s="64"/>
    </row>
    <row r="591" spans="1:12" hidden="1" x14ac:dyDescent="0.15">
      <c r="A591" s="62" t="s">
        <v>457</v>
      </c>
      <c r="B591" s="62" t="s">
        <v>488</v>
      </c>
      <c r="C591" s="62" t="s">
        <v>1049</v>
      </c>
      <c r="D591" s="63">
        <v>0.06</v>
      </c>
      <c r="E591" s="63">
        <v>1</v>
      </c>
      <c r="H591" s="64"/>
      <c r="I591" s="64"/>
      <c r="L591" s="64"/>
    </row>
    <row r="592" spans="1:12" hidden="1" x14ac:dyDescent="0.15">
      <c r="A592" s="62" t="s">
        <v>453</v>
      </c>
      <c r="B592" s="62" t="s">
        <v>454</v>
      </c>
      <c r="C592" s="62" t="s">
        <v>1050</v>
      </c>
      <c r="D592" s="63">
        <v>0.06</v>
      </c>
      <c r="E592" s="63">
        <v>1</v>
      </c>
      <c r="H592" s="64"/>
      <c r="I592" s="64"/>
      <c r="L592" s="64"/>
    </row>
    <row r="593" spans="1:12" hidden="1" x14ac:dyDescent="0.15">
      <c r="A593" s="62" t="s">
        <v>453</v>
      </c>
      <c r="B593" s="62" t="s">
        <v>454</v>
      </c>
      <c r="C593" s="62" t="s">
        <v>1051</v>
      </c>
      <c r="D593" s="63">
        <v>8.94</v>
      </c>
      <c r="E593" s="63">
        <v>143</v>
      </c>
      <c r="H593" s="64"/>
      <c r="I593" s="64"/>
      <c r="L593" s="64"/>
    </row>
    <row r="594" spans="1:12" hidden="1" x14ac:dyDescent="0.15">
      <c r="A594" s="62" t="s">
        <v>453</v>
      </c>
      <c r="B594" s="62" t="s">
        <v>454</v>
      </c>
      <c r="C594" s="62" t="s">
        <v>1052</v>
      </c>
      <c r="D594" s="63">
        <v>0.06</v>
      </c>
      <c r="E594" s="63">
        <v>1</v>
      </c>
      <c r="H594" s="64"/>
      <c r="I594" s="64"/>
      <c r="L594" s="64"/>
    </row>
    <row r="595" spans="1:12" hidden="1" x14ac:dyDescent="0.15">
      <c r="A595" s="62" t="s">
        <v>453</v>
      </c>
      <c r="B595" s="62" t="s">
        <v>454</v>
      </c>
      <c r="C595" s="62" t="s">
        <v>1053</v>
      </c>
      <c r="D595" s="63">
        <v>0.06</v>
      </c>
      <c r="E595" s="63">
        <v>1</v>
      </c>
      <c r="H595" s="64"/>
      <c r="I595" s="64"/>
      <c r="L595" s="64"/>
    </row>
    <row r="596" spans="1:12" hidden="1" x14ac:dyDescent="0.15">
      <c r="A596" s="62" t="s">
        <v>453</v>
      </c>
      <c r="B596" s="62" t="s">
        <v>454</v>
      </c>
      <c r="C596" s="62" t="s">
        <v>1054</v>
      </c>
      <c r="D596" s="63">
        <v>0.06</v>
      </c>
      <c r="E596" s="63">
        <v>1</v>
      </c>
      <c r="H596" s="64"/>
      <c r="I596" s="64"/>
      <c r="L596" s="64"/>
    </row>
    <row r="597" spans="1:12" hidden="1" x14ac:dyDescent="0.15">
      <c r="A597" s="62" t="s">
        <v>453</v>
      </c>
      <c r="B597" s="62" t="s">
        <v>454</v>
      </c>
      <c r="C597" s="62" t="s">
        <v>1055</v>
      </c>
      <c r="D597" s="63">
        <v>0.06</v>
      </c>
      <c r="E597" s="63">
        <v>1</v>
      </c>
      <c r="H597" s="64"/>
      <c r="I597" s="64"/>
      <c r="L597" s="64"/>
    </row>
    <row r="598" spans="1:12" hidden="1" x14ac:dyDescent="0.15">
      <c r="A598" s="62" t="s">
        <v>453</v>
      </c>
      <c r="B598" s="62" t="s">
        <v>454</v>
      </c>
      <c r="C598" s="62" t="s">
        <v>1056</v>
      </c>
      <c r="D598" s="63">
        <v>0.06</v>
      </c>
      <c r="E598" s="63">
        <v>1</v>
      </c>
      <c r="H598" s="64"/>
      <c r="I598" s="64"/>
      <c r="L598" s="64"/>
    </row>
    <row r="599" spans="1:12" hidden="1" x14ac:dyDescent="0.15">
      <c r="A599" s="62" t="s">
        <v>453</v>
      </c>
      <c r="B599" s="62" t="s">
        <v>454</v>
      </c>
      <c r="C599" s="62" t="s">
        <v>1057</v>
      </c>
      <c r="D599" s="63">
        <v>0.06</v>
      </c>
      <c r="E599" s="63">
        <v>1</v>
      </c>
      <c r="H599" s="64"/>
      <c r="I599" s="64"/>
      <c r="L599" s="64"/>
    </row>
    <row r="600" spans="1:12" hidden="1" x14ac:dyDescent="0.15">
      <c r="A600" s="62" t="s">
        <v>453</v>
      </c>
      <c r="B600" s="62" t="s">
        <v>454</v>
      </c>
      <c r="C600" s="62" t="s">
        <v>1058</v>
      </c>
      <c r="D600" s="63">
        <v>0.06</v>
      </c>
      <c r="E600" s="63">
        <v>1</v>
      </c>
      <c r="H600" s="64"/>
      <c r="I600" s="64"/>
      <c r="L600" s="64"/>
    </row>
    <row r="601" spans="1:12" hidden="1" x14ac:dyDescent="0.15">
      <c r="A601" s="62" t="s">
        <v>453</v>
      </c>
      <c r="B601" s="62" t="s">
        <v>454</v>
      </c>
      <c r="C601" s="62" t="s">
        <v>1059</v>
      </c>
      <c r="D601" s="63">
        <v>0.06</v>
      </c>
      <c r="E601" s="63">
        <v>1</v>
      </c>
      <c r="H601" s="64"/>
      <c r="I601" s="64"/>
      <c r="L601" s="64"/>
    </row>
    <row r="602" spans="1:12" hidden="1" x14ac:dyDescent="0.15">
      <c r="A602" s="62" t="s">
        <v>453</v>
      </c>
      <c r="B602" s="62" t="s">
        <v>618</v>
      </c>
      <c r="C602" s="62" t="s">
        <v>1060</v>
      </c>
      <c r="D602" s="63">
        <v>8</v>
      </c>
      <c r="E602" s="63">
        <v>8</v>
      </c>
      <c r="H602" s="64"/>
      <c r="I602" s="64"/>
      <c r="L602" s="64"/>
    </row>
    <row r="603" spans="1:12" hidden="1" x14ac:dyDescent="0.15">
      <c r="A603" s="62" t="s">
        <v>453</v>
      </c>
      <c r="B603" s="62" t="s">
        <v>454</v>
      </c>
      <c r="C603" s="62" t="s">
        <v>1061</v>
      </c>
      <c r="D603" s="63">
        <v>0.06</v>
      </c>
      <c r="E603" s="63">
        <v>1</v>
      </c>
      <c r="H603" s="64"/>
      <c r="I603" s="64"/>
      <c r="L603" s="64"/>
    </row>
    <row r="604" spans="1:12" hidden="1" x14ac:dyDescent="0.15">
      <c r="A604" s="62" t="s">
        <v>453</v>
      </c>
      <c r="B604" s="62" t="s">
        <v>454</v>
      </c>
      <c r="C604" s="62" t="s">
        <v>1062</v>
      </c>
      <c r="D604" s="63">
        <v>0.06</v>
      </c>
      <c r="E604" s="63">
        <v>1</v>
      </c>
      <c r="H604" s="64"/>
      <c r="I604" s="64"/>
      <c r="L604" s="64"/>
    </row>
    <row r="605" spans="1:12" hidden="1" x14ac:dyDescent="0.15">
      <c r="A605" s="62" t="s">
        <v>453</v>
      </c>
      <c r="B605" s="62" t="s">
        <v>454</v>
      </c>
      <c r="C605" s="62" t="s">
        <v>1063</v>
      </c>
      <c r="D605" s="63">
        <v>0.06</v>
      </c>
      <c r="E605" s="63">
        <v>1</v>
      </c>
      <c r="H605" s="64"/>
      <c r="I605" s="64"/>
      <c r="L605" s="64"/>
    </row>
    <row r="606" spans="1:12" hidden="1" x14ac:dyDescent="0.15">
      <c r="A606" s="62" t="s">
        <v>453</v>
      </c>
      <c r="B606" s="62" t="s">
        <v>454</v>
      </c>
      <c r="C606" s="62" t="s">
        <v>1064</v>
      </c>
      <c r="D606" s="63">
        <v>0.06</v>
      </c>
      <c r="E606" s="63">
        <v>1</v>
      </c>
      <c r="H606" s="64"/>
      <c r="I606" s="64"/>
      <c r="L606" s="64"/>
    </row>
    <row r="607" spans="1:12" hidden="1" x14ac:dyDescent="0.15">
      <c r="A607" s="62" t="s">
        <v>453</v>
      </c>
      <c r="B607" s="62" t="s">
        <v>454</v>
      </c>
      <c r="C607" s="62" t="s">
        <v>1065</v>
      </c>
      <c r="D607" s="63">
        <v>0.06</v>
      </c>
      <c r="E607" s="63">
        <v>1</v>
      </c>
      <c r="H607" s="64"/>
      <c r="I607" s="64"/>
      <c r="L607" s="64"/>
    </row>
    <row r="608" spans="1:12" hidden="1" x14ac:dyDescent="0.15">
      <c r="A608" s="62" t="s">
        <v>453</v>
      </c>
      <c r="B608" s="62" t="s">
        <v>454</v>
      </c>
      <c r="C608" s="62" t="s">
        <v>1066</v>
      </c>
      <c r="D608" s="63">
        <v>0.06</v>
      </c>
      <c r="E608" s="63">
        <v>1</v>
      </c>
      <c r="H608" s="64"/>
      <c r="I608" s="64"/>
      <c r="L608" s="64"/>
    </row>
    <row r="609" spans="1:12" hidden="1" x14ac:dyDescent="0.15">
      <c r="A609" s="62" t="s">
        <v>453</v>
      </c>
      <c r="B609" s="62" t="s">
        <v>454</v>
      </c>
      <c r="C609" s="62" t="s">
        <v>1067</v>
      </c>
      <c r="D609" s="63">
        <v>0.06</v>
      </c>
      <c r="E609" s="63">
        <v>1</v>
      </c>
      <c r="H609" s="64"/>
      <c r="I609" s="64"/>
      <c r="L609" s="64"/>
    </row>
    <row r="610" spans="1:12" hidden="1" x14ac:dyDescent="0.15">
      <c r="A610" s="62" t="s">
        <v>453</v>
      </c>
      <c r="B610" s="62" t="s">
        <v>454</v>
      </c>
      <c r="C610" s="62" t="s">
        <v>1068</v>
      </c>
      <c r="D610" s="63">
        <v>0.06</v>
      </c>
      <c r="E610" s="63">
        <v>1</v>
      </c>
      <c r="H610" s="64"/>
      <c r="I610" s="64"/>
      <c r="L610" s="64"/>
    </row>
    <row r="611" spans="1:12" hidden="1" x14ac:dyDescent="0.15">
      <c r="A611" s="62" t="s">
        <v>453</v>
      </c>
      <c r="B611" s="62" t="s">
        <v>478</v>
      </c>
      <c r="C611" s="62" t="s">
        <v>1069</v>
      </c>
      <c r="D611" s="63">
        <v>1</v>
      </c>
      <c r="E611" s="63">
        <v>1</v>
      </c>
      <c r="H611" s="64"/>
      <c r="I611" s="64"/>
      <c r="L611" s="64"/>
    </row>
    <row r="612" spans="1:12" hidden="1" x14ac:dyDescent="0.15">
      <c r="A612" s="62" t="s">
        <v>453</v>
      </c>
      <c r="B612" s="62" t="s">
        <v>478</v>
      </c>
      <c r="C612" s="62" t="s">
        <v>1070</v>
      </c>
      <c r="D612" s="63">
        <v>1</v>
      </c>
      <c r="E612" s="63">
        <v>1</v>
      </c>
      <c r="H612" s="64"/>
      <c r="I612" s="64"/>
      <c r="L612" s="64"/>
    </row>
    <row r="613" spans="1:12" hidden="1" x14ac:dyDescent="0.15">
      <c r="A613" s="62" t="s">
        <v>453</v>
      </c>
      <c r="B613" s="62" t="s">
        <v>478</v>
      </c>
      <c r="C613" s="62" t="s">
        <v>1071</v>
      </c>
      <c r="D613" s="63">
        <v>1</v>
      </c>
      <c r="E613" s="63">
        <v>1</v>
      </c>
      <c r="H613" s="64"/>
      <c r="I613" s="64"/>
      <c r="L613" s="64"/>
    </row>
    <row r="614" spans="1:12" hidden="1" x14ac:dyDescent="0.15">
      <c r="A614" s="62" t="s">
        <v>453</v>
      </c>
      <c r="B614" s="62" t="s">
        <v>454</v>
      </c>
      <c r="C614" s="62" t="s">
        <v>1072</v>
      </c>
      <c r="D614" s="63">
        <v>0.06</v>
      </c>
      <c r="E614" s="63">
        <v>1</v>
      </c>
      <c r="H614" s="64"/>
      <c r="I614" s="64"/>
      <c r="L614" s="64"/>
    </row>
    <row r="615" spans="1:12" hidden="1" x14ac:dyDescent="0.15">
      <c r="A615" s="62" t="s">
        <v>453</v>
      </c>
      <c r="B615" s="62" t="s">
        <v>478</v>
      </c>
      <c r="C615" s="62" t="s">
        <v>1073</v>
      </c>
      <c r="D615" s="63">
        <v>10</v>
      </c>
      <c r="E615" s="63">
        <v>10</v>
      </c>
      <c r="H615" s="64"/>
      <c r="I615" s="64"/>
      <c r="L615" s="64"/>
    </row>
    <row r="616" spans="1:12" hidden="1" x14ac:dyDescent="0.15">
      <c r="A616" s="62" t="s">
        <v>453</v>
      </c>
      <c r="B616" s="62" t="s">
        <v>454</v>
      </c>
      <c r="C616" s="62" t="s">
        <v>1074</v>
      </c>
      <c r="D616" s="63">
        <v>0.06</v>
      </c>
      <c r="E616" s="63">
        <v>1</v>
      </c>
      <c r="H616" s="64"/>
      <c r="I616" s="64"/>
      <c r="L616" s="64"/>
    </row>
    <row r="617" spans="1:12" hidden="1" x14ac:dyDescent="0.15">
      <c r="A617" s="62" t="s">
        <v>453</v>
      </c>
      <c r="B617" s="62" t="s">
        <v>454</v>
      </c>
      <c r="C617" s="62" t="s">
        <v>1075</v>
      </c>
      <c r="D617" s="63">
        <v>0.06</v>
      </c>
      <c r="E617" s="63">
        <v>1</v>
      </c>
      <c r="H617" s="64"/>
      <c r="I617" s="64"/>
      <c r="L617" s="64"/>
    </row>
    <row r="618" spans="1:12" hidden="1" x14ac:dyDescent="0.15">
      <c r="A618" s="62" t="s">
        <v>453</v>
      </c>
      <c r="B618" s="62" t="s">
        <v>454</v>
      </c>
      <c r="C618" s="62" t="s">
        <v>1076</v>
      </c>
      <c r="D618" s="63">
        <v>0.06</v>
      </c>
      <c r="E618" s="63">
        <v>1</v>
      </c>
      <c r="H618" s="64"/>
      <c r="I618" s="64"/>
      <c r="L618" s="64"/>
    </row>
    <row r="619" spans="1:12" hidden="1" x14ac:dyDescent="0.15">
      <c r="A619" s="62" t="s">
        <v>453</v>
      </c>
      <c r="B619" s="62" t="s">
        <v>454</v>
      </c>
      <c r="C619" s="62" t="s">
        <v>1077</v>
      </c>
      <c r="D619" s="63">
        <v>0.06</v>
      </c>
      <c r="E619" s="63">
        <v>1</v>
      </c>
      <c r="H619" s="64"/>
      <c r="I619" s="64"/>
      <c r="L619" s="64"/>
    </row>
    <row r="620" spans="1:12" hidden="1" x14ac:dyDescent="0.15">
      <c r="A620" s="62" t="s">
        <v>453</v>
      </c>
      <c r="B620" s="62" t="s">
        <v>600</v>
      </c>
      <c r="C620" s="62" t="s">
        <v>1078</v>
      </c>
      <c r="D620" s="63">
        <v>1</v>
      </c>
      <c r="E620" s="63">
        <v>1</v>
      </c>
      <c r="H620" s="64"/>
      <c r="I620" s="64"/>
      <c r="L620" s="64"/>
    </row>
    <row r="621" spans="1:12" hidden="1" x14ac:dyDescent="0.15">
      <c r="A621" s="62" t="s">
        <v>453</v>
      </c>
      <c r="B621" s="62" t="s">
        <v>454</v>
      </c>
      <c r="C621" s="62" t="s">
        <v>1079</v>
      </c>
      <c r="D621" s="63">
        <v>0.06</v>
      </c>
      <c r="E621" s="63">
        <v>1</v>
      </c>
      <c r="H621" s="64"/>
      <c r="I621" s="64"/>
      <c r="L621" s="64"/>
    </row>
    <row r="622" spans="1:12" x14ac:dyDescent="0.15">
      <c r="A622" s="62" t="s">
        <v>453</v>
      </c>
      <c r="B622" s="62" t="s">
        <v>454</v>
      </c>
      <c r="C622" s="62" t="s">
        <v>1080</v>
      </c>
      <c r="D622" s="63">
        <v>2</v>
      </c>
      <c r="E622" s="63">
        <v>32</v>
      </c>
      <c r="F622" s="57">
        <v>1</v>
      </c>
      <c r="G622" s="64"/>
      <c r="H622" s="64">
        <v>389.51146602630598</v>
      </c>
      <c r="I622" s="64">
        <v>6.8496465682983301</v>
      </c>
      <c r="L622" s="64">
        <f>(I622+D622)/2</f>
        <v>4.4248232841491646</v>
      </c>
    </row>
    <row r="623" spans="1:12" hidden="1" x14ac:dyDescent="0.15">
      <c r="A623" s="62" t="s">
        <v>453</v>
      </c>
      <c r="B623" s="62" t="s">
        <v>454</v>
      </c>
      <c r="C623" s="62" t="s">
        <v>1081</v>
      </c>
      <c r="D623" s="63">
        <v>0.06</v>
      </c>
      <c r="E623" s="63">
        <v>1</v>
      </c>
      <c r="H623" s="64"/>
      <c r="I623" s="64"/>
      <c r="L623" s="64"/>
    </row>
    <row r="624" spans="1:12" hidden="1" x14ac:dyDescent="0.15">
      <c r="A624" s="62" t="s">
        <v>453</v>
      </c>
      <c r="B624" s="62" t="s">
        <v>454</v>
      </c>
      <c r="C624" s="62" t="s">
        <v>1082</v>
      </c>
      <c r="D624" s="63">
        <v>0.06</v>
      </c>
      <c r="E624" s="63">
        <v>1</v>
      </c>
      <c r="H624" s="64"/>
      <c r="I624" s="64"/>
      <c r="L624" s="64"/>
    </row>
    <row r="625" spans="1:12" hidden="1" x14ac:dyDescent="0.15">
      <c r="A625" s="62" t="s">
        <v>453</v>
      </c>
      <c r="B625" s="62" t="s">
        <v>454</v>
      </c>
      <c r="C625" s="62" t="s">
        <v>1083</v>
      </c>
      <c r="D625" s="63">
        <v>0.06</v>
      </c>
      <c r="E625" s="63">
        <v>1</v>
      </c>
      <c r="H625" s="64"/>
      <c r="I625" s="64"/>
      <c r="L625" s="64"/>
    </row>
    <row r="626" spans="1:12" hidden="1" x14ac:dyDescent="0.15">
      <c r="A626" s="62" t="s">
        <v>453</v>
      </c>
      <c r="B626" s="62" t="s">
        <v>454</v>
      </c>
      <c r="C626" s="62" t="s">
        <v>1084</v>
      </c>
      <c r="D626" s="63">
        <v>0.06</v>
      </c>
      <c r="E626" s="63">
        <v>1</v>
      </c>
      <c r="H626" s="64"/>
      <c r="I626" s="64"/>
      <c r="L626" s="64"/>
    </row>
    <row r="627" spans="1:12" hidden="1" x14ac:dyDescent="0.15">
      <c r="A627" s="62" t="s">
        <v>453</v>
      </c>
      <c r="B627" s="62" t="s">
        <v>454</v>
      </c>
      <c r="C627" s="62" t="s">
        <v>1085</v>
      </c>
      <c r="D627" s="63">
        <v>3.31</v>
      </c>
      <c r="E627" s="63">
        <v>53</v>
      </c>
      <c r="H627" s="64"/>
      <c r="I627" s="64"/>
      <c r="L627" s="64"/>
    </row>
    <row r="628" spans="1:12" hidden="1" x14ac:dyDescent="0.15">
      <c r="A628" s="62" t="s">
        <v>453</v>
      </c>
      <c r="B628" s="62" t="s">
        <v>454</v>
      </c>
      <c r="C628" s="62" t="s">
        <v>1086</v>
      </c>
      <c r="D628" s="63">
        <v>0.06</v>
      </c>
      <c r="E628" s="63">
        <v>1</v>
      </c>
      <c r="H628" s="64"/>
      <c r="I628" s="64"/>
      <c r="L628" s="64"/>
    </row>
    <row r="629" spans="1:12" hidden="1" x14ac:dyDescent="0.15">
      <c r="A629" s="62" t="s">
        <v>453</v>
      </c>
      <c r="B629" s="62" t="s">
        <v>454</v>
      </c>
      <c r="C629" s="62" t="s">
        <v>1087</v>
      </c>
      <c r="D629" s="63">
        <v>0.06</v>
      </c>
      <c r="E629" s="63">
        <v>1</v>
      </c>
      <c r="H629" s="64"/>
      <c r="I629" s="64"/>
      <c r="L629" s="64"/>
    </row>
    <row r="630" spans="1:12" hidden="1" x14ac:dyDescent="0.15">
      <c r="A630" s="62" t="s">
        <v>453</v>
      </c>
      <c r="B630" s="62" t="s">
        <v>454</v>
      </c>
      <c r="C630" s="62" t="s">
        <v>1088</v>
      </c>
      <c r="D630" s="63">
        <v>0.31</v>
      </c>
      <c r="E630" s="63">
        <v>5</v>
      </c>
      <c r="H630" s="64"/>
      <c r="I630" s="64"/>
      <c r="L630" s="64"/>
    </row>
    <row r="631" spans="1:12" hidden="1" x14ac:dyDescent="0.15">
      <c r="A631" s="62" t="s">
        <v>453</v>
      </c>
      <c r="B631" s="62" t="s">
        <v>454</v>
      </c>
      <c r="C631" s="62" t="s">
        <v>1089</v>
      </c>
      <c r="D631" s="63">
        <v>0.06</v>
      </c>
      <c r="E631" s="63">
        <v>1</v>
      </c>
      <c r="H631" s="64"/>
      <c r="I631" s="64"/>
      <c r="L631" s="64"/>
    </row>
    <row r="632" spans="1:12" hidden="1" x14ac:dyDescent="0.15">
      <c r="A632" s="62" t="s">
        <v>453</v>
      </c>
      <c r="B632" s="62" t="s">
        <v>600</v>
      </c>
      <c r="C632" s="62" t="s">
        <v>1090</v>
      </c>
      <c r="D632" s="63">
        <v>1</v>
      </c>
      <c r="E632" s="63">
        <v>1</v>
      </c>
      <c r="H632" s="64"/>
      <c r="I632" s="64"/>
      <c r="L632" s="64"/>
    </row>
    <row r="633" spans="1:12" hidden="1" x14ac:dyDescent="0.15">
      <c r="A633" s="62" t="s">
        <v>453</v>
      </c>
      <c r="B633" s="62" t="s">
        <v>454</v>
      </c>
      <c r="C633" s="62" t="s">
        <v>1091</v>
      </c>
      <c r="D633" s="63">
        <v>0.06</v>
      </c>
      <c r="E633" s="63">
        <v>1</v>
      </c>
      <c r="H633" s="64"/>
      <c r="I633" s="64"/>
      <c r="L633" s="64"/>
    </row>
    <row r="634" spans="1:12" hidden="1" x14ac:dyDescent="0.15">
      <c r="A634" s="62" t="s">
        <v>453</v>
      </c>
      <c r="B634" s="62" t="s">
        <v>600</v>
      </c>
      <c r="C634" s="62" t="s">
        <v>1092</v>
      </c>
      <c r="D634" s="63">
        <v>1</v>
      </c>
      <c r="E634" s="63">
        <v>1</v>
      </c>
      <c r="H634" s="64"/>
      <c r="I634" s="64"/>
      <c r="L634" s="64"/>
    </row>
    <row r="635" spans="1:12" hidden="1" x14ac:dyDescent="0.15">
      <c r="A635" s="62" t="s">
        <v>453</v>
      </c>
      <c r="B635" s="62" t="s">
        <v>454</v>
      </c>
      <c r="C635" s="62" t="s">
        <v>1093</v>
      </c>
      <c r="D635" s="63">
        <v>0.06</v>
      </c>
      <c r="E635" s="63">
        <v>1</v>
      </c>
      <c r="H635" s="64"/>
      <c r="I635" s="64"/>
      <c r="L635" s="64"/>
    </row>
    <row r="636" spans="1:12" hidden="1" x14ac:dyDescent="0.15">
      <c r="A636" s="62" t="s">
        <v>453</v>
      </c>
      <c r="B636" s="62" t="s">
        <v>454</v>
      </c>
      <c r="C636" s="62" t="s">
        <v>1094</v>
      </c>
      <c r="D636" s="63">
        <v>0.06</v>
      </c>
      <c r="E636" s="63">
        <v>1</v>
      </c>
      <c r="H636" s="64"/>
      <c r="I636" s="64"/>
      <c r="L636" s="64"/>
    </row>
    <row r="637" spans="1:12" hidden="1" x14ac:dyDescent="0.15">
      <c r="A637" s="62" t="s">
        <v>457</v>
      </c>
      <c r="B637" s="62" t="s">
        <v>488</v>
      </c>
      <c r="C637" s="62" t="s">
        <v>1095</v>
      </c>
      <c r="D637" s="63">
        <v>0.06</v>
      </c>
      <c r="E637" s="63">
        <v>1</v>
      </c>
      <c r="H637" s="64"/>
      <c r="I637" s="64"/>
      <c r="L637" s="64"/>
    </row>
    <row r="638" spans="1:12" hidden="1" x14ac:dyDescent="0.15">
      <c r="A638" s="62" t="s">
        <v>457</v>
      </c>
      <c r="B638" s="62" t="s">
        <v>458</v>
      </c>
      <c r="C638" s="62" t="s">
        <v>1096</v>
      </c>
      <c r="D638" s="63">
        <v>1</v>
      </c>
      <c r="E638" s="63">
        <v>1</v>
      </c>
      <c r="H638" s="64"/>
      <c r="I638" s="64"/>
      <c r="L638" s="64"/>
    </row>
    <row r="639" spans="1:12" hidden="1" x14ac:dyDescent="0.15">
      <c r="A639" s="62" t="s">
        <v>453</v>
      </c>
      <c r="B639" s="62" t="s">
        <v>600</v>
      </c>
      <c r="C639" s="62" t="s">
        <v>1097</v>
      </c>
      <c r="D639" s="63">
        <v>1</v>
      </c>
      <c r="E639" s="63">
        <v>1</v>
      </c>
      <c r="H639" s="64"/>
      <c r="I639" s="64"/>
      <c r="L639" s="64"/>
    </row>
    <row r="640" spans="1:12" hidden="1" x14ac:dyDescent="0.15">
      <c r="A640" s="62" t="s">
        <v>453</v>
      </c>
      <c r="B640" s="62" t="s">
        <v>600</v>
      </c>
      <c r="C640" s="62" t="s">
        <v>1098</v>
      </c>
      <c r="D640" s="63">
        <v>1</v>
      </c>
      <c r="E640" s="63">
        <v>1</v>
      </c>
      <c r="H640" s="64"/>
      <c r="I640" s="64"/>
      <c r="L640" s="64"/>
    </row>
    <row r="641" spans="1:12" hidden="1" x14ac:dyDescent="0.15">
      <c r="A641" s="62" t="s">
        <v>453</v>
      </c>
      <c r="B641" s="62" t="s">
        <v>600</v>
      </c>
      <c r="C641" s="62" t="s">
        <v>1099</v>
      </c>
      <c r="D641" s="63">
        <v>1</v>
      </c>
      <c r="E641" s="63">
        <v>1</v>
      </c>
      <c r="H641" s="64"/>
      <c r="I641" s="64"/>
      <c r="L641" s="64"/>
    </row>
    <row r="642" spans="1:12" hidden="1" x14ac:dyDescent="0.15">
      <c r="A642" s="62" t="s">
        <v>453</v>
      </c>
      <c r="B642" s="62" t="s">
        <v>454</v>
      </c>
      <c r="C642" s="62" t="s">
        <v>1100</v>
      </c>
      <c r="D642" s="63">
        <v>0.19</v>
      </c>
      <c r="E642" s="63">
        <v>3</v>
      </c>
      <c r="H642" s="64"/>
      <c r="I642" s="64"/>
      <c r="L642" s="64"/>
    </row>
    <row r="643" spans="1:12" hidden="1" x14ac:dyDescent="0.15">
      <c r="A643" s="62" t="s">
        <v>453</v>
      </c>
      <c r="B643" s="62" t="s">
        <v>454</v>
      </c>
      <c r="C643" s="62" t="s">
        <v>1101</v>
      </c>
      <c r="D643" s="63">
        <v>0.06</v>
      </c>
      <c r="E643" s="63">
        <v>1</v>
      </c>
      <c r="H643" s="64"/>
      <c r="I643" s="64"/>
      <c r="L643" s="64"/>
    </row>
    <row r="644" spans="1:12" hidden="1" x14ac:dyDescent="0.15">
      <c r="A644" s="62" t="s">
        <v>453</v>
      </c>
      <c r="B644" s="62" t="s">
        <v>478</v>
      </c>
      <c r="C644" s="62" t="s">
        <v>1102</v>
      </c>
      <c r="D644" s="63">
        <v>19</v>
      </c>
      <c r="E644" s="63">
        <v>19</v>
      </c>
      <c r="H644" s="64"/>
      <c r="I644" s="64"/>
      <c r="L644" s="64"/>
    </row>
    <row r="645" spans="1:12" hidden="1" x14ac:dyDescent="0.15">
      <c r="A645" s="62" t="s">
        <v>453</v>
      </c>
      <c r="B645" s="62" t="s">
        <v>454</v>
      </c>
      <c r="C645" s="62" t="s">
        <v>1103</v>
      </c>
      <c r="D645" s="63">
        <v>0.06</v>
      </c>
      <c r="E645" s="63">
        <v>1</v>
      </c>
      <c r="H645" s="64"/>
      <c r="I645" s="64"/>
      <c r="L645" s="64"/>
    </row>
    <row r="646" spans="1:12" hidden="1" x14ac:dyDescent="0.15">
      <c r="A646" s="62" t="s">
        <v>453</v>
      </c>
      <c r="B646" s="62" t="s">
        <v>454</v>
      </c>
      <c r="C646" s="62" t="s">
        <v>1104</v>
      </c>
      <c r="D646" s="63">
        <v>0.38</v>
      </c>
      <c r="E646" s="63">
        <v>6</v>
      </c>
      <c r="H646" s="64"/>
      <c r="I646" s="64"/>
      <c r="L646" s="64"/>
    </row>
    <row r="647" spans="1:12" hidden="1" x14ac:dyDescent="0.15">
      <c r="A647" s="62" t="s">
        <v>453</v>
      </c>
      <c r="B647" s="62" t="s">
        <v>454</v>
      </c>
      <c r="C647" s="62" t="s">
        <v>1105</v>
      </c>
      <c r="D647" s="63">
        <v>0.06</v>
      </c>
      <c r="E647" s="63">
        <v>1</v>
      </c>
      <c r="H647" s="64"/>
      <c r="I647" s="64"/>
      <c r="L647" s="64"/>
    </row>
    <row r="648" spans="1:12" hidden="1" x14ac:dyDescent="0.15">
      <c r="A648" s="62" t="s">
        <v>453</v>
      </c>
      <c r="B648" s="62" t="s">
        <v>454</v>
      </c>
      <c r="C648" s="62" t="s">
        <v>1106</v>
      </c>
      <c r="D648" s="63">
        <v>0.06</v>
      </c>
      <c r="E648" s="63">
        <v>1</v>
      </c>
      <c r="H648" s="64"/>
      <c r="I648" s="64"/>
      <c r="L648" s="64"/>
    </row>
    <row r="649" spans="1:12" hidden="1" x14ac:dyDescent="0.15">
      <c r="A649" s="62" t="s">
        <v>453</v>
      </c>
      <c r="B649" s="62" t="s">
        <v>454</v>
      </c>
      <c r="C649" s="62" t="s">
        <v>1107</v>
      </c>
      <c r="D649" s="63">
        <v>0.06</v>
      </c>
      <c r="E649" s="63">
        <v>1</v>
      </c>
      <c r="H649" s="64"/>
      <c r="I649" s="64"/>
      <c r="L649" s="64"/>
    </row>
    <row r="650" spans="1:12" hidden="1" x14ac:dyDescent="0.15">
      <c r="A650" s="62" t="s">
        <v>453</v>
      </c>
      <c r="B650" s="62" t="s">
        <v>454</v>
      </c>
      <c r="C650" s="62" t="s">
        <v>1108</v>
      </c>
      <c r="D650" s="63">
        <v>0.06</v>
      </c>
      <c r="E650" s="63">
        <v>1</v>
      </c>
      <c r="H650" s="64"/>
      <c r="I650" s="64"/>
      <c r="L650" s="64"/>
    </row>
    <row r="651" spans="1:12" hidden="1" x14ac:dyDescent="0.15">
      <c r="A651" s="62" t="s">
        <v>453</v>
      </c>
      <c r="B651" s="62" t="s">
        <v>454</v>
      </c>
      <c r="C651" s="62" t="s">
        <v>1109</v>
      </c>
      <c r="D651" s="63">
        <v>0.13</v>
      </c>
      <c r="E651" s="63">
        <v>2</v>
      </c>
      <c r="H651" s="64"/>
      <c r="I651" s="64"/>
      <c r="L651" s="64"/>
    </row>
    <row r="652" spans="1:12" hidden="1" x14ac:dyDescent="0.15">
      <c r="A652" s="62" t="s">
        <v>453</v>
      </c>
      <c r="B652" s="62" t="s">
        <v>454</v>
      </c>
      <c r="C652" s="62" t="s">
        <v>1110</v>
      </c>
      <c r="D652" s="63">
        <v>0.06</v>
      </c>
      <c r="E652" s="63">
        <v>1</v>
      </c>
      <c r="H652" s="64"/>
      <c r="I652" s="64"/>
      <c r="L652" s="64"/>
    </row>
    <row r="653" spans="1:12" hidden="1" x14ac:dyDescent="0.15">
      <c r="A653" s="62" t="s">
        <v>453</v>
      </c>
      <c r="B653" s="62" t="s">
        <v>454</v>
      </c>
      <c r="C653" s="62" t="s">
        <v>1111</v>
      </c>
      <c r="D653" s="63">
        <v>0.06</v>
      </c>
      <c r="E653" s="63">
        <v>1</v>
      </c>
      <c r="H653" s="64"/>
      <c r="I653" s="64"/>
      <c r="L653" s="64"/>
    </row>
    <row r="654" spans="1:12" hidden="1" x14ac:dyDescent="0.15">
      <c r="A654" s="62" t="s">
        <v>453</v>
      </c>
      <c r="B654" s="62" t="s">
        <v>454</v>
      </c>
      <c r="C654" s="62" t="s">
        <v>1112</v>
      </c>
      <c r="D654" s="63">
        <v>0.06</v>
      </c>
      <c r="E654" s="63">
        <v>1</v>
      </c>
      <c r="H654" s="64"/>
      <c r="I654" s="64"/>
      <c r="L654" s="64"/>
    </row>
    <row r="655" spans="1:12" hidden="1" x14ac:dyDescent="0.15">
      <c r="A655" s="62" t="s">
        <v>453</v>
      </c>
      <c r="B655" s="62" t="s">
        <v>454</v>
      </c>
      <c r="C655" s="62" t="s">
        <v>1113</v>
      </c>
      <c r="D655" s="63">
        <v>0.06</v>
      </c>
      <c r="E655" s="63">
        <v>1</v>
      </c>
      <c r="H655" s="64"/>
      <c r="I655" s="64"/>
      <c r="L655" s="64"/>
    </row>
    <row r="656" spans="1:12" hidden="1" x14ac:dyDescent="0.15">
      <c r="A656" s="62" t="s">
        <v>453</v>
      </c>
      <c r="B656" s="62" t="s">
        <v>454</v>
      </c>
      <c r="C656" s="62" t="s">
        <v>1114</v>
      </c>
      <c r="D656" s="63">
        <v>0.06</v>
      </c>
      <c r="E656" s="63">
        <v>1</v>
      </c>
      <c r="H656" s="64"/>
      <c r="I656" s="64"/>
      <c r="L656" s="64"/>
    </row>
    <row r="657" spans="1:12" hidden="1" x14ac:dyDescent="0.15">
      <c r="A657" s="62" t="s">
        <v>457</v>
      </c>
      <c r="B657" s="62" t="s">
        <v>488</v>
      </c>
      <c r="C657" s="62" t="s">
        <v>1115</v>
      </c>
      <c r="D657" s="63">
        <v>0.06</v>
      </c>
      <c r="E657" s="63">
        <v>1</v>
      </c>
      <c r="H657" s="64"/>
      <c r="I657" s="64"/>
      <c r="L657" s="64"/>
    </row>
    <row r="658" spans="1:12" hidden="1" x14ac:dyDescent="0.15">
      <c r="A658" s="62" t="s">
        <v>453</v>
      </c>
      <c r="B658" s="62" t="s">
        <v>454</v>
      </c>
      <c r="C658" s="62" t="s">
        <v>1116</v>
      </c>
      <c r="D658" s="63">
        <v>0.13</v>
      </c>
      <c r="E658" s="63">
        <v>2</v>
      </c>
      <c r="H658" s="64"/>
      <c r="I658" s="64"/>
      <c r="L658" s="64"/>
    </row>
    <row r="659" spans="1:12" x14ac:dyDescent="0.15">
      <c r="A659" s="62" t="s">
        <v>453</v>
      </c>
      <c r="B659" s="62" t="s">
        <v>478</v>
      </c>
      <c r="C659" s="62" t="s">
        <v>1117</v>
      </c>
      <c r="D659" s="63">
        <v>6</v>
      </c>
      <c r="E659" s="63">
        <v>6</v>
      </c>
      <c r="F659" s="57">
        <v>1</v>
      </c>
      <c r="G659" s="64"/>
      <c r="H659" s="64">
        <v>599.18336296081497</v>
      </c>
      <c r="I659" s="64">
        <v>104.241954803466</v>
      </c>
      <c r="L659" s="64">
        <f>(I659+D659)/2</f>
        <v>55.120977401733001</v>
      </c>
    </row>
    <row r="660" spans="1:12" hidden="1" x14ac:dyDescent="0.15">
      <c r="A660" s="62" t="s">
        <v>453</v>
      </c>
      <c r="B660" s="62" t="s">
        <v>454</v>
      </c>
      <c r="C660" s="62" t="s">
        <v>1118</v>
      </c>
      <c r="D660" s="63">
        <v>0.13</v>
      </c>
      <c r="E660" s="63">
        <v>2</v>
      </c>
      <c r="H660" s="64"/>
      <c r="I660" s="64"/>
      <c r="L660" s="64"/>
    </row>
    <row r="661" spans="1:12" hidden="1" x14ac:dyDescent="0.15">
      <c r="A661" s="62" t="s">
        <v>453</v>
      </c>
      <c r="B661" s="62" t="s">
        <v>600</v>
      </c>
      <c r="C661" s="62" t="s">
        <v>1119</v>
      </c>
      <c r="D661" s="63">
        <v>1</v>
      </c>
      <c r="E661" s="63">
        <v>1</v>
      </c>
      <c r="H661" s="64"/>
      <c r="I661" s="64"/>
      <c r="L661" s="64"/>
    </row>
    <row r="662" spans="1:12" x14ac:dyDescent="0.15">
      <c r="A662" s="62" t="s">
        <v>453</v>
      </c>
      <c r="B662" s="62" t="s">
        <v>618</v>
      </c>
      <c r="C662" s="62" t="s">
        <v>1120</v>
      </c>
      <c r="D662" s="63">
        <v>8</v>
      </c>
      <c r="E662" s="63">
        <v>8</v>
      </c>
      <c r="F662" s="57">
        <v>1</v>
      </c>
      <c r="G662" s="64"/>
      <c r="H662" s="64">
        <v>0</v>
      </c>
      <c r="I662" s="64">
        <f>H662</f>
        <v>0</v>
      </c>
      <c r="L662" s="64">
        <f>(I662+D662)/2</f>
        <v>4</v>
      </c>
    </row>
    <row r="663" spans="1:12" hidden="1" x14ac:dyDescent="0.15">
      <c r="A663" s="62" t="s">
        <v>453</v>
      </c>
      <c r="B663" s="62" t="s">
        <v>454</v>
      </c>
      <c r="C663" s="62" t="s">
        <v>1121</v>
      </c>
      <c r="D663" s="63">
        <v>0.06</v>
      </c>
      <c r="E663" s="63">
        <v>1</v>
      </c>
      <c r="H663" s="64"/>
      <c r="I663" s="64"/>
      <c r="L663" s="64"/>
    </row>
    <row r="664" spans="1:12" hidden="1" x14ac:dyDescent="0.15">
      <c r="A664" s="62" t="s">
        <v>453</v>
      </c>
      <c r="B664" s="62" t="s">
        <v>454</v>
      </c>
      <c r="C664" s="62" t="s">
        <v>1122</v>
      </c>
      <c r="D664" s="63">
        <v>0.06</v>
      </c>
      <c r="E664" s="63">
        <v>1</v>
      </c>
      <c r="H664" s="64"/>
      <c r="I664" s="64"/>
      <c r="L664" s="64"/>
    </row>
    <row r="665" spans="1:12" x14ac:dyDescent="0.15">
      <c r="A665" s="62" t="s">
        <v>453</v>
      </c>
      <c r="B665" s="62" t="s">
        <v>618</v>
      </c>
      <c r="C665" s="62" t="s">
        <v>1123</v>
      </c>
      <c r="D665" s="63">
        <v>8</v>
      </c>
      <c r="E665" s="63">
        <v>8</v>
      </c>
      <c r="F665" s="57">
        <v>1</v>
      </c>
      <c r="G665" s="64"/>
      <c r="H665" s="64">
        <v>0</v>
      </c>
      <c r="I665" s="64">
        <f>H665</f>
        <v>0</v>
      </c>
      <c r="L665" s="64">
        <f>(I665+D665)/2</f>
        <v>4</v>
      </c>
    </row>
    <row r="666" spans="1:12" hidden="1" x14ac:dyDescent="0.15">
      <c r="A666" s="62" t="s">
        <v>460</v>
      </c>
      <c r="B666" s="62" t="s">
        <v>461</v>
      </c>
      <c r="C666" s="62" t="s">
        <v>1124</v>
      </c>
      <c r="D666" s="63">
        <v>1</v>
      </c>
      <c r="E666" s="63">
        <v>1</v>
      </c>
      <c r="H666" s="64"/>
      <c r="I666" s="64"/>
      <c r="L666" s="64"/>
    </row>
    <row r="667" spans="1:12" hidden="1" x14ac:dyDescent="0.15">
      <c r="A667" s="62" t="s">
        <v>460</v>
      </c>
      <c r="B667" s="62" t="s">
        <v>461</v>
      </c>
      <c r="C667" s="62" t="s">
        <v>1125</v>
      </c>
      <c r="D667" s="63">
        <v>1</v>
      </c>
      <c r="E667" s="63">
        <v>1</v>
      </c>
      <c r="H667" s="64"/>
      <c r="I667" s="64"/>
      <c r="L667" s="64"/>
    </row>
    <row r="668" spans="1:12" hidden="1" x14ac:dyDescent="0.15">
      <c r="A668" s="62" t="s">
        <v>460</v>
      </c>
      <c r="B668" s="62" t="s">
        <v>461</v>
      </c>
      <c r="C668" s="62" t="s">
        <v>1126</v>
      </c>
      <c r="D668" s="63">
        <v>1</v>
      </c>
      <c r="E668" s="63">
        <v>1</v>
      </c>
      <c r="H668" s="64"/>
      <c r="I668" s="64"/>
      <c r="L668" s="64"/>
    </row>
    <row r="669" spans="1:12" hidden="1" x14ac:dyDescent="0.15">
      <c r="A669" s="62" t="s">
        <v>453</v>
      </c>
      <c r="B669" s="62" t="s">
        <v>454</v>
      </c>
      <c r="C669" s="62" t="s">
        <v>1127</v>
      </c>
      <c r="D669" s="63">
        <v>0.06</v>
      </c>
      <c r="E669" s="63">
        <v>1</v>
      </c>
      <c r="H669" s="64"/>
      <c r="I669" s="64"/>
      <c r="L669" s="64"/>
    </row>
    <row r="670" spans="1:12" hidden="1" x14ac:dyDescent="0.15">
      <c r="A670" s="62" t="s">
        <v>457</v>
      </c>
      <c r="B670" s="62" t="s">
        <v>488</v>
      </c>
      <c r="C670" s="62" t="s">
        <v>1128</v>
      </c>
      <c r="D670" s="63">
        <v>0.06</v>
      </c>
      <c r="E670" s="63">
        <v>1</v>
      </c>
      <c r="H670" s="64"/>
      <c r="I670" s="64"/>
      <c r="L670" s="64"/>
    </row>
    <row r="671" spans="1:12" hidden="1" x14ac:dyDescent="0.15">
      <c r="A671" s="62" t="s">
        <v>453</v>
      </c>
      <c r="B671" s="62" t="s">
        <v>454</v>
      </c>
      <c r="C671" s="62" t="s">
        <v>1129</v>
      </c>
      <c r="D671" s="63">
        <v>0.06</v>
      </c>
      <c r="E671" s="63">
        <v>1</v>
      </c>
      <c r="H671" s="64"/>
      <c r="I671" s="64"/>
      <c r="L671" s="64"/>
    </row>
    <row r="672" spans="1:12" hidden="1" x14ac:dyDescent="0.15">
      <c r="A672" s="62" t="s">
        <v>453</v>
      </c>
      <c r="B672" s="62" t="s">
        <v>454</v>
      </c>
      <c r="C672" s="62" t="s">
        <v>1130</v>
      </c>
      <c r="D672" s="63">
        <v>0.06</v>
      </c>
      <c r="E672" s="63">
        <v>1</v>
      </c>
      <c r="H672" s="64"/>
      <c r="I672" s="64"/>
      <c r="L672" s="64"/>
    </row>
    <row r="673" spans="1:12" hidden="1" x14ac:dyDescent="0.15">
      <c r="A673" s="62" t="s">
        <v>453</v>
      </c>
      <c r="B673" s="62" t="s">
        <v>454</v>
      </c>
      <c r="C673" s="62" t="s">
        <v>1131</v>
      </c>
      <c r="D673" s="63">
        <v>0.06</v>
      </c>
      <c r="E673" s="63">
        <v>1</v>
      </c>
      <c r="H673" s="64"/>
      <c r="I673" s="64"/>
      <c r="L673" s="64"/>
    </row>
    <row r="674" spans="1:12" x14ac:dyDescent="0.15">
      <c r="A674" s="62" t="s">
        <v>453</v>
      </c>
      <c r="B674" s="62" t="s">
        <v>618</v>
      </c>
      <c r="C674" s="62" t="s">
        <v>1132</v>
      </c>
      <c r="D674" s="63">
        <v>8</v>
      </c>
      <c r="E674" s="63">
        <v>8</v>
      </c>
      <c r="F674" s="57">
        <v>1</v>
      </c>
      <c r="G674" s="64"/>
      <c r="H674" s="64">
        <v>0</v>
      </c>
      <c r="I674" s="64">
        <f>H674</f>
        <v>0</v>
      </c>
      <c r="L674" s="64">
        <f>(I674+D674)/2</f>
        <v>4</v>
      </c>
    </row>
    <row r="675" spans="1:12" hidden="1" x14ac:dyDescent="0.15">
      <c r="A675" s="62" t="s">
        <v>453</v>
      </c>
      <c r="B675" s="62" t="s">
        <v>454</v>
      </c>
      <c r="C675" s="62" t="s">
        <v>1133</v>
      </c>
      <c r="D675" s="63">
        <v>0.06</v>
      </c>
      <c r="E675" s="63">
        <v>1</v>
      </c>
      <c r="H675" s="64"/>
      <c r="I675" s="64"/>
      <c r="L675" s="64"/>
    </row>
    <row r="676" spans="1:12" hidden="1" x14ac:dyDescent="0.15">
      <c r="A676" s="62" t="s">
        <v>453</v>
      </c>
      <c r="B676" s="62" t="s">
        <v>454</v>
      </c>
      <c r="C676" s="62" t="s">
        <v>1134</v>
      </c>
      <c r="D676" s="63">
        <v>0.06</v>
      </c>
      <c r="E676" s="63">
        <v>1</v>
      </c>
      <c r="H676" s="64"/>
      <c r="I676" s="64"/>
      <c r="L676" s="64"/>
    </row>
    <row r="677" spans="1:12" hidden="1" x14ac:dyDescent="0.15">
      <c r="A677" s="62" t="s">
        <v>453</v>
      </c>
      <c r="B677" s="62" t="s">
        <v>454</v>
      </c>
      <c r="C677" s="62" t="s">
        <v>1135</v>
      </c>
      <c r="D677" s="63">
        <v>0.06</v>
      </c>
      <c r="E677" s="63">
        <v>1</v>
      </c>
      <c r="H677" s="64"/>
      <c r="I677" s="64"/>
      <c r="L677" s="64"/>
    </row>
    <row r="678" spans="1:12" hidden="1" x14ac:dyDescent="0.15">
      <c r="A678" s="62" t="s">
        <v>453</v>
      </c>
      <c r="B678" s="62" t="s">
        <v>454</v>
      </c>
      <c r="C678" s="62" t="s">
        <v>1136</v>
      </c>
      <c r="D678" s="63">
        <v>0.06</v>
      </c>
      <c r="E678" s="63">
        <v>1</v>
      </c>
      <c r="H678" s="64"/>
      <c r="I678" s="64"/>
      <c r="L678" s="64"/>
    </row>
    <row r="679" spans="1:12" hidden="1" x14ac:dyDescent="0.15">
      <c r="A679" s="62" t="s">
        <v>453</v>
      </c>
      <c r="B679" s="62" t="s">
        <v>454</v>
      </c>
      <c r="C679" s="62" t="s">
        <v>1137</v>
      </c>
      <c r="D679" s="63">
        <v>0.06</v>
      </c>
      <c r="E679" s="63">
        <v>1</v>
      </c>
      <c r="H679" s="64"/>
      <c r="I679" s="64"/>
      <c r="L679" s="64"/>
    </row>
    <row r="680" spans="1:12" hidden="1" x14ac:dyDescent="0.15">
      <c r="A680" s="62" t="s">
        <v>453</v>
      </c>
      <c r="B680" s="62" t="s">
        <v>478</v>
      </c>
      <c r="C680" s="62" t="s">
        <v>1138</v>
      </c>
      <c r="D680" s="63">
        <v>7</v>
      </c>
      <c r="E680" s="63">
        <v>7</v>
      </c>
      <c r="H680" s="64"/>
      <c r="I680" s="64"/>
      <c r="L680" s="64"/>
    </row>
    <row r="681" spans="1:12" hidden="1" x14ac:dyDescent="0.15">
      <c r="A681" s="62" t="s">
        <v>453</v>
      </c>
      <c r="B681" s="62" t="s">
        <v>618</v>
      </c>
      <c r="C681" s="62" t="s">
        <v>1139</v>
      </c>
      <c r="D681" s="63">
        <v>8</v>
      </c>
      <c r="E681" s="63">
        <v>8</v>
      </c>
      <c r="H681" s="64"/>
      <c r="I681" s="64"/>
      <c r="L681" s="64"/>
    </row>
    <row r="682" spans="1:12" hidden="1" x14ac:dyDescent="0.15">
      <c r="A682" s="62" t="s">
        <v>453</v>
      </c>
      <c r="B682" s="62" t="s">
        <v>600</v>
      </c>
      <c r="C682" s="62" t="s">
        <v>1140</v>
      </c>
      <c r="D682" s="63">
        <v>1</v>
      </c>
      <c r="E682" s="63">
        <v>1</v>
      </c>
      <c r="H682" s="64"/>
      <c r="I682" s="64"/>
      <c r="L682" s="64"/>
    </row>
    <row r="683" spans="1:12" hidden="1" x14ac:dyDescent="0.15">
      <c r="A683" s="62" t="s">
        <v>453</v>
      </c>
      <c r="B683" s="62" t="s">
        <v>600</v>
      </c>
      <c r="C683" s="62" t="s">
        <v>1141</v>
      </c>
      <c r="D683" s="63">
        <v>1</v>
      </c>
      <c r="E683" s="63">
        <v>1</v>
      </c>
      <c r="H683" s="64"/>
      <c r="I683" s="64"/>
      <c r="L683" s="64"/>
    </row>
    <row r="684" spans="1:12" hidden="1" x14ac:dyDescent="0.15">
      <c r="A684" s="62" t="s">
        <v>453</v>
      </c>
      <c r="B684" s="62" t="s">
        <v>618</v>
      </c>
      <c r="C684" s="62" t="s">
        <v>1142</v>
      </c>
      <c r="D684" s="63">
        <v>8</v>
      </c>
      <c r="E684" s="63">
        <v>8</v>
      </c>
      <c r="H684" s="64"/>
      <c r="I684" s="64"/>
      <c r="L684" s="64"/>
    </row>
    <row r="685" spans="1:12" hidden="1" x14ac:dyDescent="0.15">
      <c r="A685" s="62" t="s">
        <v>453</v>
      </c>
      <c r="B685" s="62" t="s">
        <v>600</v>
      </c>
      <c r="C685" s="62" t="s">
        <v>1143</v>
      </c>
      <c r="D685" s="63">
        <v>1</v>
      </c>
      <c r="E685" s="63">
        <v>1</v>
      </c>
      <c r="H685" s="64"/>
      <c r="I685" s="64"/>
      <c r="L685" s="64"/>
    </row>
    <row r="686" spans="1:12" hidden="1" x14ac:dyDescent="0.15">
      <c r="A686" s="62" t="s">
        <v>453</v>
      </c>
      <c r="B686" s="62" t="s">
        <v>618</v>
      </c>
      <c r="C686" s="62" t="s">
        <v>1144</v>
      </c>
      <c r="D686" s="63">
        <v>8</v>
      </c>
      <c r="E686" s="63">
        <v>8</v>
      </c>
      <c r="H686" s="64"/>
      <c r="I686" s="64"/>
      <c r="L686" s="64"/>
    </row>
    <row r="687" spans="1:12" hidden="1" x14ac:dyDescent="0.15">
      <c r="A687" s="62" t="s">
        <v>453</v>
      </c>
      <c r="B687" s="62" t="s">
        <v>600</v>
      </c>
      <c r="C687" s="62" t="s">
        <v>1145</v>
      </c>
      <c r="D687" s="63">
        <v>1</v>
      </c>
      <c r="E687" s="63">
        <v>1</v>
      </c>
      <c r="H687" s="64"/>
      <c r="I687" s="64"/>
      <c r="L687" s="64"/>
    </row>
    <row r="688" spans="1:12" hidden="1" x14ac:dyDescent="0.15">
      <c r="A688" s="62" t="s">
        <v>453</v>
      </c>
      <c r="B688" s="62" t="s">
        <v>600</v>
      </c>
      <c r="C688" s="62" t="s">
        <v>1146</v>
      </c>
      <c r="D688" s="63">
        <v>1</v>
      </c>
      <c r="E688" s="63">
        <v>1</v>
      </c>
      <c r="H688" s="64"/>
      <c r="I688" s="64"/>
      <c r="L688" s="64"/>
    </row>
    <row r="689" spans="1:12" hidden="1" x14ac:dyDescent="0.15">
      <c r="A689" s="62" t="s">
        <v>457</v>
      </c>
      <c r="B689" s="62" t="s">
        <v>488</v>
      </c>
      <c r="C689" s="62" t="s">
        <v>1147</v>
      </c>
      <c r="D689" s="63">
        <v>7.69</v>
      </c>
      <c r="E689" s="63">
        <v>123</v>
      </c>
      <c r="H689" s="64"/>
      <c r="I689" s="64"/>
      <c r="L689" s="64"/>
    </row>
    <row r="690" spans="1:12" hidden="1" x14ac:dyDescent="0.15">
      <c r="A690" s="62" t="s">
        <v>453</v>
      </c>
      <c r="B690" s="62" t="s">
        <v>454</v>
      </c>
      <c r="C690" s="62" t="s">
        <v>1148</v>
      </c>
      <c r="D690" s="63">
        <v>0.06</v>
      </c>
      <c r="E690" s="63">
        <v>1</v>
      </c>
      <c r="H690" s="64"/>
      <c r="I690" s="64"/>
      <c r="L690" s="64"/>
    </row>
    <row r="691" spans="1:12" hidden="1" x14ac:dyDescent="0.15">
      <c r="A691" s="62" t="s">
        <v>457</v>
      </c>
      <c r="B691" s="62" t="s">
        <v>458</v>
      </c>
      <c r="C691" s="62" t="s">
        <v>1149</v>
      </c>
      <c r="D691" s="63">
        <v>1</v>
      </c>
      <c r="E691" s="63">
        <v>1</v>
      </c>
      <c r="H691" s="64"/>
      <c r="I691" s="64"/>
      <c r="L691" s="64"/>
    </row>
    <row r="692" spans="1:12" x14ac:dyDescent="0.15">
      <c r="A692" s="62" t="s">
        <v>453</v>
      </c>
      <c r="B692" s="62" t="s">
        <v>618</v>
      </c>
      <c r="C692" s="62" t="s">
        <v>1150</v>
      </c>
      <c r="D692" s="63">
        <v>8</v>
      </c>
      <c r="E692" s="63">
        <v>8</v>
      </c>
      <c r="F692" s="57">
        <v>1</v>
      </c>
      <c r="G692" s="64"/>
      <c r="H692" s="64">
        <v>0</v>
      </c>
      <c r="I692" s="64">
        <f>H692</f>
        <v>0</v>
      </c>
      <c r="L692" s="64">
        <f>(I692+D692)/2</f>
        <v>4</v>
      </c>
    </row>
    <row r="693" spans="1:12" hidden="1" x14ac:dyDescent="0.15">
      <c r="A693" s="62" t="s">
        <v>457</v>
      </c>
      <c r="B693" s="62" t="s">
        <v>488</v>
      </c>
      <c r="C693" s="62" t="s">
        <v>1151</v>
      </c>
      <c r="D693" s="63">
        <v>0.06</v>
      </c>
      <c r="E693" s="63">
        <v>1</v>
      </c>
      <c r="H693" s="64"/>
      <c r="I693" s="64"/>
      <c r="L693" s="64"/>
    </row>
    <row r="694" spans="1:12" hidden="1" x14ac:dyDescent="0.15">
      <c r="A694" s="62" t="s">
        <v>453</v>
      </c>
      <c r="B694" s="62" t="s">
        <v>454</v>
      </c>
      <c r="C694" s="62" t="s">
        <v>1152</v>
      </c>
      <c r="D694" s="63">
        <v>0.06</v>
      </c>
      <c r="E694" s="63">
        <v>1</v>
      </c>
      <c r="H694" s="64"/>
      <c r="I694" s="64"/>
      <c r="L694" s="64"/>
    </row>
    <row r="695" spans="1:12" hidden="1" x14ac:dyDescent="0.15">
      <c r="A695" s="62" t="s">
        <v>453</v>
      </c>
      <c r="B695" s="62" t="s">
        <v>454</v>
      </c>
      <c r="C695" s="62" t="s">
        <v>1153</v>
      </c>
      <c r="D695" s="63">
        <v>0.06</v>
      </c>
      <c r="E695" s="63">
        <v>1</v>
      </c>
      <c r="H695" s="64"/>
      <c r="I695" s="64"/>
      <c r="L695" s="64"/>
    </row>
    <row r="696" spans="1:12" x14ac:dyDescent="0.15">
      <c r="A696" s="62" t="s">
        <v>453</v>
      </c>
      <c r="B696" s="62" t="s">
        <v>618</v>
      </c>
      <c r="C696" s="62" t="s">
        <v>1154</v>
      </c>
      <c r="D696" s="63">
        <v>8</v>
      </c>
      <c r="E696" s="63">
        <v>8</v>
      </c>
      <c r="F696" s="57">
        <v>1</v>
      </c>
      <c r="G696" s="64"/>
      <c r="H696" s="64">
        <v>0</v>
      </c>
      <c r="I696" s="64">
        <f>H696</f>
        <v>0</v>
      </c>
      <c r="L696" s="64">
        <f>(I696+D696)/2</f>
        <v>4</v>
      </c>
    </row>
    <row r="697" spans="1:12" hidden="1" x14ac:dyDescent="0.15">
      <c r="A697" s="62" t="s">
        <v>453</v>
      </c>
      <c r="B697" s="62" t="s">
        <v>454</v>
      </c>
      <c r="C697" s="62" t="s">
        <v>1155</v>
      </c>
      <c r="D697" s="63">
        <v>0.06</v>
      </c>
      <c r="E697" s="63">
        <v>1</v>
      </c>
      <c r="H697" s="64"/>
      <c r="I697" s="64"/>
      <c r="L697" s="64"/>
    </row>
    <row r="698" spans="1:12" hidden="1" x14ac:dyDescent="0.15">
      <c r="A698" s="62" t="s">
        <v>460</v>
      </c>
      <c r="B698" s="62" t="s">
        <v>461</v>
      </c>
      <c r="C698" s="62" t="s">
        <v>1156</v>
      </c>
      <c r="D698" s="63">
        <v>33</v>
      </c>
      <c r="E698" s="63">
        <v>33</v>
      </c>
      <c r="H698" s="64"/>
      <c r="I698" s="64"/>
      <c r="L698" s="64"/>
    </row>
    <row r="699" spans="1:12" hidden="1" x14ac:dyDescent="0.15">
      <c r="A699" s="62" t="s">
        <v>460</v>
      </c>
      <c r="B699" s="62" t="s">
        <v>461</v>
      </c>
      <c r="C699" s="62" t="s">
        <v>1157</v>
      </c>
      <c r="D699" s="63">
        <v>10</v>
      </c>
      <c r="E699" s="63">
        <v>10</v>
      </c>
      <c r="H699" s="64"/>
      <c r="I699" s="64"/>
      <c r="L699" s="64"/>
    </row>
    <row r="700" spans="1:12" hidden="1" x14ac:dyDescent="0.15">
      <c r="A700" s="62" t="s">
        <v>460</v>
      </c>
      <c r="B700" s="62" t="s">
        <v>461</v>
      </c>
      <c r="C700" s="62" t="s">
        <v>1158</v>
      </c>
      <c r="D700" s="63">
        <v>10</v>
      </c>
      <c r="E700" s="63">
        <v>10</v>
      </c>
      <c r="H700" s="64"/>
      <c r="I700" s="64"/>
      <c r="L700" s="64"/>
    </row>
    <row r="701" spans="1:12" hidden="1" x14ac:dyDescent="0.15">
      <c r="A701" s="62" t="s">
        <v>631</v>
      </c>
      <c r="B701" s="62" t="s">
        <v>632</v>
      </c>
      <c r="C701" s="62" t="s">
        <v>1159</v>
      </c>
      <c r="D701" s="63">
        <v>14</v>
      </c>
      <c r="E701" s="63">
        <v>14</v>
      </c>
      <c r="H701" s="64"/>
      <c r="I701" s="64"/>
      <c r="L701" s="64"/>
    </row>
    <row r="702" spans="1:12" hidden="1" x14ac:dyDescent="0.15">
      <c r="A702" s="62" t="s">
        <v>460</v>
      </c>
      <c r="B702" s="62" t="s">
        <v>461</v>
      </c>
      <c r="C702" s="62" t="s">
        <v>1160</v>
      </c>
      <c r="D702" s="63">
        <v>3</v>
      </c>
      <c r="E702" s="63">
        <v>3</v>
      </c>
      <c r="H702" s="64"/>
      <c r="I702" s="64"/>
      <c r="L702" s="64"/>
    </row>
    <row r="703" spans="1:12" hidden="1" x14ac:dyDescent="0.15">
      <c r="A703" s="62" t="s">
        <v>460</v>
      </c>
      <c r="B703" s="62" t="s">
        <v>461</v>
      </c>
      <c r="C703" s="62" t="s">
        <v>1161</v>
      </c>
      <c r="D703" s="63">
        <v>1</v>
      </c>
      <c r="E703" s="63">
        <v>1</v>
      </c>
      <c r="H703" s="64"/>
      <c r="I703" s="64"/>
      <c r="L703" s="64"/>
    </row>
    <row r="704" spans="1:12" hidden="1" x14ac:dyDescent="0.15">
      <c r="A704" s="62" t="s">
        <v>460</v>
      </c>
      <c r="B704" s="62" t="s">
        <v>461</v>
      </c>
      <c r="C704" s="62" t="s">
        <v>1162</v>
      </c>
      <c r="D704" s="63">
        <v>2</v>
      </c>
      <c r="E704" s="63">
        <v>2</v>
      </c>
      <c r="H704" s="64"/>
      <c r="I704" s="64"/>
      <c r="L704" s="64"/>
    </row>
    <row r="705" spans="1:12" hidden="1" x14ac:dyDescent="0.15">
      <c r="A705" s="62" t="s">
        <v>460</v>
      </c>
      <c r="B705" s="62" t="s">
        <v>461</v>
      </c>
      <c r="C705" s="62" t="s">
        <v>1163</v>
      </c>
      <c r="D705" s="63">
        <v>1</v>
      </c>
      <c r="E705" s="63">
        <v>1</v>
      </c>
      <c r="H705" s="64"/>
      <c r="I705" s="64"/>
      <c r="L705" s="64"/>
    </row>
    <row r="706" spans="1:12" hidden="1" x14ac:dyDescent="0.15">
      <c r="A706" s="62" t="s">
        <v>460</v>
      </c>
      <c r="B706" s="62" t="s">
        <v>461</v>
      </c>
      <c r="C706" s="62" t="s">
        <v>1164</v>
      </c>
      <c r="D706" s="63">
        <v>2</v>
      </c>
      <c r="E706" s="63">
        <v>2</v>
      </c>
      <c r="H706" s="64"/>
      <c r="I706" s="64"/>
      <c r="L706" s="64"/>
    </row>
    <row r="707" spans="1:12" hidden="1" x14ac:dyDescent="0.15">
      <c r="A707" s="62" t="s">
        <v>460</v>
      </c>
      <c r="B707" s="62" t="s">
        <v>461</v>
      </c>
      <c r="C707" s="62" t="s">
        <v>1165</v>
      </c>
      <c r="D707" s="63">
        <v>1</v>
      </c>
      <c r="E707" s="63">
        <v>1</v>
      </c>
      <c r="H707" s="64"/>
      <c r="I707" s="64"/>
      <c r="L707" s="64"/>
    </row>
    <row r="708" spans="1:12" hidden="1" x14ac:dyDescent="0.15">
      <c r="A708" s="62" t="s">
        <v>460</v>
      </c>
      <c r="B708" s="62" t="s">
        <v>461</v>
      </c>
      <c r="C708" s="62" t="s">
        <v>1166</v>
      </c>
      <c r="D708" s="63">
        <v>8</v>
      </c>
      <c r="E708" s="63">
        <v>8</v>
      </c>
      <c r="H708" s="64"/>
      <c r="I708" s="64"/>
      <c r="L708" s="64"/>
    </row>
    <row r="709" spans="1:12" hidden="1" x14ac:dyDescent="0.15">
      <c r="A709" s="62" t="s">
        <v>460</v>
      </c>
      <c r="B709" s="62" t="s">
        <v>461</v>
      </c>
      <c r="C709" s="62" t="s">
        <v>1167</v>
      </c>
      <c r="D709" s="63">
        <v>1</v>
      </c>
      <c r="E709" s="63">
        <v>1</v>
      </c>
      <c r="H709" s="64"/>
      <c r="I709" s="64"/>
      <c r="L709" s="64"/>
    </row>
    <row r="710" spans="1:12" hidden="1" x14ac:dyDescent="0.15">
      <c r="A710" s="62" t="s">
        <v>460</v>
      </c>
      <c r="B710" s="62" t="s">
        <v>461</v>
      </c>
      <c r="C710" s="62" t="s">
        <v>1168</v>
      </c>
      <c r="D710" s="63">
        <v>2</v>
      </c>
      <c r="E710" s="63">
        <v>2</v>
      </c>
      <c r="H710" s="64"/>
      <c r="I710" s="64"/>
      <c r="L710" s="64"/>
    </row>
    <row r="711" spans="1:12" hidden="1" x14ac:dyDescent="0.15">
      <c r="A711" s="62" t="s">
        <v>460</v>
      </c>
      <c r="B711" s="62" t="s">
        <v>461</v>
      </c>
      <c r="C711" s="62" t="s">
        <v>1169</v>
      </c>
      <c r="D711" s="63">
        <v>441</v>
      </c>
      <c r="E711" s="63">
        <v>441</v>
      </c>
      <c r="H711" s="64"/>
      <c r="I711" s="64"/>
      <c r="L711" s="64"/>
    </row>
    <row r="712" spans="1:12" hidden="1" x14ac:dyDescent="0.15">
      <c r="A712" s="62" t="s">
        <v>460</v>
      </c>
      <c r="B712" s="62" t="s">
        <v>461</v>
      </c>
      <c r="C712" s="62" t="s">
        <v>1170</v>
      </c>
      <c r="D712" s="63">
        <v>1264</v>
      </c>
      <c r="E712" s="63">
        <v>1264</v>
      </c>
      <c r="H712" s="64"/>
      <c r="I712" s="64"/>
      <c r="L712" s="64"/>
    </row>
    <row r="713" spans="1:12" hidden="1" x14ac:dyDescent="0.15">
      <c r="A713" s="62" t="s">
        <v>460</v>
      </c>
      <c r="B713" s="62" t="s">
        <v>461</v>
      </c>
      <c r="C713" s="62" t="s">
        <v>1171</v>
      </c>
      <c r="D713" s="63">
        <v>36</v>
      </c>
      <c r="E713" s="63">
        <v>36</v>
      </c>
      <c r="H713" s="64"/>
      <c r="I713" s="64"/>
      <c r="L713" s="64"/>
    </row>
    <row r="714" spans="1:12" hidden="1" x14ac:dyDescent="0.15">
      <c r="A714" s="62" t="s">
        <v>460</v>
      </c>
      <c r="B714" s="62" t="s">
        <v>461</v>
      </c>
      <c r="C714" s="62" t="s">
        <v>1172</v>
      </c>
      <c r="D714" s="63">
        <v>1</v>
      </c>
      <c r="E714" s="63">
        <v>1</v>
      </c>
      <c r="H714" s="64"/>
      <c r="I714" s="64"/>
      <c r="L714" s="64"/>
    </row>
    <row r="715" spans="1:12" hidden="1" x14ac:dyDescent="0.15">
      <c r="A715" s="62" t="s">
        <v>460</v>
      </c>
      <c r="B715" s="62" t="s">
        <v>461</v>
      </c>
      <c r="C715" s="62" t="s">
        <v>1173</v>
      </c>
      <c r="D715" s="63">
        <v>1</v>
      </c>
      <c r="E715" s="63">
        <v>1</v>
      </c>
      <c r="H715" s="64"/>
      <c r="I715" s="64"/>
      <c r="L715" s="64"/>
    </row>
    <row r="716" spans="1:12" hidden="1" x14ac:dyDescent="0.15">
      <c r="A716" s="62" t="s">
        <v>460</v>
      </c>
      <c r="B716" s="62" t="s">
        <v>461</v>
      </c>
      <c r="C716" s="62" t="s">
        <v>1174</v>
      </c>
      <c r="D716" s="63">
        <v>4</v>
      </c>
      <c r="E716" s="63">
        <v>4</v>
      </c>
      <c r="H716" s="64"/>
      <c r="I716" s="64"/>
      <c r="L716" s="64"/>
    </row>
    <row r="717" spans="1:12" hidden="1" x14ac:dyDescent="0.15">
      <c r="A717" s="62" t="s">
        <v>460</v>
      </c>
      <c r="B717" s="62" t="s">
        <v>461</v>
      </c>
      <c r="C717" s="62" t="s">
        <v>1175</v>
      </c>
      <c r="D717" s="63">
        <v>25</v>
      </c>
      <c r="E717" s="63">
        <v>25</v>
      </c>
      <c r="H717" s="64"/>
      <c r="I717" s="64"/>
      <c r="L717" s="64"/>
    </row>
    <row r="718" spans="1:12" hidden="1" x14ac:dyDescent="0.15">
      <c r="A718" s="62" t="s">
        <v>460</v>
      </c>
      <c r="B718" s="62" t="s">
        <v>461</v>
      </c>
      <c r="C718" s="62" t="s">
        <v>1176</v>
      </c>
      <c r="D718" s="63">
        <v>73</v>
      </c>
      <c r="E718" s="63">
        <v>73</v>
      </c>
      <c r="H718" s="64"/>
      <c r="I718" s="64"/>
      <c r="L718" s="64"/>
    </row>
    <row r="719" spans="1:12" hidden="1" x14ac:dyDescent="0.15">
      <c r="A719" s="62" t="s">
        <v>460</v>
      </c>
      <c r="B719" s="62" t="s">
        <v>461</v>
      </c>
      <c r="C719" s="62" t="s">
        <v>1177</v>
      </c>
      <c r="D719" s="63">
        <v>1</v>
      </c>
      <c r="E719" s="63">
        <v>1</v>
      </c>
      <c r="H719" s="64"/>
      <c r="I719" s="64"/>
      <c r="L719" s="64"/>
    </row>
    <row r="720" spans="1:12" hidden="1" x14ac:dyDescent="0.15">
      <c r="A720" s="62" t="s">
        <v>460</v>
      </c>
      <c r="B720" s="62" t="s">
        <v>461</v>
      </c>
      <c r="C720" s="62" t="s">
        <v>1178</v>
      </c>
      <c r="D720" s="63">
        <v>1</v>
      </c>
      <c r="E720" s="63">
        <v>1</v>
      </c>
      <c r="H720" s="64"/>
      <c r="I720" s="64"/>
      <c r="L720" s="64"/>
    </row>
    <row r="721" spans="1:12" hidden="1" x14ac:dyDescent="0.15">
      <c r="A721" s="62" t="s">
        <v>460</v>
      </c>
      <c r="B721" s="62" t="s">
        <v>461</v>
      </c>
      <c r="C721" s="62" t="s">
        <v>1179</v>
      </c>
      <c r="D721" s="63">
        <v>1</v>
      </c>
      <c r="E721" s="63">
        <v>1</v>
      </c>
      <c r="H721" s="64"/>
      <c r="I721" s="64"/>
      <c r="L721" s="64"/>
    </row>
    <row r="722" spans="1:12" hidden="1" x14ac:dyDescent="0.15">
      <c r="A722" s="62" t="s">
        <v>460</v>
      </c>
      <c r="B722" s="62" t="s">
        <v>461</v>
      </c>
      <c r="C722" s="62" t="s">
        <v>1180</v>
      </c>
      <c r="D722" s="63">
        <v>1</v>
      </c>
      <c r="E722" s="63">
        <v>1</v>
      </c>
      <c r="H722" s="64"/>
      <c r="I722" s="64"/>
      <c r="L722" s="64"/>
    </row>
    <row r="723" spans="1:12" hidden="1" x14ac:dyDescent="0.15">
      <c r="A723" s="62" t="s">
        <v>460</v>
      </c>
      <c r="B723" s="62" t="s">
        <v>461</v>
      </c>
      <c r="C723" s="62" t="s">
        <v>1181</v>
      </c>
      <c r="D723" s="63">
        <v>1</v>
      </c>
      <c r="E723" s="63">
        <v>1</v>
      </c>
      <c r="H723" s="64"/>
      <c r="I723" s="64"/>
      <c r="L723" s="64"/>
    </row>
    <row r="724" spans="1:12" hidden="1" x14ac:dyDescent="0.15">
      <c r="A724" s="62" t="s">
        <v>460</v>
      </c>
      <c r="B724" s="62" t="s">
        <v>461</v>
      </c>
      <c r="C724" s="62" t="s">
        <v>1182</v>
      </c>
      <c r="D724" s="63">
        <v>4</v>
      </c>
      <c r="E724" s="63">
        <v>4</v>
      </c>
      <c r="H724" s="64"/>
      <c r="I724" s="64"/>
      <c r="L724" s="64"/>
    </row>
    <row r="725" spans="1:12" hidden="1" x14ac:dyDescent="0.15">
      <c r="A725" s="62" t="s">
        <v>460</v>
      </c>
      <c r="B725" s="62" t="s">
        <v>461</v>
      </c>
      <c r="C725" s="62" t="s">
        <v>1183</v>
      </c>
      <c r="D725" s="63">
        <v>1</v>
      </c>
      <c r="E725" s="63">
        <v>1</v>
      </c>
      <c r="H725" s="64"/>
      <c r="I725" s="64"/>
      <c r="L725" s="64"/>
    </row>
    <row r="726" spans="1:12" hidden="1" x14ac:dyDescent="0.15">
      <c r="A726" s="62" t="s">
        <v>460</v>
      </c>
      <c r="B726" s="62" t="s">
        <v>461</v>
      </c>
      <c r="C726" s="62" t="s">
        <v>1184</v>
      </c>
      <c r="D726" s="63">
        <v>22</v>
      </c>
      <c r="E726" s="63">
        <v>22</v>
      </c>
      <c r="H726" s="64"/>
      <c r="I726" s="64"/>
      <c r="L726" s="64"/>
    </row>
    <row r="727" spans="1:12" hidden="1" x14ac:dyDescent="0.15">
      <c r="A727" s="62" t="s">
        <v>460</v>
      </c>
      <c r="B727" s="62" t="s">
        <v>461</v>
      </c>
      <c r="C727" s="62" t="s">
        <v>1185</v>
      </c>
      <c r="D727" s="63">
        <v>71</v>
      </c>
      <c r="E727" s="63">
        <v>71</v>
      </c>
      <c r="H727" s="64"/>
      <c r="I727" s="64"/>
      <c r="L727" s="64"/>
    </row>
    <row r="728" spans="1:12" hidden="1" x14ac:dyDescent="0.15">
      <c r="A728" s="62" t="s">
        <v>460</v>
      </c>
      <c r="B728" s="62" t="s">
        <v>461</v>
      </c>
      <c r="C728" s="62" t="s">
        <v>1186</v>
      </c>
      <c r="D728" s="63">
        <v>72</v>
      </c>
      <c r="E728" s="63">
        <v>72</v>
      </c>
      <c r="H728" s="64"/>
      <c r="I728" s="64"/>
      <c r="L728" s="64"/>
    </row>
    <row r="729" spans="1:12" hidden="1" x14ac:dyDescent="0.15">
      <c r="A729" s="62" t="s">
        <v>460</v>
      </c>
      <c r="B729" s="62" t="s">
        <v>461</v>
      </c>
      <c r="C729" s="62" t="s">
        <v>1187</v>
      </c>
      <c r="D729" s="63">
        <v>55</v>
      </c>
      <c r="E729" s="63">
        <v>55</v>
      </c>
      <c r="H729" s="64"/>
      <c r="I729" s="64"/>
      <c r="L729" s="64"/>
    </row>
    <row r="730" spans="1:12" hidden="1" x14ac:dyDescent="0.15">
      <c r="A730" s="62" t="s">
        <v>460</v>
      </c>
      <c r="B730" s="62" t="s">
        <v>461</v>
      </c>
      <c r="C730" s="62" t="s">
        <v>1188</v>
      </c>
      <c r="D730" s="63">
        <v>136</v>
      </c>
      <c r="E730" s="63">
        <v>136</v>
      </c>
      <c r="H730" s="64"/>
      <c r="I730" s="64"/>
      <c r="L730" s="64"/>
    </row>
    <row r="731" spans="1:12" hidden="1" x14ac:dyDescent="0.15">
      <c r="A731" s="62" t="s">
        <v>460</v>
      </c>
      <c r="B731" s="62" t="s">
        <v>461</v>
      </c>
      <c r="C731" s="62" t="s">
        <v>1189</v>
      </c>
      <c r="D731" s="63">
        <v>9</v>
      </c>
      <c r="E731" s="63">
        <v>9</v>
      </c>
      <c r="H731" s="64"/>
      <c r="I731" s="64"/>
      <c r="L731" s="64"/>
    </row>
    <row r="732" spans="1:12" hidden="1" x14ac:dyDescent="0.15">
      <c r="A732" s="62" t="s">
        <v>460</v>
      </c>
      <c r="B732" s="62" t="s">
        <v>461</v>
      </c>
      <c r="C732" s="62" t="s">
        <v>1190</v>
      </c>
      <c r="D732" s="63">
        <v>6804</v>
      </c>
      <c r="E732" s="63">
        <v>6804</v>
      </c>
      <c r="H732" s="64"/>
      <c r="I732" s="64"/>
      <c r="L732" s="64"/>
    </row>
    <row r="733" spans="1:12" hidden="1" x14ac:dyDescent="0.15">
      <c r="A733" s="62" t="s">
        <v>460</v>
      </c>
      <c r="B733" s="62" t="s">
        <v>461</v>
      </c>
      <c r="C733" s="62" t="s">
        <v>1191</v>
      </c>
      <c r="D733" s="63">
        <v>47</v>
      </c>
      <c r="E733" s="63">
        <v>47</v>
      </c>
      <c r="H733" s="64"/>
      <c r="I733" s="64"/>
      <c r="L733" s="64"/>
    </row>
    <row r="734" spans="1:12" hidden="1" x14ac:dyDescent="0.15">
      <c r="A734" s="62" t="s">
        <v>460</v>
      </c>
      <c r="B734" s="62" t="s">
        <v>1192</v>
      </c>
      <c r="C734" s="62" t="s">
        <v>1193</v>
      </c>
      <c r="D734" s="63">
        <v>31100</v>
      </c>
      <c r="E734" s="63">
        <v>62200</v>
      </c>
      <c r="H734" s="64"/>
      <c r="I734" s="64"/>
      <c r="L734" s="64"/>
    </row>
    <row r="735" spans="1:12" hidden="1" x14ac:dyDescent="0.15">
      <c r="A735" s="62" t="s">
        <v>460</v>
      </c>
      <c r="B735" s="62" t="s">
        <v>461</v>
      </c>
      <c r="C735" s="62" t="s">
        <v>1194</v>
      </c>
      <c r="D735" s="63">
        <v>1</v>
      </c>
      <c r="E735" s="63">
        <v>1</v>
      </c>
      <c r="H735" s="64"/>
      <c r="I735" s="64"/>
      <c r="L735" s="64"/>
    </row>
    <row r="736" spans="1:12" hidden="1" x14ac:dyDescent="0.15">
      <c r="A736" s="62" t="s">
        <v>460</v>
      </c>
      <c r="B736" s="62" t="s">
        <v>461</v>
      </c>
      <c r="C736" s="62" t="s">
        <v>1195</v>
      </c>
      <c r="D736" s="63">
        <v>1682</v>
      </c>
      <c r="E736" s="63">
        <v>1682</v>
      </c>
      <c r="H736" s="64"/>
      <c r="I736" s="64"/>
      <c r="L736" s="64"/>
    </row>
    <row r="737" spans="1:12" hidden="1" x14ac:dyDescent="0.15">
      <c r="A737" s="62" t="s">
        <v>460</v>
      </c>
      <c r="B737" s="62" t="s">
        <v>461</v>
      </c>
      <c r="C737" s="62" t="s">
        <v>1196</v>
      </c>
      <c r="D737" s="63">
        <v>109</v>
      </c>
      <c r="E737" s="63">
        <v>109</v>
      </c>
      <c r="H737" s="64"/>
      <c r="I737" s="64"/>
      <c r="L737" s="64"/>
    </row>
    <row r="738" spans="1:12" hidden="1" x14ac:dyDescent="0.15">
      <c r="A738" s="62" t="s">
        <v>460</v>
      </c>
      <c r="B738" s="62" t="s">
        <v>461</v>
      </c>
      <c r="C738" s="62" t="s">
        <v>1197</v>
      </c>
      <c r="D738" s="63">
        <v>1</v>
      </c>
      <c r="E738" s="63">
        <v>1</v>
      </c>
      <c r="H738" s="64"/>
      <c r="I738" s="64"/>
      <c r="L738" s="64"/>
    </row>
    <row r="739" spans="1:12" hidden="1" x14ac:dyDescent="0.15">
      <c r="A739" s="62" t="s">
        <v>460</v>
      </c>
      <c r="B739" s="62" t="s">
        <v>461</v>
      </c>
      <c r="C739" s="62" t="s">
        <v>1198</v>
      </c>
      <c r="D739" s="63">
        <v>13</v>
      </c>
      <c r="E739" s="63">
        <v>13</v>
      </c>
      <c r="H739" s="64"/>
      <c r="I739" s="64"/>
      <c r="L739" s="64"/>
    </row>
    <row r="740" spans="1:12" hidden="1" x14ac:dyDescent="0.15">
      <c r="A740" s="62" t="s">
        <v>460</v>
      </c>
      <c r="B740" s="62" t="s">
        <v>461</v>
      </c>
      <c r="C740" s="62" t="s">
        <v>1199</v>
      </c>
      <c r="D740" s="63">
        <v>14</v>
      </c>
      <c r="E740" s="63">
        <v>14</v>
      </c>
      <c r="H740" s="64"/>
      <c r="I740" s="64"/>
      <c r="L740" s="64"/>
    </row>
    <row r="741" spans="1:12" hidden="1" x14ac:dyDescent="0.15">
      <c r="A741" s="62" t="s">
        <v>460</v>
      </c>
      <c r="B741" s="62" t="s">
        <v>461</v>
      </c>
      <c r="C741" s="62" t="s">
        <v>1200</v>
      </c>
      <c r="D741" s="63">
        <v>23</v>
      </c>
      <c r="E741" s="63">
        <v>23</v>
      </c>
      <c r="H741" s="64"/>
      <c r="I741" s="64"/>
      <c r="L741" s="64"/>
    </row>
    <row r="742" spans="1:12" hidden="1" x14ac:dyDescent="0.15">
      <c r="A742" s="62" t="s">
        <v>460</v>
      </c>
      <c r="B742" s="62" t="s">
        <v>461</v>
      </c>
      <c r="C742" s="62" t="s">
        <v>1201</v>
      </c>
      <c r="D742" s="63">
        <v>1</v>
      </c>
      <c r="E742" s="63">
        <v>1</v>
      </c>
      <c r="H742" s="64"/>
      <c r="I742" s="64"/>
      <c r="L742" s="64"/>
    </row>
    <row r="743" spans="1:12" hidden="1" x14ac:dyDescent="0.15">
      <c r="A743" s="62" t="s">
        <v>460</v>
      </c>
      <c r="B743" s="62" t="s">
        <v>461</v>
      </c>
      <c r="C743" s="62" t="s">
        <v>1202</v>
      </c>
      <c r="D743" s="63">
        <v>1</v>
      </c>
      <c r="E743" s="63">
        <v>1</v>
      </c>
      <c r="H743" s="64"/>
      <c r="I743" s="64"/>
      <c r="L743" s="64"/>
    </row>
    <row r="744" spans="1:12" hidden="1" x14ac:dyDescent="0.15">
      <c r="A744" s="62" t="s">
        <v>460</v>
      </c>
      <c r="B744" s="62" t="s">
        <v>461</v>
      </c>
      <c r="C744" s="62" t="s">
        <v>1203</v>
      </c>
      <c r="D744" s="63">
        <v>1</v>
      </c>
      <c r="E744" s="63">
        <v>1</v>
      </c>
      <c r="H744" s="64"/>
      <c r="I744" s="64"/>
      <c r="L744" s="64"/>
    </row>
    <row r="745" spans="1:12" hidden="1" x14ac:dyDescent="0.15">
      <c r="A745" s="62" t="s">
        <v>460</v>
      </c>
      <c r="B745" s="62" t="s">
        <v>461</v>
      </c>
      <c r="C745" s="62" t="s">
        <v>1204</v>
      </c>
      <c r="D745" s="63">
        <v>1</v>
      </c>
      <c r="E745" s="63">
        <v>1</v>
      </c>
      <c r="H745" s="64"/>
      <c r="I745" s="64"/>
      <c r="L745" s="64"/>
    </row>
    <row r="746" spans="1:12" hidden="1" x14ac:dyDescent="0.15">
      <c r="A746" s="62" t="s">
        <v>460</v>
      </c>
      <c r="B746" s="62" t="s">
        <v>461</v>
      </c>
      <c r="C746" s="62" t="s">
        <v>1205</v>
      </c>
      <c r="D746" s="63">
        <v>1</v>
      </c>
      <c r="E746" s="63">
        <v>1</v>
      </c>
      <c r="H746" s="64"/>
      <c r="I746" s="64"/>
      <c r="L746" s="64"/>
    </row>
    <row r="747" spans="1:12" hidden="1" x14ac:dyDescent="0.15">
      <c r="A747" s="62" t="s">
        <v>460</v>
      </c>
      <c r="B747" s="62" t="s">
        <v>461</v>
      </c>
      <c r="C747" s="62" t="s">
        <v>1206</v>
      </c>
      <c r="D747" s="63">
        <v>1022</v>
      </c>
      <c r="E747" s="63">
        <v>1022</v>
      </c>
      <c r="H747" s="64"/>
      <c r="I747" s="64"/>
      <c r="L747" s="64"/>
    </row>
    <row r="748" spans="1:12" hidden="1" x14ac:dyDescent="0.15">
      <c r="A748" s="62" t="s">
        <v>460</v>
      </c>
      <c r="B748" s="62" t="s">
        <v>461</v>
      </c>
      <c r="C748" s="62" t="s">
        <v>1207</v>
      </c>
      <c r="D748" s="63">
        <v>7</v>
      </c>
      <c r="E748" s="63">
        <v>7</v>
      </c>
      <c r="H748" s="64"/>
      <c r="I748" s="64"/>
      <c r="L748" s="64"/>
    </row>
    <row r="749" spans="1:12" hidden="1" x14ac:dyDescent="0.15">
      <c r="A749" s="62" t="s">
        <v>460</v>
      </c>
      <c r="B749" s="62" t="s">
        <v>461</v>
      </c>
      <c r="C749" s="62" t="s">
        <v>1208</v>
      </c>
      <c r="D749" s="63">
        <v>1</v>
      </c>
      <c r="E749" s="63">
        <v>1</v>
      </c>
      <c r="H749" s="64"/>
      <c r="I749" s="64"/>
      <c r="L749" s="64"/>
    </row>
    <row r="750" spans="1:12" hidden="1" x14ac:dyDescent="0.15">
      <c r="A750" s="62" t="s">
        <v>460</v>
      </c>
      <c r="B750" s="62" t="s">
        <v>461</v>
      </c>
      <c r="C750" s="62" t="s">
        <v>1209</v>
      </c>
      <c r="D750" s="63">
        <v>1</v>
      </c>
      <c r="E750" s="63">
        <v>1</v>
      </c>
      <c r="H750" s="64"/>
      <c r="I750" s="64"/>
      <c r="L750" s="64"/>
    </row>
    <row r="751" spans="1:12" hidden="1" x14ac:dyDescent="0.15">
      <c r="A751" s="62" t="s">
        <v>460</v>
      </c>
      <c r="B751" s="62" t="s">
        <v>461</v>
      </c>
      <c r="C751" s="62" t="s">
        <v>1210</v>
      </c>
      <c r="D751" s="63">
        <v>1</v>
      </c>
      <c r="E751" s="63">
        <v>1</v>
      </c>
      <c r="H751" s="64"/>
      <c r="I751" s="64"/>
      <c r="L751" s="64"/>
    </row>
    <row r="752" spans="1:12" hidden="1" x14ac:dyDescent="0.15">
      <c r="A752" s="62" t="s">
        <v>460</v>
      </c>
      <c r="B752" s="62" t="s">
        <v>461</v>
      </c>
      <c r="C752" s="62" t="s">
        <v>1211</v>
      </c>
      <c r="D752" s="63">
        <v>1</v>
      </c>
      <c r="E752" s="63">
        <v>1</v>
      </c>
      <c r="H752" s="64"/>
      <c r="I752" s="64"/>
      <c r="L752" s="64"/>
    </row>
    <row r="753" spans="1:12" hidden="1" x14ac:dyDescent="0.15">
      <c r="A753" s="62" t="s">
        <v>460</v>
      </c>
      <c r="B753" s="62" t="s">
        <v>461</v>
      </c>
      <c r="C753" s="62" t="s">
        <v>1212</v>
      </c>
      <c r="D753" s="63">
        <v>1</v>
      </c>
      <c r="E753" s="63">
        <v>1</v>
      </c>
      <c r="H753" s="64"/>
      <c r="I753" s="64"/>
      <c r="L753" s="64"/>
    </row>
    <row r="754" spans="1:12" hidden="1" x14ac:dyDescent="0.15">
      <c r="A754" s="62" t="s">
        <v>460</v>
      </c>
      <c r="B754" s="62" t="s">
        <v>461</v>
      </c>
      <c r="C754" s="62" t="s">
        <v>1213</v>
      </c>
      <c r="D754" s="63">
        <v>1</v>
      </c>
      <c r="E754" s="63">
        <v>1</v>
      </c>
      <c r="H754" s="64"/>
      <c r="I754" s="64"/>
      <c r="L754" s="64"/>
    </row>
    <row r="755" spans="1:12" hidden="1" x14ac:dyDescent="0.15">
      <c r="A755" s="62" t="s">
        <v>460</v>
      </c>
      <c r="B755" s="62" t="s">
        <v>461</v>
      </c>
      <c r="C755" s="62" t="s">
        <v>1214</v>
      </c>
      <c r="D755" s="63">
        <v>13</v>
      </c>
      <c r="E755" s="63">
        <v>13</v>
      </c>
      <c r="H755" s="64"/>
      <c r="I755" s="64"/>
      <c r="L755" s="64"/>
    </row>
    <row r="756" spans="1:12" hidden="1" x14ac:dyDescent="0.15">
      <c r="A756" s="62" t="s">
        <v>460</v>
      </c>
      <c r="B756" s="62" t="s">
        <v>461</v>
      </c>
      <c r="C756" s="62" t="s">
        <v>1215</v>
      </c>
      <c r="D756" s="63">
        <v>1</v>
      </c>
      <c r="E756" s="63">
        <v>1</v>
      </c>
      <c r="H756" s="64"/>
      <c r="I756" s="64"/>
      <c r="L756" s="64"/>
    </row>
    <row r="757" spans="1:12" hidden="1" x14ac:dyDescent="0.15">
      <c r="A757" s="62" t="s">
        <v>460</v>
      </c>
      <c r="B757" s="62" t="s">
        <v>461</v>
      </c>
      <c r="C757" s="62" t="s">
        <v>1216</v>
      </c>
      <c r="D757" s="63">
        <v>3</v>
      </c>
      <c r="E757" s="63">
        <v>3</v>
      </c>
      <c r="H757" s="64"/>
      <c r="I757" s="64"/>
      <c r="L757" s="64"/>
    </row>
    <row r="758" spans="1:12" hidden="1" x14ac:dyDescent="0.15">
      <c r="A758" s="62" t="s">
        <v>453</v>
      </c>
      <c r="B758" s="62" t="s">
        <v>454</v>
      </c>
      <c r="C758" s="62" t="s">
        <v>1217</v>
      </c>
      <c r="D758" s="63">
        <v>0.06</v>
      </c>
      <c r="E758" s="63">
        <v>1</v>
      </c>
      <c r="H758" s="64"/>
      <c r="I758" s="64"/>
      <c r="L758" s="64"/>
    </row>
    <row r="759" spans="1:12" hidden="1" x14ac:dyDescent="0.15">
      <c r="A759" s="62" t="s">
        <v>453</v>
      </c>
      <c r="B759" s="62" t="s">
        <v>454</v>
      </c>
      <c r="C759" s="62" t="s">
        <v>1218</v>
      </c>
      <c r="D759" s="63">
        <v>0.06</v>
      </c>
      <c r="E759" s="63">
        <v>1</v>
      </c>
      <c r="H759" s="64"/>
      <c r="I759" s="64"/>
      <c r="L759" s="64"/>
    </row>
    <row r="760" spans="1:12" x14ac:dyDescent="0.15">
      <c r="A760" s="62" t="s">
        <v>453</v>
      </c>
      <c r="B760" s="62" t="s">
        <v>618</v>
      </c>
      <c r="C760" s="62" t="s">
        <v>1219</v>
      </c>
      <c r="D760" s="63">
        <v>8</v>
      </c>
      <c r="E760" s="63">
        <v>8</v>
      </c>
      <c r="F760" s="57">
        <v>1</v>
      </c>
      <c r="G760" s="64"/>
      <c r="H760" s="64">
        <v>0</v>
      </c>
      <c r="I760" s="64">
        <f>H760</f>
        <v>0</v>
      </c>
      <c r="L760" s="64">
        <f>(I760+D760)/2</f>
        <v>4</v>
      </c>
    </row>
    <row r="761" spans="1:12" x14ac:dyDescent="0.15">
      <c r="A761" s="62" t="s">
        <v>457</v>
      </c>
      <c r="B761" s="62" t="s">
        <v>559</v>
      </c>
      <c r="C761" s="62" t="s">
        <v>1220</v>
      </c>
      <c r="D761" s="63">
        <v>8</v>
      </c>
      <c r="E761" s="63">
        <v>8</v>
      </c>
      <c r="F761" s="57">
        <v>1</v>
      </c>
      <c r="G761" s="64"/>
      <c r="H761" s="64">
        <v>1568.60971832275</v>
      </c>
      <c r="I761" s="64">
        <v>25.259498596191399</v>
      </c>
      <c r="L761" s="64">
        <f>(I761+D761)/2</f>
        <v>16.6297492980957</v>
      </c>
    </row>
    <row r="762" spans="1:12" hidden="1" x14ac:dyDescent="0.15">
      <c r="A762" s="62" t="s">
        <v>453</v>
      </c>
      <c r="B762" s="62" t="s">
        <v>454</v>
      </c>
      <c r="C762" s="62" t="s">
        <v>1221</v>
      </c>
      <c r="D762" s="63">
        <v>0.13</v>
      </c>
      <c r="E762" s="63">
        <v>2</v>
      </c>
      <c r="H762" s="64"/>
      <c r="I762" s="64"/>
      <c r="L762" s="64"/>
    </row>
    <row r="763" spans="1:12" hidden="1" x14ac:dyDescent="0.15">
      <c r="A763" s="62" t="s">
        <v>453</v>
      </c>
      <c r="B763" s="62" t="s">
        <v>454</v>
      </c>
      <c r="C763" s="62" t="s">
        <v>1222</v>
      </c>
      <c r="D763" s="63">
        <v>0.06</v>
      </c>
      <c r="E763" s="63">
        <v>1</v>
      </c>
      <c r="H763" s="64"/>
      <c r="I763" s="64"/>
      <c r="L763" s="64"/>
    </row>
    <row r="764" spans="1:12" hidden="1" x14ac:dyDescent="0.15">
      <c r="A764" s="62" t="s">
        <v>453</v>
      </c>
      <c r="B764" s="62" t="s">
        <v>454</v>
      </c>
      <c r="C764" s="62" t="s">
        <v>1223</v>
      </c>
      <c r="D764" s="63">
        <v>0.06</v>
      </c>
      <c r="E764" s="63">
        <v>1</v>
      </c>
      <c r="H764" s="64"/>
      <c r="I764" s="64"/>
      <c r="L764" s="64"/>
    </row>
    <row r="765" spans="1:12" hidden="1" x14ac:dyDescent="0.15">
      <c r="A765" s="62" t="s">
        <v>453</v>
      </c>
      <c r="B765" s="62" t="s">
        <v>454</v>
      </c>
      <c r="C765" s="62" t="s">
        <v>1224</v>
      </c>
      <c r="D765" s="63">
        <v>0.06</v>
      </c>
      <c r="E765" s="63">
        <v>1</v>
      </c>
      <c r="H765" s="64"/>
      <c r="I765" s="64"/>
      <c r="L765" s="64"/>
    </row>
    <row r="766" spans="1:12" hidden="1" x14ac:dyDescent="0.15">
      <c r="A766" s="62" t="s">
        <v>453</v>
      </c>
      <c r="B766" s="62" t="s">
        <v>454</v>
      </c>
      <c r="C766" s="62" t="s">
        <v>1225</v>
      </c>
      <c r="D766" s="63">
        <v>0.06</v>
      </c>
      <c r="E766" s="63">
        <v>1</v>
      </c>
      <c r="H766" s="64"/>
      <c r="I766" s="64"/>
      <c r="L766" s="64"/>
    </row>
    <row r="767" spans="1:12" x14ac:dyDescent="0.15">
      <c r="A767" s="62" t="s">
        <v>453</v>
      </c>
      <c r="B767" s="62" t="s">
        <v>478</v>
      </c>
      <c r="C767" s="62" t="s">
        <v>1226</v>
      </c>
      <c r="D767" s="63">
        <v>9</v>
      </c>
      <c r="E767" s="63">
        <v>9</v>
      </c>
      <c r="F767" s="57">
        <v>1</v>
      </c>
      <c r="G767" s="64"/>
      <c r="H767" s="64">
        <v>307.44247436523398</v>
      </c>
      <c r="I767" s="64">
        <v>52.620697021484297</v>
      </c>
      <c r="L767" s="64">
        <f>(I767+D767)/2</f>
        <v>30.810348510742148</v>
      </c>
    </row>
    <row r="768" spans="1:12" hidden="1" x14ac:dyDescent="0.15">
      <c r="A768" s="62" t="s">
        <v>453</v>
      </c>
      <c r="B768" s="62" t="s">
        <v>454</v>
      </c>
      <c r="C768" s="62" t="s">
        <v>1227</v>
      </c>
      <c r="D768" s="63">
        <v>0.06</v>
      </c>
      <c r="E768" s="63">
        <v>1</v>
      </c>
      <c r="H768" s="64"/>
      <c r="I768" s="64"/>
      <c r="L768" s="64"/>
    </row>
    <row r="769" spans="1:12" hidden="1" x14ac:dyDescent="0.15">
      <c r="A769" s="62" t="s">
        <v>453</v>
      </c>
      <c r="B769" s="62" t="s">
        <v>454</v>
      </c>
      <c r="C769" s="62" t="s">
        <v>1228</v>
      </c>
      <c r="D769" s="63">
        <v>0.06</v>
      </c>
      <c r="E769" s="63">
        <v>1</v>
      </c>
      <c r="H769" s="64"/>
      <c r="I769" s="64"/>
      <c r="L769" s="64"/>
    </row>
    <row r="770" spans="1:12" hidden="1" x14ac:dyDescent="0.15">
      <c r="A770" s="62" t="s">
        <v>453</v>
      </c>
      <c r="B770" s="62" t="s">
        <v>454</v>
      </c>
      <c r="C770" s="62" t="s">
        <v>1229</v>
      </c>
      <c r="D770" s="63">
        <v>0.06</v>
      </c>
      <c r="E770" s="63">
        <v>1</v>
      </c>
      <c r="H770" s="64"/>
      <c r="I770" s="64"/>
      <c r="L770" s="64"/>
    </row>
    <row r="771" spans="1:12" hidden="1" x14ac:dyDescent="0.15">
      <c r="A771" s="62" t="s">
        <v>453</v>
      </c>
      <c r="B771" s="62" t="s">
        <v>454</v>
      </c>
      <c r="C771" s="62" t="s">
        <v>1230</v>
      </c>
      <c r="D771" s="63">
        <v>0.06</v>
      </c>
      <c r="E771" s="63">
        <v>1</v>
      </c>
      <c r="H771" s="64"/>
      <c r="I771" s="64"/>
      <c r="L771" s="64"/>
    </row>
    <row r="772" spans="1:12" hidden="1" x14ac:dyDescent="0.15">
      <c r="A772" s="62" t="s">
        <v>453</v>
      </c>
      <c r="B772" s="62" t="s">
        <v>454</v>
      </c>
      <c r="C772" s="62" t="s">
        <v>1231</v>
      </c>
      <c r="D772" s="63">
        <v>0.06</v>
      </c>
      <c r="E772" s="63">
        <v>1</v>
      </c>
      <c r="H772" s="64"/>
      <c r="I772" s="64"/>
      <c r="L772" s="64"/>
    </row>
    <row r="773" spans="1:12" x14ac:dyDescent="0.15">
      <c r="A773" s="62" t="s">
        <v>453</v>
      </c>
      <c r="B773" s="62" t="s">
        <v>478</v>
      </c>
      <c r="C773" s="62" t="s">
        <v>1232</v>
      </c>
      <c r="D773" s="63">
        <v>10</v>
      </c>
      <c r="E773" s="63">
        <v>10</v>
      </c>
      <c r="F773" s="57">
        <v>1</v>
      </c>
      <c r="G773" s="64"/>
      <c r="H773" s="64">
        <v>506.203059196472</v>
      </c>
      <c r="I773" s="64">
        <v>26.8100538253784</v>
      </c>
      <c r="L773" s="64">
        <f>(I773+D773)/2</f>
        <v>18.405026912689202</v>
      </c>
    </row>
    <row r="774" spans="1:12" hidden="1" x14ac:dyDescent="0.15">
      <c r="A774" s="62" t="s">
        <v>453</v>
      </c>
      <c r="B774" s="62" t="s">
        <v>454</v>
      </c>
      <c r="C774" s="62" t="s">
        <v>1233</v>
      </c>
      <c r="D774" s="63">
        <v>0.06</v>
      </c>
      <c r="E774" s="63">
        <v>1</v>
      </c>
      <c r="H774" s="64"/>
      <c r="I774" s="64"/>
      <c r="L774" s="64"/>
    </row>
    <row r="775" spans="1:12" x14ac:dyDescent="0.15">
      <c r="A775" s="62" t="s">
        <v>453</v>
      </c>
      <c r="B775" s="62" t="s">
        <v>454</v>
      </c>
      <c r="C775" s="62" t="s">
        <v>1234</v>
      </c>
      <c r="D775" s="63">
        <v>13</v>
      </c>
      <c r="E775" s="63">
        <v>208</v>
      </c>
      <c r="F775" s="57">
        <v>1</v>
      </c>
      <c r="G775" s="64"/>
      <c r="H775" s="64">
        <v>135.09014129638601</v>
      </c>
      <c r="I775" s="64">
        <v>135.09014129638601</v>
      </c>
      <c r="L775" s="64">
        <f>(I775+D775)/2</f>
        <v>74.045070648193004</v>
      </c>
    </row>
    <row r="776" spans="1:12" hidden="1" x14ac:dyDescent="0.15">
      <c r="A776" s="62" t="s">
        <v>453</v>
      </c>
      <c r="B776" s="62" t="s">
        <v>454</v>
      </c>
      <c r="C776" s="62" t="s">
        <v>1235</v>
      </c>
      <c r="D776" s="63">
        <v>0.06</v>
      </c>
      <c r="E776" s="63">
        <v>1</v>
      </c>
      <c r="H776" s="64"/>
      <c r="I776" s="64"/>
      <c r="L776" s="64"/>
    </row>
    <row r="777" spans="1:12" x14ac:dyDescent="0.15">
      <c r="A777" s="62" t="s">
        <v>453</v>
      </c>
      <c r="B777" s="62" t="s">
        <v>618</v>
      </c>
      <c r="C777" s="62" t="s">
        <v>1236</v>
      </c>
      <c r="D777" s="63">
        <v>48</v>
      </c>
      <c r="E777" s="63">
        <v>48</v>
      </c>
      <c r="F777" s="57">
        <v>1</v>
      </c>
      <c r="G777" s="64"/>
      <c r="H777" s="64">
        <v>1487.08461856842</v>
      </c>
      <c r="I777" s="64">
        <v>148.755303382873</v>
      </c>
      <c r="L777" s="64">
        <f>(I777+D777)/2</f>
        <v>98.377651691436498</v>
      </c>
    </row>
    <row r="778" spans="1:12" x14ac:dyDescent="0.15">
      <c r="A778" s="62" t="s">
        <v>453</v>
      </c>
      <c r="B778" s="62" t="s">
        <v>618</v>
      </c>
      <c r="C778" s="62" t="s">
        <v>1237</v>
      </c>
      <c r="D778" s="63">
        <v>50</v>
      </c>
      <c r="E778" s="63">
        <v>50</v>
      </c>
      <c r="F778" s="57">
        <v>1</v>
      </c>
      <c r="G778" s="64"/>
      <c r="H778" s="64"/>
      <c r="I778" s="64">
        <v>566.59181690215996</v>
      </c>
      <c r="L778" s="64">
        <f>(I778+D778)/2</f>
        <v>308.29590845107998</v>
      </c>
    </row>
    <row r="779" spans="1:12" hidden="1" x14ac:dyDescent="0.15">
      <c r="A779" s="62" t="s">
        <v>453</v>
      </c>
      <c r="B779" s="62" t="s">
        <v>454</v>
      </c>
      <c r="C779" s="62" t="s">
        <v>1238</v>
      </c>
      <c r="D779" s="63">
        <v>0.06</v>
      </c>
      <c r="E779" s="63">
        <v>1</v>
      </c>
      <c r="H779" s="64"/>
      <c r="I779" s="64"/>
      <c r="L779" s="64"/>
    </row>
    <row r="780" spans="1:12" hidden="1" x14ac:dyDescent="0.15">
      <c r="A780" s="62" t="s">
        <v>453</v>
      </c>
      <c r="B780" s="62" t="s">
        <v>454</v>
      </c>
      <c r="C780" s="62" t="s">
        <v>1239</v>
      </c>
      <c r="D780" s="63">
        <v>0.06</v>
      </c>
      <c r="E780" s="63">
        <v>1</v>
      </c>
      <c r="H780" s="64"/>
      <c r="I780" s="64"/>
      <c r="L780" s="64"/>
    </row>
    <row r="781" spans="1:12" hidden="1" x14ac:dyDescent="0.15">
      <c r="A781" s="62" t="s">
        <v>453</v>
      </c>
      <c r="B781" s="62" t="s">
        <v>454</v>
      </c>
      <c r="C781" s="62" t="s">
        <v>1240</v>
      </c>
      <c r="D781" s="63">
        <v>0.06</v>
      </c>
      <c r="E781" s="63">
        <v>1</v>
      </c>
      <c r="H781" s="64"/>
      <c r="I781" s="64"/>
      <c r="L781" s="64"/>
    </row>
    <row r="782" spans="1:12" hidden="1" x14ac:dyDescent="0.15">
      <c r="A782" s="62" t="s">
        <v>453</v>
      </c>
      <c r="B782" s="62" t="s">
        <v>454</v>
      </c>
      <c r="C782" s="62" t="s">
        <v>1241</v>
      </c>
      <c r="D782" s="63">
        <v>0.06</v>
      </c>
      <c r="E782" s="63">
        <v>1</v>
      </c>
      <c r="H782" s="64"/>
      <c r="I782" s="64"/>
      <c r="L782" s="64"/>
    </row>
    <row r="783" spans="1:12" hidden="1" x14ac:dyDescent="0.15">
      <c r="A783" s="62" t="s">
        <v>453</v>
      </c>
      <c r="B783" s="62" t="s">
        <v>454</v>
      </c>
      <c r="C783" s="62" t="s">
        <v>1242</v>
      </c>
      <c r="D783" s="63">
        <v>0.06</v>
      </c>
      <c r="E783" s="63">
        <v>1</v>
      </c>
      <c r="H783" s="64"/>
      <c r="I783" s="64"/>
      <c r="L783" s="64"/>
    </row>
    <row r="784" spans="1:12" hidden="1" x14ac:dyDescent="0.15">
      <c r="A784" s="62" t="s">
        <v>453</v>
      </c>
      <c r="B784" s="62" t="s">
        <v>454</v>
      </c>
      <c r="C784" s="62" t="s">
        <v>1243</v>
      </c>
      <c r="D784" s="63">
        <v>0.06</v>
      </c>
      <c r="E784" s="63">
        <v>1</v>
      </c>
      <c r="H784" s="64"/>
      <c r="I784" s="64"/>
      <c r="L784" s="64"/>
    </row>
    <row r="785" spans="1:12" hidden="1" x14ac:dyDescent="0.15">
      <c r="A785" s="62" t="s">
        <v>453</v>
      </c>
      <c r="B785" s="62" t="s">
        <v>454</v>
      </c>
      <c r="C785" s="62" t="s">
        <v>1244</v>
      </c>
      <c r="D785" s="63">
        <v>0.06</v>
      </c>
      <c r="E785" s="63">
        <v>1</v>
      </c>
      <c r="H785" s="64"/>
      <c r="I785" s="64"/>
      <c r="L785" s="64"/>
    </row>
    <row r="786" spans="1:12" hidden="1" x14ac:dyDescent="0.15">
      <c r="A786" s="62" t="s">
        <v>453</v>
      </c>
      <c r="B786" s="62" t="s">
        <v>454</v>
      </c>
      <c r="C786" s="62" t="s">
        <v>1245</v>
      </c>
      <c r="D786" s="63">
        <v>0.06</v>
      </c>
      <c r="E786" s="63">
        <v>1</v>
      </c>
      <c r="H786" s="64"/>
      <c r="I786" s="64"/>
      <c r="L786" s="64"/>
    </row>
    <row r="787" spans="1:12" hidden="1" x14ac:dyDescent="0.15">
      <c r="A787" s="62" t="s">
        <v>453</v>
      </c>
      <c r="B787" s="62" t="s">
        <v>454</v>
      </c>
      <c r="C787" s="62" t="s">
        <v>1246</v>
      </c>
      <c r="D787" s="63">
        <v>0.06</v>
      </c>
      <c r="E787" s="63">
        <v>1</v>
      </c>
      <c r="H787" s="64"/>
      <c r="I787" s="64"/>
      <c r="L787" s="64"/>
    </row>
    <row r="788" spans="1:12" hidden="1" x14ac:dyDescent="0.15">
      <c r="A788" s="62" t="s">
        <v>453</v>
      </c>
      <c r="B788" s="62" t="s">
        <v>454</v>
      </c>
      <c r="C788" s="62" t="s">
        <v>1247</v>
      </c>
      <c r="D788" s="63">
        <v>0.06</v>
      </c>
      <c r="E788" s="63">
        <v>1</v>
      </c>
      <c r="H788" s="64"/>
      <c r="I788" s="64"/>
      <c r="L788" s="64"/>
    </row>
    <row r="789" spans="1:12" hidden="1" x14ac:dyDescent="0.15">
      <c r="A789" s="62" t="s">
        <v>453</v>
      </c>
      <c r="B789" s="62" t="s">
        <v>454</v>
      </c>
      <c r="C789" s="62" t="s">
        <v>1248</v>
      </c>
      <c r="D789" s="63">
        <v>0.06</v>
      </c>
      <c r="E789" s="63">
        <v>1</v>
      </c>
      <c r="H789" s="64"/>
      <c r="I789" s="64"/>
      <c r="L789" s="64"/>
    </row>
    <row r="790" spans="1:12" hidden="1" x14ac:dyDescent="0.15">
      <c r="A790" s="62" t="s">
        <v>457</v>
      </c>
      <c r="B790" s="62" t="s">
        <v>488</v>
      </c>
      <c r="C790" s="62" t="s">
        <v>1249</v>
      </c>
      <c r="D790" s="63">
        <v>0.06</v>
      </c>
      <c r="E790" s="63">
        <v>1</v>
      </c>
      <c r="H790" s="64"/>
      <c r="I790" s="64"/>
      <c r="L790" s="64"/>
    </row>
    <row r="791" spans="1:12" x14ac:dyDescent="0.15">
      <c r="A791" s="62" t="s">
        <v>453</v>
      </c>
      <c r="B791" s="62" t="s">
        <v>478</v>
      </c>
      <c r="C791" s="62" t="s">
        <v>1250</v>
      </c>
      <c r="D791" s="63">
        <v>56</v>
      </c>
      <c r="E791" s="63">
        <v>56</v>
      </c>
      <c r="F791" s="57">
        <v>1</v>
      </c>
      <c r="G791" s="64"/>
      <c r="H791" s="64"/>
      <c r="I791" s="64">
        <v>925.45011138916004</v>
      </c>
      <c r="L791" s="64">
        <f>(I791+D791)/2</f>
        <v>490.72505569458002</v>
      </c>
    </row>
    <row r="792" spans="1:12" x14ac:dyDescent="0.15">
      <c r="A792" s="62" t="s">
        <v>453</v>
      </c>
      <c r="B792" s="62" t="s">
        <v>600</v>
      </c>
      <c r="C792" s="62" t="s">
        <v>1251</v>
      </c>
      <c r="D792" s="63">
        <v>62</v>
      </c>
      <c r="E792" s="63">
        <v>62</v>
      </c>
      <c r="F792" s="57">
        <v>1</v>
      </c>
      <c r="G792" s="64"/>
      <c r="H792" s="64"/>
      <c r="I792" s="64">
        <v>42.172540664672802</v>
      </c>
      <c r="L792" s="64">
        <f>(I792+D792)/2</f>
        <v>52.086270332336397</v>
      </c>
    </row>
    <row r="793" spans="1:12" hidden="1" x14ac:dyDescent="0.15">
      <c r="A793" s="62" t="s">
        <v>453</v>
      </c>
      <c r="B793" s="62" t="s">
        <v>454</v>
      </c>
      <c r="C793" s="62" t="s">
        <v>1252</v>
      </c>
      <c r="D793" s="63">
        <v>0.06</v>
      </c>
      <c r="E793" s="63">
        <v>1</v>
      </c>
      <c r="H793" s="64"/>
      <c r="I793" s="64"/>
      <c r="L793" s="64"/>
    </row>
    <row r="794" spans="1:12" hidden="1" x14ac:dyDescent="0.15">
      <c r="A794" s="62" t="s">
        <v>453</v>
      </c>
      <c r="B794" s="62" t="s">
        <v>454</v>
      </c>
      <c r="C794" s="62" t="s">
        <v>1253</v>
      </c>
      <c r="D794" s="63">
        <v>0.06</v>
      </c>
      <c r="E794" s="63">
        <v>1</v>
      </c>
      <c r="H794" s="64"/>
      <c r="I794" s="64"/>
      <c r="L794" s="64"/>
    </row>
    <row r="795" spans="1:12" x14ac:dyDescent="0.15">
      <c r="A795" s="62" t="s">
        <v>453</v>
      </c>
      <c r="B795" s="62" t="s">
        <v>618</v>
      </c>
      <c r="C795" s="62" t="s">
        <v>1254</v>
      </c>
      <c r="D795" s="63">
        <v>63</v>
      </c>
      <c r="E795" s="63">
        <v>63</v>
      </c>
      <c r="F795" s="57">
        <v>1</v>
      </c>
      <c r="G795" s="64"/>
      <c r="H795" s="64"/>
      <c r="I795" s="64">
        <v>192.54354953765801</v>
      </c>
      <c r="L795" s="64">
        <f>(I795+D795)/2</f>
        <v>127.771774768829</v>
      </c>
    </row>
    <row r="796" spans="1:12" x14ac:dyDescent="0.15">
      <c r="A796" s="62" t="s">
        <v>453</v>
      </c>
      <c r="B796" s="62" t="s">
        <v>618</v>
      </c>
      <c r="C796" s="62" t="s">
        <v>1255</v>
      </c>
      <c r="D796" s="63">
        <v>80</v>
      </c>
      <c r="E796" s="63">
        <v>80</v>
      </c>
      <c r="F796" s="57">
        <v>1</v>
      </c>
      <c r="G796" s="64"/>
      <c r="H796" s="64"/>
      <c r="I796" s="64">
        <v>336.957481384277</v>
      </c>
      <c r="L796" s="64">
        <f>(I796+D796)/2</f>
        <v>208.4787406921385</v>
      </c>
    </row>
    <row r="797" spans="1:12" hidden="1" x14ac:dyDescent="0.15">
      <c r="A797" s="62" t="s">
        <v>453</v>
      </c>
      <c r="B797" s="62" t="s">
        <v>454</v>
      </c>
      <c r="C797" s="62" t="s">
        <v>1256</v>
      </c>
      <c r="D797" s="63">
        <v>0.06</v>
      </c>
      <c r="E797" s="63">
        <v>1</v>
      </c>
      <c r="H797" s="64"/>
      <c r="I797" s="64"/>
      <c r="L797" s="64"/>
    </row>
    <row r="798" spans="1:12" hidden="1" x14ac:dyDescent="0.15">
      <c r="A798" s="62" t="s">
        <v>453</v>
      </c>
      <c r="B798" s="62" t="s">
        <v>454</v>
      </c>
      <c r="C798" s="62" t="s">
        <v>1257</v>
      </c>
      <c r="D798" s="63">
        <v>0.06</v>
      </c>
      <c r="E798" s="63">
        <v>1</v>
      </c>
      <c r="H798" s="64"/>
      <c r="I798" s="64"/>
      <c r="L798" s="64"/>
    </row>
    <row r="799" spans="1:12" hidden="1" x14ac:dyDescent="0.15">
      <c r="A799" s="62" t="s">
        <v>453</v>
      </c>
      <c r="B799" s="62" t="s">
        <v>454</v>
      </c>
      <c r="C799" s="62" t="s">
        <v>1258</v>
      </c>
      <c r="D799" s="63">
        <v>0.06</v>
      </c>
      <c r="E799" s="63">
        <v>1</v>
      </c>
      <c r="H799" s="64"/>
      <c r="I799" s="64"/>
      <c r="L799" s="64"/>
    </row>
    <row r="800" spans="1:12" hidden="1" x14ac:dyDescent="0.15">
      <c r="A800" s="62" t="s">
        <v>453</v>
      </c>
      <c r="B800" s="62" t="s">
        <v>454</v>
      </c>
      <c r="C800" s="62" t="s">
        <v>1259</v>
      </c>
      <c r="D800" s="63">
        <v>0.06</v>
      </c>
      <c r="E800" s="63">
        <v>1</v>
      </c>
      <c r="H800" s="64"/>
      <c r="I800" s="64"/>
      <c r="L800" s="64"/>
    </row>
    <row r="801" spans="1:12" hidden="1" x14ac:dyDescent="0.15">
      <c r="A801" s="62" t="s">
        <v>453</v>
      </c>
      <c r="B801" s="62" t="s">
        <v>600</v>
      </c>
      <c r="C801" s="62" t="s">
        <v>1260</v>
      </c>
      <c r="D801" s="63">
        <v>1</v>
      </c>
      <c r="E801" s="63">
        <v>1</v>
      </c>
      <c r="H801" s="64"/>
      <c r="I801" s="64"/>
      <c r="L801" s="64"/>
    </row>
    <row r="802" spans="1:12" hidden="1" x14ac:dyDescent="0.15">
      <c r="A802" s="62" t="s">
        <v>453</v>
      </c>
      <c r="B802" s="62" t="s">
        <v>454</v>
      </c>
      <c r="C802" s="62" t="s">
        <v>1261</v>
      </c>
      <c r="D802" s="63">
        <v>0.06</v>
      </c>
      <c r="E802" s="63">
        <v>1</v>
      </c>
      <c r="H802" s="64"/>
      <c r="I802" s="64"/>
      <c r="L802" s="64"/>
    </row>
    <row r="803" spans="1:12" hidden="1" x14ac:dyDescent="0.15">
      <c r="A803" s="62" t="s">
        <v>453</v>
      </c>
      <c r="B803" s="62" t="s">
        <v>454</v>
      </c>
      <c r="C803" s="62" t="s">
        <v>1262</v>
      </c>
      <c r="D803" s="63">
        <v>0.06</v>
      </c>
      <c r="E803" s="63">
        <v>1</v>
      </c>
      <c r="H803" s="64"/>
      <c r="I803" s="64"/>
      <c r="L803" s="64"/>
    </row>
    <row r="804" spans="1:12" hidden="1" x14ac:dyDescent="0.15">
      <c r="A804" s="62" t="s">
        <v>453</v>
      </c>
      <c r="B804" s="62" t="s">
        <v>454</v>
      </c>
      <c r="C804" s="62" t="s">
        <v>1263</v>
      </c>
      <c r="D804" s="63">
        <v>0.06</v>
      </c>
      <c r="E804" s="63">
        <v>1</v>
      </c>
      <c r="H804" s="64"/>
      <c r="I804" s="64"/>
      <c r="L804" s="64"/>
    </row>
    <row r="805" spans="1:12" hidden="1" x14ac:dyDescent="0.15">
      <c r="A805" s="62" t="s">
        <v>453</v>
      </c>
      <c r="B805" s="62" t="s">
        <v>454</v>
      </c>
      <c r="C805" s="62" t="s">
        <v>1264</v>
      </c>
      <c r="D805" s="63">
        <v>0.19</v>
      </c>
      <c r="E805" s="63">
        <v>3</v>
      </c>
      <c r="H805" s="64"/>
      <c r="I805" s="64"/>
      <c r="L805" s="64"/>
    </row>
    <row r="806" spans="1:12" hidden="1" x14ac:dyDescent="0.15">
      <c r="A806" s="62" t="s">
        <v>453</v>
      </c>
      <c r="B806" s="62" t="s">
        <v>454</v>
      </c>
      <c r="C806" s="62" t="s">
        <v>1265</v>
      </c>
      <c r="D806" s="63">
        <v>0.06</v>
      </c>
      <c r="E806" s="63">
        <v>1</v>
      </c>
      <c r="H806" s="64"/>
      <c r="I806" s="64"/>
      <c r="L806" s="64"/>
    </row>
    <row r="807" spans="1:12" hidden="1" x14ac:dyDescent="0.15">
      <c r="A807" s="62" t="s">
        <v>453</v>
      </c>
      <c r="B807" s="62" t="s">
        <v>454</v>
      </c>
      <c r="C807" s="62" t="s">
        <v>1266</v>
      </c>
      <c r="D807" s="63">
        <v>0.06</v>
      </c>
      <c r="E807" s="63">
        <v>1</v>
      </c>
      <c r="H807" s="64"/>
      <c r="I807" s="64"/>
      <c r="L807" s="64"/>
    </row>
    <row r="808" spans="1:12" hidden="1" x14ac:dyDescent="0.15">
      <c r="A808" s="62" t="s">
        <v>453</v>
      </c>
      <c r="B808" s="62" t="s">
        <v>454</v>
      </c>
      <c r="C808" s="62" t="s">
        <v>1267</v>
      </c>
      <c r="D808" s="63">
        <v>0.06</v>
      </c>
      <c r="E808" s="63">
        <v>1</v>
      </c>
      <c r="H808" s="64"/>
      <c r="I808" s="64"/>
      <c r="L808" s="64"/>
    </row>
    <row r="809" spans="1:12" x14ac:dyDescent="0.15">
      <c r="A809" s="62" t="s">
        <v>453</v>
      </c>
      <c r="B809" s="62" t="s">
        <v>618</v>
      </c>
      <c r="C809" s="62" t="s">
        <v>1268</v>
      </c>
      <c r="D809" s="63">
        <v>238</v>
      </c>
      <c r="E809" s="63">
        <v>238</v>
      </c>
      <c r="F809" s="57">
        <v>1</v>
      </c>
      <c r="G809" s="64"/>
      <c r="H809" s="64"/>
      <c r="I809" s="64">
        <v>952.714548110961</v>
      </c>
      <c r="L809" s="64">
        <f>(I809+D809)/2</f>
        <v>595.3572740554805</v>
      </c>
    </row>
    <row r="810" spans="1:12" hidden="1" x14ac:dyDescent="0.15">
      <c r="A810" s="62" t="s">
        <v>460</v>
      </c>
      <c r="B810" s="62" t="s">
        <v>461</v>
      </c>
      <c r="C810" s="62" t="s">
        <v>1269</v>
      </c>
      <c r="D810" s="63">
        <v>24</v>
      </c>
      <c r="E810" s="63">
        <v>24</v>
      </c>
      <c r="H810" s="64"/>
      <c r="I810" s="64"/>
      <c r="L810" s="64"/>
    </row>
    <row r="811" spans="1:12" hidden="1" x14ac:dyDescent="0.15">
      <c r="A811" s="62" t="s">
        <v>631</v>
      </c>
      <c r="B811" s="62" t="s">
        <v>632</v>
      </c>
      <c r="C811" s="62" t="s">
        <v>1270</v>
      </c>
      <c r="D811" s="63">
        <v>1</v>
      </c>
      <c r="E811" s="63">
        <v>1</v>
      </c>
      <c r="H811" s="64"/>
      <c r="I811" s="64"/>
      <c r="L811" s="64"/>
    </row>
    <row r="812" spans="1:12" hidden="1" x14ac:dyDescent="0.15">
      <c r="A812" s="62" t="s">
        <v>453</v>
      </c>
      <c r="B812" s="62" t="s">
        <v>454</v>
      </c>
      <c r="C812" s="62" t="s">
        <v>1271</v>
      </c>
      <c r="D812" s="63">
        <v>1057.94</v>
      </c>
      <c r="E812" s="63">
        <v>16927</v>
      </c>
      <c r="H812" s="64"/>
      <c r="I812" s="64"/>
      <c r="L812" s="64"/>
    </row>
    <row r="813" spans="1:12" hidden="1" x14ac:dyDescent="0.15">
      <c r="A813" s="62" t="s">
        <v>457</v>
      </c>
      <c r="B813" s="62" t="s">
        <v>1272</v>
      </c>
      <c r="C813" s="62" t="s">
        <v>1273</v>
      </c>
      <c r="D813" s="63">
        <v>33.5</v>
      </c>
      <c r="E813" s="63">
        <v>67</v>
      </c>
      <c r="H813" s="64"/>
      <c r="I813" s="64"/>
      <c r="L813" s="64"/>
    </row>
    <row r="814" spans="1:12" hidden="1" x14ac:dyDescent="0.15">
      <c r="A814" s="62" t="s">
        <v>457</v>
      </c>
      <c r="B814" s="62" t="s">
        <v>1272</v>
      </c>
      <c r="C814" s="62" t="s">
        <v>1274</v>
      </c>
      <c r="D814" s="63">
        <v>435.5</v>
      </c>
      <c r="E814" s="63">
        <v>871</v>
      </c>
      <c r="H814" s="64"/>
      <c r="I814" s="64"/>
      <c r="L814" s="64"/>
    </row>
    <row r="815" spans="1:12" hidden="1" x14ac:dyDescent="0.15">
      <c r="A815" s="62" t="s">
        <v>457</v>
      </c>
      <c r="B815" s="62" t="s">
        <v>488</v>
      </c>
      <c r="C815" s="62" t="s">
        <v>1275</v>
      </c>
      <c r="D815" s="63">
        <v>0.13</v>
      </c>
      <c r="E815" s="63">
        <v>2</v>
      </c>
      <c r="H815" s="64"/>
      <c r="I815" s="64"/>
      <c r="L815" s="64"/>
    </row>
    <row r="816" spans="1:12" hidden="1" x14ac:dyDescent="0.15">
      <c r="A816" s="62" t="s">
        <v>457</v>
      </c>
      <c r="B816" s="62" t="s">
        <v>488</v>
      </c>
      <c r="C816" s="62" t="s">
        <v>1276</v>
      </c>
      <c r="D816" s="63">
        <v>0.06</v>
      </c>
      <c r="E816" s="63">
        <v>1</v>
      </c>
      <c r="H816" s="64"/>
      <c r="I816" s="64"/>
      <c r="L816" s="64"/>
    </row>
    <row r="817" spans="1:12" hidden="1" x14ac:dyDescent="0.15">
      <c r="A817" s="62" t="s">
        <v>457</v>
      </c>
      <c r="B817" s="62" t="s">
        <v>488</v>
      </c>
      <c r="C817" s="62" t="s">
        <v>1277</v>
      </c>
      <c r="D817" s="63">
        <v>0.06</v>
      </c>
      <c r="E817" s="63">
        <v>1</v>
      </c>
      <c r="H817" s="64"/>
      <c r="I817" s="64"/>
      <c r="L817" s="64"/>
    </row>
    <row r="818" spans="1:12" hidden="1" x14ac:dyDescent="0.15">
      <c r="A818" s="62" t="s">
        <v>457</v>
      </c>
      <c r="B818" s="62" t="s">
        <v>488</v>
      </c>
      <c r="C818" s="62" t="s">
        <v>1278</v>
      </c>
      <c r="D818" s="63">
        <v>0.06</v>
      </c>
      <c r="E818" s="63">
        <v>1</v>
      </c>
      <c r="H818" s="64"/>
      <c r="I818" s="64"/>
      <c r="L818" s="64"/>
    </row>
    <row r="819" spans="1:12" hidden="1" x14ac:dyDescent="0.15">
      <c r="A819" s="62" t="s">
        <v>453</v>
      </c>
      <c r="B819" s="62" t="s">
        <v>454</v>
      </c>
      <c r="C819" s="62" t="s">
        <v>1279</v>
      </c>
      <c r="D819" s="63">
        <v>0.06</v>
      </c>
      <c r="E819" s="63">
        <v>1</v>
      </c>
      <c r="H819" s="64"/>
      <c r="I819" s="64"/>
      <c r="L819" s="64"/>
    </row>
    <row r="820" spans="1:12" hidden="1" x14ac:dyDescent="0.15">
      <c r="A820" s="62" t="s">
        <v>453</v>
      </c>
      <c r="B820" s="62" t="s">
        <v>454</v>
      </c>
      <c r="C820" s="62" t="s">
        <v>1280</v>
      </c>
      <c r="D820" s="63">
        <v>0.06</v>
      </c>
      <c r="E820" s="63">
        <v>1</v>
      </c>
      <c r="H820" s="64"/>
      <c r="I820" s="64"/>
      <c r="L820" s="64"/>
    </row>
    <row r="821" spans="1:12" hidden="1" x14ac:dyDescent="0.15">
      <c r="A821" s="62" t="s">
        <v>457</v>
      </c>
      <c r="B821" s="62" t="s">
        <v>488</v>
      </c>
      <c r="C821" s="62" t="s">
        <v>1281</v>
      </c>
      <c r="D821" s="63">
        <v>0.06</v>
      </c>
      <c r="E821" s="63">
        <v>1</v>
      </c>
      <c r="H821" s="64"/>
      <c r="I821" s="64"/>
      <c r="L821" s="64"/>
    </row>
    <row r="822" spans="1:12" hidden="1" x14ac:dyDescent="0.15">
      <c r="A822" s="62" t="s">
        <v>460</v>
      </c>
      <c r="B822" s="62" t="s">
        <v>461</v>
      </c>
      <c r="C822" s="62" t="s">
        <v>1282</v>
      </c>
      <c r="D822" s="63">
        <v>3</v>
      </c>
      <c r="E822" s="63">
        <v>3</v>
      </c>
      <c r="H822" s="64"/>
      <c r="I822" s="64"/>
      <c r="L822" s="64"/>
    </row>
    <row r="823" spans="1:12" hidden="1" x14ac:dyDescent="0.15">
      <c r="A823" s="62" t="s">
        <v>457</v>
      </c>
      <c r="B823" s="62" t="s">
        <v>488</v>
      </c>
      <c r="C823" s="62" t="s">
        <v>1283</v>
      </c>
      <c r="D823" s="63">
        <v>0.13</v>
      </c>
      <c r="E823" s="63">
        <v>2</v>
      </c>
      <c r="H823" s="64"/>
      <c r="I823" s="64"/>
      <c r="L823" s="64"/>
    </row>
    <row r="824" spans="1:12" hidden="1" x14ac:dyDescent="0.15">
      <c r="A824" s="62" t="s">
        <v>457</v>
      </c>
      <c r="B824" s="62" t="s">
        <v>488</v>
      </c>
      <c r="C824" s="62" t="s">
        <v>1284</v>
      </c>
      <c r="D824" s="63">
        <v>0.06</v>
      </c>
      <c r="E824" s="63">
        <v>1</v>
      </c>
      <c r="H824" s="64"/>
      <c r="I824" s="64"/>
      <c r="L824" s="64"/>
    </row>
    <row r="825" spans="1:12" hidden="1" x14ac:dyDescent="0.15">
      <c r="A825" s="62" t="s">
        <v>453</v>
      </c>
      <c r="B825" s="62" t="s">
        <v>454</v>
      </c>
      <c r="C825" s="62" t="s">
        <v>1285</v>
      </c>
      <c r="D825" s="63">
        <v>0.06</v>
      </c>
      <c r="E825" s="63">
        <v>1</v>
      </c>
      <c r="H825" s="64"/>
      <c r="I825" s="64"/>
      <c r="L825" s="64"/>
    </row>
    <row r="826" spans="1:12" hidden="1" x14ac:dyDescent="0.15">
      <c r="A826" s="62" t="s">
        <v>453</v>
      </c>
      <c r="B826" s="62" t="s">
        <v>454</v>
      </c>
      <c r="C826" s="62" t="s">
        <v>1286</v>
      </c>
      <c r="D826" s="63">
        <v>0.06</v>
      </c>
      <c r="E826" s="63">
        <v>1</v>
      </c>
      <c r="H826" s="64"/>
      <c r="I826" s="64"/>
      <c r="L826" s="64"/>
    </row>
    <row r="827" spans="1:12" hidden="1" x14ac:dyDescent="0.15">
      <c r="A827" s="62" t="s">
        <v>453</v>
      </c>
      <c r="B827" s="62" t="s">
        <v>454</v>
      </c>
      <c r="C827" s="62" t="s">
        <v>1287</v>
      </c>
      <c r="D827" s="63">
        <v>0.06</v>
      </c>
      <c r="E827" s="63">
        <v>1</v>
      </c>
      <c r="H827" s="64"/>
      <c r="I827" s="64"/>
      <c r="L827" s="64"/>
    </row>
    <row r="828" spans="1:12" hidden="1" x14ac:dyDescent="0.15">
      <c r="A828" s="62" t="s">
        <v>453</v>
      </c>
      <c r="B828" s="62" t="s">
        <v>618</v>
      </c>
      <c r="C828" s="62" t="s">
        <v>1288</v>
      </c>
      <c r="D828" s="63">
        <v>8</v>
      </c>
      <c r="E828" s="63">
        <v>8</v>
      </c>
      <c r="H828" s="64"/>
      <c r="I828" s="64"/>
      <c r="L828" s="64"/>
    </row>
    <row r="829" spans="1:12" hidden="1" x14ac:dyDescent="0.15">
      <c r="A829" s="62" t="s">
        <v>453</v>
      </c>
      <c r="B829" s="62" t="s">
        <v>454</v>
      </c>
      <c r="C829" s="62" t="s">
        <v>1289</v>
      </c>
      <c r="D829" s="63">
        <v>0.06</v>
      </c>
      <c r="E829" s="63">
        <v>1</v>
      </c>
      <c r="H829" s="64"/>
      <c r="I829" s="64"/>
      <c r="L829" s="64"/>
    </row>
    <row r="830" spans="1:12" hidden="1" x14ac:dyDescent="0.15">
      <c r="A830" s="62" t="s">
        <v>453</v>
      </c>
      <c r="B830" s="62" t="s">
        <v>478</v>
      </c>
      <c r="C830" s="62" t="s">
        <v>1290</v>
      </c>
      <c r="D830" s="63">
        <v>5</v>
      </c>
      <c r="E830" s="63">
        <v>5</v>
      </c>
      <c r="H830" s="64"/>
      <c r="I830" s="64"/>
      <c r="L830" s="64"/>
    </row>
    <row r="831" spans="1:12" hidden="1" x14ac:dyDescent="0.15">
      <c r="A831" s="62" t="s">
        <v>457</v>
      </c>
      <c r="B831" s="62" t="s">
        <v>488</v>
      </c>
      <c r="C831" s="62" t="s">
        <v>1291</v>
      </c>
      <c r="D831" s="63">
        <v>0.06</v>
      </c>
      <c r="E831" s="63">
        <v>1</v>
      </c>
      <c r="H831" s="64"/>
      <c r="I831" s="64"/>
      <c r="L831" s="64"/>
    </row>
    <row r="832" spans="1:12" hidden="1" x14ac:dyDescent="0.15">
      <c r="A832" s="62" t="s">
        <v>453</v>
      </c>
      <c r="B832" s="62" t="s">
        <v>454</v>
      </c>
      <c r="C832" s="62" t="s">
        <v>1292</v>
      </c>
      <c r="D832" s="63">
        <v>0.06</v>
      </c>
      <c r="E832" s="63">
        <v>1</v>
      </c>
      <c r="H832" s="64"/>
      <c r="I832" s="64"/>
      <c r="L832" s="64"/>
    </row>
    <row r="833" spans="1:12" hidden="1" x14ac:dyDescent="0.15">
      <c r="A833" s="62" t="s">
        <v>453</v>
      </c>
      <c r="B833" s="62" t="s">
        <v>454</v>
      </c>
      <c r="C833" s="62" t="s">
        <v>1293</v>
      </c>
      <c r="D833" s="63">
        <v>0.06</v>
      </c>
      <c r="E833" s="63">
        <v>1</v>
      </c>
      <c r="H833" s="64"/>
      <c r="I833" s="64"/>
      <c r="L833" s="64"/>
    </row>
    <row r="834" spans="1:12" hidden="1" x14ac:dyDescent="0.15">
      <c r="A834" s="62" t="s">
        <v>453</v>
      </c>
      <c r="B834" s="62" t="s">
        <v>600</v>
      </c>
      <c r="C834" s="62" t="s">
        <v>1294</v>
      </c>
      <c r="D834" s="63">
        <v>1</v>
      </c>
      <c r="E834" s="63">
        <v>1</v>
      </c>
      <c r="H834" s="64"/>
      <c r="I834" s="64"/>
      <c r="L834" s="64"/>
    </row>
    <row r="835" spans="1:12" hidden="1" x14ac:dyDescent="0.15">
      <c r="A835" s="62" t="s">
        <v>453</v>
      </c>
      <c r="B835" s="62" t="s">
        <v>454</v>
      </c>
      <c r="C835" s="62" t="s">
        <v>1295</v>
      </c>
      <c r="D835" s="63">
        <v>0.06</v>
      </c>
      <c r="E835" s="63">
        <v>1</v>
      </c>
      <c r="H835" s="64"/>
      <c r="I835" s="64"/>
      <c r="L835" s="64"/>
    </row>
    <row r="836" spans="1:12" hidden="1" x14ac:dyDescent="0.15">
      <c r="A836" s="62" t="s">
        <v>453</v>
      </c>
      <c r="B836" s="62" t="s">
        <v>454</v>
      </c>
      <c r="C836" s="62" t="s">
        <v>1296</v>
      </c>
      <c r="D836" s="63">
        <v>0.06</v>
      </c>
      <c r="E836" s="63">
        <v>1</v>
      </c>
      <c r="H836" s="64"/>
      <c r="I836" s="64"/>
      <c r="L836" s="64"/>
    </row>
    <row r="837" spans="1:12" hidden="1" x14ac:dyDescent="0.15">
      <c r="A837" s="62" t="s">
        <v>453</v>
      </c>
      <c r="B837" s="62" t="s">
        <v>618</v>
      </c>
      <c r="C837" s="62" t="s">
        <v>1297</v>
      </c>
      <c r="D837" s="63">
        <v>32</v>
      </c>
      <c r="E837" s="63">
        <v>32</v>
      </c>
      <c r="H837" s="64"/>
      <c r="I837" s="64"/>
      <c r="L837" s="64"/>
    </row>
    <row r="838" spans="1:12" hidden="1" x14ac:dyDescent="0.15">
      <c r="A838" s="62" t="s">
        <v>453</v>
      </c>
      <c r="B838" s="62" t="s">
        <v>478</v>
      </c>
      <c r="C838" s="62" t="s">
        <v>1298</v>
      </c>
      <c r="D838" s="63">
        <v>1</v>
      </c>
      <c r="E838" s="63">
        <v>1</v>
      </c>
      <c r="H838" s="64"/>
      <c r="I838" s="64"/>
      <c r="L838" s="64"/>
    </row>
    <row r="839" spans="1:12" x14ac:dyDescent="0.15">
      <c r="A839" s="62" t="s">
        <v>453</v>
      </c>
      <c r="B839" s="62" t="s">
        <v>618</v>
      </c>
      <c r="C839" s="62" t="s">
        <v>1299</v>
      </c>
      <c r="D839" s="63">
        <v>305</v>
      </c>
      <c r="E839" s="63">
        <v>305</v>
      </c>
      <c r="F839" s="57">
        <v>1</v>
      </c>
      <c r="G839" s="64"/>
      <c r="H839" s="64"/>
      <c r="I839" s="64">
        <v>456.66462421417202</v>
      </c>
      <c r="L839" s="64">
        <f>(I839+D839)/2</f>
        <v>380.83231210708601</v>
      </c>
    </row>
    <row r="840" spans="1:12" hidden="1" x14ac:dyDescent="0.15">
      <c r="A840" s="62" t="s">
        <v>453</v>
      </c>
      <c r="B840" s="62" t="s">
        <v>478</v>
      </c>
      <c r="C840" s="62" t="s">
        <v>1300</v>
      </c>
      <c r="D840" s="63">
        <v>1</v>
      </c>
      <c r="E840" s="63">
        <v>1</v>
      </c>
      <c r="H840" s="64"/>
      <c r="I840" s="64"/>
      <c r="L840" s="64"/>
    </row>
    <row r="841" spans="1:12" hidden="1" x14ac:dyDescent="0.15">
      <c r="A841" s="62" t="s">
        <v>453</v>
      </c>
      <c r="B841" s="62" t="s">
        <v>618</v>
      </c>
      <c r="C841" s="62" t="s">
        <v>1301</v>
      </c>
      <c r="D841" s="63">
        <v>8</v>
      </c>
      <c r="E841" s="63">
        <v>8</v>
      </c>
      <c r="H841" s="64"/>
      <c r="I841" s="64"/>
      <c r="L841" s="64"/>
    </row>
    <row r="842" spans="1:12" x14ac:dyDescent="0.15">
      <c r="A842" s="62" t="s">
        <v>453</v>
      </c>
      <c r="B842" s="62" t="s">
        <v>618</v>
      </c>
      <c r="C842" s="62" t="s">
        <v>1302</v>
      </c>
      <c r="D842" s="63">
        <v>1146</v>
      </c>
      <c r="E842" s="63">
        <v>1146</v>
      </c>
      <c r="F842" s="57">
        <v>1</v>
      </c>
      <c r="G842" s="64"/>
      <c r="H842" s="64"/>
      <c r="I842" s="64">
        <v>12869.4266519546</v>
      </c>
      <c r="L842" s="64">
        <f>(I842+D842)/2</f>
        <v>7007.7133259773</v>
      </c>
    </row>
    <row r="843" spans="1:12" hidden="1" x14ac:dyDescent="0.15">
      <c r="A843" s="62" t="s">
        <v>453</v>
      </c>
      <c r="B843" s="62" t="s">
        <v>478</v>
      </c>
      <c r="C843" s="62" t="s">
        <v>1303</v>
      </c>
      <c r="D843" s="63">
        <v>1</v>
      </c>
      <c r="E843" s="63">
        <v>1</v>
      </c>
    </row>
    <row r="844" spans="1:12" hidden="1" x14ac:dyDescent="0.15">
      <c r="A844" s="62" t="s">
        <v>453</v>
      </c>
      <c r="B844" s="62" t="s">
        <v>618</v>
      </c>
      <c r="C844" s="62" t="s">
        <v>1304</v>
      </c>
      <c r="D844" s="63">
        <v>40</v>
      </c>
      <c r="E844" s="63">
        <v>40</v>
      </c>
    </row>
    <row r="845" spans="1:12" hidden="1" x14ac:dyDescent="0.15">
      <c r="A845" s="62" t="s">
        <v>453</v>
      </c>
      <c r="B845" s="62" t="s">
        <v>454</v>
      </c>
      <c r="C845" s="62" t="s">
        <v>1305</v>
      </c>
      <c r="D845" s="63">
        <v>0.06</v>
      </c>
      <c r="E845" s="63">
        <v>1</v>
      </c>
    </row>
    <row r="846" spans="1:12" hidden="1" x14ac:dyDescent="0.15">
      <c r="A846" s="62" t="s">
        <v>453</v>
      </c>
      <c r="B846" s="62" t="s">
        <v>618</v>
      </c>
      <c r="C846" s="62" t="s">
        <v>1306</v>
      </c>
      <c r="D846" s="63">
        <v>8</v>
      </c>
      <c r="E846" s="63">
        <v>8</v>
      </c>
    </row>
    <row r="847" spans="1:12" hidden="1" x14ac:dyDescent="0.15">
      <c r="A847" s="62" t="s">
        <v>453</v>
      </c>
      <c r="B847" s="62" t="s">
        <v>454</v>
      </c>
      <c r="C847" s="62" t="s">
        <v>1307</v>
      </c>
      <c r="D847" s="63">
        <v>0.06</v>
      </c>
      <c r="E847" s="63">
        <v>1</v>
      </c>
    </row>
    <row r="848" spans="1:12" hidden="1" x14ac:dyDescent="0.15">
      <c r="A848" s="62" t="s">
        <v>453</v>
      </c>
      <c r="B848" s="62" t="s">
        <v>454</v>
      </c>
      <c r="C848" s="62" t="s">
        <v>1308</v>
      </c>
      <c r="D848" s="63">
        <v>0.06</v>
      </c>
      <c r="E848" s="63">
        <v>1</v>
      </c>
    </row>
    <row r="849" spans="1:12" hidden="1" x14ac:dyDescent="0.15">
      <c r="A849" s="62" t="s">
        <v>453</v>
      </c>
      <c r="B849" s="62" t="s">
        <v>478</v>
      </c>
      <c r="C849" s="62" t="s">
        <v>1309</v>
      </c>
      <c r="D849" s="63">
        <v>1</v>
      </c>
      <c r="E849" s="63">
        <v>1</v>
      </c>
    </row>
    <row r="850" spans="1:12" x14ac:dyDescent="0.15">
      <c r="A850" s="62"/>
      <c r="B850" s="62"/>
      <c r="C850" s="62"/>
      <c r="D850" s="63"/>
      <c r="E850" s="63"/>
      <c r="L850" s="64">
        <f>-L839-L795</f>
        <v>-508.60408687591502</v>
      </c>
    </row>
    <row r="851" spans="1:12" x14ac:dyDescent="0.15">
      <c r="L851" s="57">
        <f>SUBTOTAL(9,L19:L850)</f>
        <v>9009.1365188789096</v>
      </c>
    </row>
  </sheetData>
  <autoFilter ref="A9:F849">
    <filterColumn colId="5">
      <filters>
        <filter val="1"/>
      </filters>
    </filterColumn>
    <sortState ref="A19:F842">
      <sortCondition ref="D9:D849"/>
    </sortState>
  </autoFilter>
  <mergeCells count="14">
    <mergeCell ref="L1:AP1"/>
    <mergeCell ref="L2:O2"/>
    <mergeCell ref="P2:R3"/>
    <mergeCell ref="S2:W3"/>
    <mergeCell ref="X2:AA3"/>
    <mergeCell ref="X4:AA4"/>
    <mergeCell ref="AB2:AP3"/>
    <mergeCell ref="AB4:AP4"/>
    <mergeCell ref="I3:K3"/>
    <mergeCell ref="L3:O3"/>
    <mergeCell ref="I4:K4"/>
    <mergeCell ref="L4:O4"/>
    <mergeCell ref="P4:R4"/>
    <mergeCell ref="S4:W4"/>
  </mergeCells>
  <pageMargins left="0" right="0" top="0" bottom="0" header="0" footer="0"/>
  <pageSetup paperSize="9" firstPageNumber="429496729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Versionamento</vt:lpstr>
      <vt:lpstr>Consolidado</vt:lpstr>
      <vt:lpstr>Dimensões e Fatos</vt:lpstr>
      <vt:lpstr>Data Stage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tarea</dc:creator>
  <cp:lastModifiedBy>Flávio Brito</cp:lastModifiedBy>
  <cp:lastPrinted>2012-03-16T17:48:07Z</cp:lastPrinted>
  <dcterms:created xsi:type="dcterms:W3CDTF">2012-01-30T17:43:55Z</dcterms:created>
  <dcterms:modified xsi:type="dcterms:W3CDTF">2016-10-21T12:36:14Z</dcterms:modified>
</cp:coreProperties>
</file>