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External\EPPlus\EPPlusTest\Workbooks\"/>
    </mc:Choice>
  </mc:AlternateContent>
  <bookViews>
    <workbookView xWindow="0" yWindow="0" windowWidth="38400" windowHeight="17835" activeTab="2"/>
  </bookViews>
  <sheets>
    <sheet name="Sheet1" sheetId="1" r:id="rId1"/>
    <sheet name="Sheet2" sheetId="2" r:id="rId2"/>
    <sheet name="ValidateFormulas" sheetId="3" r:id="rId3"/>
    <sheet name="Sheet3" sheetId="4" r:id="rId4"/>
  </sheets>
  <definedNames>
    <definedName name="Cells_B2B3">ValidateFormulas!$B$2:$B$3</definedName>
    <definedName name="Name">Sheet1!$C$1</definedName>
    <definedName name="Name_G5">Sheet3!$G$5</definedName>
    <definedName name="NameName">Name+Sheet1!$D$5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C30" i="4" l="1"/>
  <c r="D30" i="4"/>
  <c r="E23" i="4"/>
  <c r="A2" i="3" l="1"/>
  <c r="G32" i="3" l="1"/>
  <c r="F33" i="3"/>
  <c r="F32" i="3"/>
  <c r="E33" i="3"/>
  <c r="E32" i="3"/>
  <c r="D33" i="3"/>
  <c r="D32" i="3"/>
  <c r="B30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4" i="4"/>
  <c r="E25" i="4"/>
  <c r="E26" i="4"/>
  <c r="E27" i="4"/>
  <c r="E28" i="4"/>
  <c r="E29" i="4"/>
  <c r="E30" i="4" l="1"/>
  <c r="G5" i="4"/>
  <c r="B32" i="4" s="1"/>
  <c r="G3" i="4" s="1"/>
  <c r="K9" i="3"/>
  <c r="K12" i="3"/>
  <c r="D16" i="3"/>
  <c r="K11" i="3" l="1"/>
  <c r="K10" i="3"/>
  <c r="C3" i="3"/>
  <c r="C2" i="3"/>
  <c r="F29" i="3"/>
  <c r="E29" i="3"/>
  <c r="C29" i="3"/>
  <c r="B29" i="3"/>
  <c r="D29" i="3"/>
  <c r="L10" i="3"/>
  <c r="L9" i="3"/>
  <c r="J9" i="3" l="1"/>
  <c r="J10" i="3"/>
  <c r="J11" i="3"/>
  <c r="J12" i="3"/>
  <c r="J13" i="3"/>
  <c r="J14" i="3"/>
  <c r="J15" i="3"/>
  <c r="J16" i="3"/>
  <c r="D40" i="3"/>
  <c r="G37" i="3"/>
  <c r="D39" i="3"/>
  <c r="H39" i="3"/>
  <c r="I37" i="3"/>
  <c r="H38" i="3"/>
  <c r="H37" i="3"/>
  <c r="F37" i="3"/>
  <c r="D38" i="3"/>
  <c r="E38" i="3"/>
  <c r="D37" i="3"/>
  <c r="H41" i="3"/>
  <c r="H40" i="3"/>
  <c r="A39" i="3"/>
  <c r="H12" i="3" l="1"/>
  <c r="H9" i="3"/>
  <c r="H17" i="3"/>
  <c r="H10" i="3"/>
  <c r="H18" i="3"/>
  <c r="G16" i="3"/>
  <c r="G15" i="3"/>
  <c r="G14" i="3"/>
  <c r="G13" i="3"/>
  <c r="G12" i="3"/>
  <c r="G11" i="3"/>
  <c r="G10" i="3"/>
  <c r="G9" i="3"/>
  <c r="F16" i="3"/>
  <c r="F15" i="3"/>
  <c r="F14" i="3"/>
  <c r="F13" i="3"/>
  <c r="F12" i="3"/>
  <c r="F11" i="3"/>
  <c r="F10" i="3"/>
  <c r="F9" i="3"/>
  <c r="I13" i="3"/>
  <c r="I12" i="3"/>
  <c r="I11" i="3"/>
  <c r="H13" i="3"/>
  <c r="H11" i="3"/>
  <c r="E12" i="3"/>
  <c r="E13" i="3"/>
  <c r="D13" i="3"/>
  <c r="D12" i="3"/>
  <c r="C12" i="3"/>
  <c r="C13" i="3"/>
  <c r="B13" i="3"/>
  <c r="B12" i="3"/>
  <c r="I17" i="3"/>
  <c r="I27" i="3"/>
  <c r="I26" i="3"/>
  <c r="I25" i="3"/>
  <c r="I24" i="3"/>
  <c r="I23" i="3"/>
  <c r="I22" i="3"/>
  <c r="I21" i="3"/>
  <c r="I20" i="3"/>
  <c r="I19" i="3"/>
  <c r="I18" i="3"/>
  <c r="H27" i="3"/>
  <c r="H26" i="3"/>
  <c r="H25" i="3"/>
  <c r="H24" i="3"/>
  <c r="H23" i="3"/>
  <c r="H22" i="3"/>
  <c r="H21" i="3"/>
  <c r="H20" i="3"/>
  <c r="H19" i="3"/>
  <c r="H16" i="3"/>
  <c r="E27" i="3"/>
  <c r="E26" i="3"/>
  <c r="E25" i="3"/>
  <c r="E24" i="3"/>
  <c r="E23" i="3"/>
  <c r="E22" i="3"/>
  <c r="E21" i="3"/>
  <c r="E20" i="3"/>
  <c r="E19" i="3"/>
  <c r="E18" i="3"/>
  <c r="E17" i="3"/>
  <c r="D27" i="3"/>
  <c r="D26" i="3"/>
  <c r="D25" i="3"/>
  <c r="D24" i="3"/>
  <c r="D23" i="3"/>
  <c r="D22" i="3"/>
  <c r="D21" i="3"/>
  <c r="D19" i="3"/>
  <c r="D20" i="3"/>
  <c r="D18" i="3"/>
  <c r="D17" i="3"/>
  <c r="B27" i="3"/>
  <c r="B26" i="3"/>
  <c r="B25" i="3"/>
  <c r="B24" i="3"/>
  <c r="B23" i="3"/>
  <c r="B22" i="3"/>
  <c r="B21" i="3"/>
  <c r="B20" i="3"/>
  <c r="B19" i="3"/>
  <c r="B18" i="3"/>
  <c r="C27" i="3"/>
  <c r="C26" i="3"/>
  <c r="C25" i="3"/>
  <c r="C24" i="3"/>
  <c r="C23" i="3"/>
  <c r="C22" i="3"/>
  <c r="C21" i="3"/>
  <c r="C20" i="3"/>
  <c r="C19" i="3"/>
  <c r="C18" i="3"/>
  <c r="C17" i="3"/>
  <c r="C16" i="3"/>
  <c r="B17" i="3"/>
  <c r="B37" i="3"/>
  <c r="A37" i="3"/>
  <c r="A38" i="3" s="1"/>
  <c r="I9" i="3"/>
  <c r="C37" i="3" l="1"/>
  <c r="I16" i="3"/>
  <c r="E16" i="3"/>
  <c r="B16" i="3"/>
  <c r="I15" i="3"/>
  <c r="H15" i="3"/>
  <c r="E15" i="3"/>
  <c r="D15" i="3"/>
  <c r="C15" i="3"/>
  <c r="B15" i="3"/>
  <c r="I14" i="3"/>
  <c r="H14" i="3"/>
  <c r="E14" i="3"/>
  <c r="D14" i="3"/>
  <c r="C14" i="3"/>
  <c r="B14" i="3"/>
  <c r="E11" i="3"/>
  <c r="D11" i="3"/>
  <c r="C11" i="3"/>
  <c r="B11" i="3"/>
  <c r="I10" i="3"/>
  <c r="E37" i="3" s="1"/>
  <c r="E10" i="3"/>
  <c r="D10" i="3"/>
  <c r="B10" i="3"/>
  <c r="C10" i="3"/>
  <c r="D9" i="3"/>
  <c r="C9" i="3"/>
  <c r="B9" i="3"/>
  <c r="E9" i="3"/>
  <c r="A10" i="2" l="1"/>
  <c r="A9" i="2"/>
  <c r="A8" i="2"/>
  <c r="A7" i="2"/>
  <c r="B6" i="1" l="1"/>
  <c r="C2" i="1" s="1"/>
  <c r="B3" i="1"/>
  <c r="B4" i="1"/>
  <c r="B5" i="1"/>
  <c r="B2" i="1"/>
  <c r="B1" i="1"/>
  <c r="A7" i="1" l="1"/>
  <c r="C1" i="1" s="1"/>
  <c r="D5" i="1"/>
  <c r="B32" i="3"/>
  <c r="B33" i="3"/>
</calcChain>
</file>

<file path=xl/sharedStrings.xml><?xml version="1.0" encoding="utf-8"?>
<sst xmlns="http://schemas.openxmlformats.org/spreadsheetml/2006/main" count="50" uniqueCount="48">
  <si>
    <t>Functions</t>
  </si>
  <si>
    <t>Text</t>
  </si>
  <si>
    <t>SingelCell</t>
  </si>
  <si>
    <t>MultiCell</t>
  </si>
  <si>
    <t>Name</t>
  </si>
  <si>
    <t>Sum</t>
  </si>
  <si>
    <t>MultiCell incl Text</t>
  </si>
  <si>
    <t>Ref</t>
  </si>
  <si>
    <t>Name other sheet</t>
  </si>
  <si>
    <t>Count</t>
  </si>
  <si>
    <t>CountA</t>
  </si>
  <si>
    <t>Data</t>
  </si>
  <si>
    <t>Average</t>
  </si>
  <si>
    <t>AverageA</t>
  </si>
  <si>
    <t>Product</t>
  </si>
  <si>
    <t>Name Error</t>
  </si>
  <si>
    <t>Div/0</t>
  </si>
  <si>
    <t>Subtotal(1</t>
  </si>
  <si>
    <t>Subtotal(2</t>
  </si>
  <si>
    <t>Subtotal(3</t>
  </si>
  <si>
    <t>Subtotal(4</t>
  </si>
  <si>
    <t>Subtotal(5</t>
  </si>
  <si>
    <t>Subtotal(6</t>
  </si>
  <si>
    <t>Subtotal(7</t>
  </si>
  <si>
    <t>Subtotal(8</t>
  </si>
  <si>
    <t>Subtotal(9</t>
  </si>
  <si>
    <t>Subtotal(10</t>
  </si>
  <si>
    <t>Subtotal(11</t>
  </si>
  <si>
    <t>Min</t>
  </si>
  <si>
    <t>Max</t>
  </si>
  <si>
    <t>Single Argument</t>
  </si>
  <si>
    <t>Multi Argument</t>
  </si>
  <si>
    <t>ValueError</t>
  </si>
  <si>
    <t>NA Error</t>
  </si>
  <si>
    <t>Null Error</t>
  </si>
  <si>
    <t>Numerror</t>
  </si>
  <si>
    <t>Array incl text &amp; boolean</t>
  </si>
  <si>
    <t>Errors</t>
  </si>
  <si>
    <t>Div0</t>
  </si>
  <si>
    <t>Sum Kolumn</t>
  </si>
  <si>
    <t>Vlookup</t>
  </si>
  <si>
    <t>Number</t>
  </si>
  <si>
    <t xml:space="preserve">Decimal </t>
  </si>
  <si>
    <t>Test</t>
  </si>
  <si>
    <t>Total</t>
  </si>
  <si>
    <t>FormulaToSum</t>
  </si>
  <si>
    <t>Column1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</si>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</sst>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0" borderId="0" xfId="0" applyAlignment="1"/>
    <xf numFmtId="10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30" totalsRowCount="1">
  <autoFilter ref="A1:E29"/>
  <tableColumns count="5">
    <tableColumn id="1" name="Number" totalsRowLabel="Total"/>
    <tableColumn id="2" name="Decimal " totalsRowFunction="stdDev"/>
    <tableColumn id="3" name="Test" totalsRowFunction="min"/>
    <tableColumn id="4" name="FormulaToSum" totalsRowFunction="sum"/>
    <tableColumn id="5" name="Column1" totalsRowFunction="count" dataDxfId="0">
      <calculatedColumnFormula>Table1[[#This Row],[Test]]+Table1[[#This Row],[FormulaToSum]]*Table1[[#This Row],[Number]]/Table1[[#This Row],[Decimal 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"/>
  <sheetViews>
    <sheetView workbookViewId="0">
      <selection activeCell="D7" sqref="D7"/>
    </sheetView>
  </sheetViews>
  <sheetFormatPr defaultRowHeight="15" x14ac:dyDescent="0.25"/>
  <cols>
    <col min="8" max="8" width="6.7109375" customWidth="1"/>
    <col min="9" max="9" width="7.42578125" customWidth="1"/>
    <col min="10" max="10" width="6.85546875" customWidth="1"/>
  </cols>
  <sheetData>
    <row r="1" spans="1:4" x14ac:dyDescent="0.25">
      <c r="A1">
        <v>1</v>
      </c>
      <c r="B1">
        <f>A1</f>
        <v>1</v>
      </c>
      <c r="C1">
        <f>SUM(A1:A7)+C2</f>
        <v>130</v>
      </c>
    </row>
    <row r="2" spans="1:4" x14ac:dyDescent="0.25">
      <c r="A2">
        <v>2</v>
      </c>
      <c r="B2">
        <f>A2+B1</f>
        <v>3</v>
      </c>
      <c r="C2">
        <f>SUM(B1:B6)</f>
        <v>50</v>
      </c>
    </row>
    <row r="3" spans="1:4" x14ac:dyDescent="0.25">
      <c r="A3">
        <v>3</v>
      </c>
      <c r="B3">
        <f t="shared" ref="B3:B5" si="0">A3+B2</f>
        <v>6</v>
      </c>
    </row>
    <row r="4" spans="1:4" x14ac:dyDescent="0.25">
      <c r="A4">
        <v>4</v>
      </c>
      <c r="B4">
        <f t="shared" si="0"/>
        <v>10</v>
      </c>
    </row>
    <row r="5" spans="1:4" x14ac:dyDescent="0.25">
      <c r="A5">
        <v>5</v>
      </c>
      <c r="B5">
        <f t="shared" si="0"/>
        <v>15</v>
      </c>
      <c r="D5">
        <f>(Name+35+80)*2</f>
        <v>490</v>
      </c>
    </row>
    <row r="6" spans="1:4" x14ac:dyDescent="0.25">
      <c r="B6">
        <f>A6+B5</f>
        <v>15</v>
      </c>
    </row>
    <row r="7" spans="1:4" x14ac:dyDescent="0.25">
      <c r="A7">
        <f>C2+B5</f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0"/>
  <sheetViews>
    <sheetView workbookViewId="0">
      <selection activeCell="A11" sqref="A11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7" spans="1:1" x14ac:dyDescent="0.25">
      <c r="A7">
        <f>SUM(A1:A5)</f>
        <v>15</v>
      </c>
    </row>
    <row r="8" spans="1:1" x14ac:dyDescent="0.25">
      <c r="A8">
        <f>AVERAGE(A1:A5)</f>
        <v>3</v>
      </c>
    </row>
    <row r="9" spans="1:1" x14ac:dyDescent="0.25">
      <c r="A9">
        <f>MAX(A1:A5)</f>
        <v>5</v>
      </c>
    </row>
    <row r="10" spans="1:1" x14ac:dyDescent="0.25">
      <c r="A10">
        <f>MIN(A1:A5)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1"/>
  <sheetViews>
    <sheetView tabSelected="1" workbookViewId="0">
      <selection activeCell="P3" sqref="P3"/>
    </sheetView>
  </sheetViews>
  <sheetFormatPr defaultRowHeight="15" x14ac:dyDescent="0.25"/>
  <cols>
    <col min="1" max="1" width="11.140625" style="1" bestFit="1" customWidth="1"/>
    <col min="2" max="2" width="9.85546875" bestFit="1" customWidth="1"/>
    <col min="3" max="3" width="12" bestFit="1" customWidth="1"/>
    <col min="4" max="4" width="17.42578125" bestFit="1" customWidth="1"/>
    <col min="5" max="5" width="12" bestFit="1" customWidth="1"/>
    <col min="6" max="6" width="15.85546875" bestFit="1" customWidth="1"/>
    <col min="7" max="7" width="15.28515625" bestFit="1" customWidth="1"/>
    <col min="8" max="8" width="5.85546875" bestFit="1" customWidth="1"/>
    <col min="9" max="9" width="17.28515625" bestFit="1" customWidth="1"/>
    <col min="10" max="10" width="23.42578125" bestFit="1" customWidth="1"/>
    <col min="11" max="11" width="12.140625" bestFit="1" customWidth="1"/>
    <col min="12" max="12" width="12.140625" customWidth="1"/>
    <col min="14" max="14" width="11" bestFit="1" customWidth="1"/>
    <col min="15" max="15" width="7.7109375" bestFit="1" customWidth="1"/>
    <col min="16" max="16" width="11" bestFit="1" customWidth="1"/>
  </cols>
  <sheetData>
    <row r="1" spans="1:16" x14ac:dyDescent="0.25">
      <c r="A1" s="1" t="s">
        <v>0</v>
      </c>
      <c r="B1" s="1" t="s">
        <v>11</v>
      </c>
      <c r="C1">
        <f>((L3-I3)/I3)/P3</f>
        <v>-18.034296710838554</v>
      </c>
    </row>
    <row r="2" spans="1:16" x14ac:dyDescent="0.25">
      <c r="A2" s="1">
        <f>Sheet2!A1+B9+Sheet2!A9+J9</f>
        <v>16</v>
      </c>
      <c r="B2">
        <v>3</v>
      </c>
      <c r="C2" t="e">
        <f>d</f>
        <v>#NAME?</v>
      </c>
    </row>
    <row r="3" spans="1:16" x14ac:dyDescent="0.25">
      <c r="B3">
        <v>7</v>
      </c>
      <c r="C3" t="e">
        <f>0/0</f>
        <v>#DIV/0!</v>
      </c>
      <c r="I3">
        <v>349578723238.39771</v>
      </c>
      <c r="L3">
        <v>409371020621.32922</v>
      </c>
      <c r="P3" s="5">
        <v>-9.4842073007525979E-3</v>
      </c>
    </row>
    <row r="4" spans="1:16" x14ac:dyDescent="0.25">
      <c r="B4">
        <v>12</v>
      </c>
    </row>
    <row r="5" spans="1:16" x14ac:dyDescent="0.25">
      <c r="B5">
        <v>18</v>
      </c>
    </row>
    <row r="6" spans="1:16" x14ac:dyDescent="0.25">
      <c r="B6" t="s">
        <v>1</v>
      </c>
    </row>
    <row r="7" spans="1:16" x14ac:dyDescent="0.25">
      <c r="B7" t="b">
        <v>1</v>
      </c>
    </row>
    <row r="8" spans="1:16" x14ac:dyDescent="0.25">
      <c r="B8" s="1" t="s">
        <v>2</v>
      </c>
      <c r="C8" s="1" t="s">
        <v>3</v>
      </c>
      <c r="D8" s="1" t="s">
        <v>6</v>
      </c>
      <c r="E8" s="1" t="s">
        <v>4</v>
      </c>
      <c r="F8" s="1" t="s">
        <v>30</v>
      </c>
      <c r="G8" s="1" t="s">
        <v>31</v>
      </c>
      <c r="H8" s="1" t="s">
        <v>7</v>
      </c>
      <c r="I8" s="1" t="s">
        <v>8</v>
      </c>
      <c r="J8" s="1" t="s">
        <v>36</v>
      </c>
      <c r="L8" s="1"/>
    </row>
    <row r="9" spans="1:16" x14ac:dyDescent="0.25">
      <c r="A9" s="1" t="s">
        <v>5</v>
      </c>
      <c r="B9">
        <f>SUM($B$2)</f>
        <v>3</v>
      </c>
      <c r="C9">
        <f>SUM($B$2:$B$5)</f>
        <v>40</v>
      </c>
      <c r="D9">
        <f>SUM($B$2:$B$6)</f>
        <v>40</v>
      </c>
      <c r="E9">
        <f>SUM(Cells_B2B3)</f>
        <v>10</v>
      </c>
      <c r="F9">
        <f>SUM(1)</f>
        <v>1</v>
      </c>
      <c r="G9">
        <f>SUM(1,3,B4:B5)</f>
        <v>34</v>
      </c>
      <c r="H9" t="e">
        <f>SUM(#REF!:B3)</f>
        <v>#REF!</v>
      </c>
      <c r="I9">
        <f>SUM(Name)</f>
        <v>130</v>
      </c>
      <c r="J9">
        <f>SUM({1;2;4;"Text";TRUE})</f>
        <v>7</v>
      </c>
      <c r="K9">
        <f>SUM(Sheet3!E29,Table1[FormulaToSum])+Table1[[#Totals],[Column1]]+Table1[[#Totals],[Decimal ]]</f>
        <v>2129121.3509751195</v>
      </c>
      <c r="L9">
        <f>SUM(4:5)</f>
        <v>30</v>
      </c>
    </row>
    <row r="10" spans="1:16" x14ac:dyDescent="0.25">
      <c r="A10" s="1" t="s">
        <v>9</v>
      </c>
      <c r="B10">
        <f>COUNT($B$2)</f>
        <v>1</v>
      </c>
      <c r="C10">
        <f>COUNT($B$2:$B$5)</f>
        <v>4</v>
      </c>
      <c r="D10">
        <f>COUNT($B$2:$B$6)</f>
        <v>4</v>
      </c>
      <c r="E10">
        <f>COUNT(Cells_B2B3)</f>
        <v>2</v>
      </c>
      <c r="F10">
        <f>COUNT(1)</f>
        <v>1</v>
      </c>
      <c r="G10">
        <f>COUNT(1,3,B4:B5)</f>
        <v>4</v>
      </c>
      <c r="H10">
        <f>COUNT(#REF!)</f>
        <v>0</v>
      </c>
      <c r="I10">
        <f>COUNT(Name)</f>
        <v>1</v>
      </c>
      <c r="J10">
        <f>COUNT({1;2;4;"Text";TRUE})</f>
        <v>3</v>
      </c>
      <c r="K10">
        <f>COUNT(Sheet3!E29,Table1[FormulaToSum])+Table1[[#Totals],[Column1]]+Table1[[#Totals],[Decimal ]]</f>
        <v>65.225975119502039</v>
      </c>
      <c r="L10">
        <f>SUM(5:6)</f>
        <v>18</v>
      </c>
    </row>
    <row r="11" spans="1:16" x14ac:dyDescent="0.25">
      <c r="A11" s="1" t="s">
        <v>10</v>
      </c>
      <c r="B11">
        <f>COUNTA($B$2)</f>
        <v>1</v>
      </c>
      <c r="C11">
        <f>COUNTA($B$2:$B$5)</f>
        <v>4</v>
      </c>
      <c r="D11">
        <f>COUNTA($B$2:$B$6)</f>
        <v>5</v>
      </c>
      <c r="E11">
        <f>COUNTA(Cells_B2B3)</f>
        <v>2</v>
      </c>
      <c r="F11">
        <f>COUNTA(1)</f>
        <v>1</v>
      </c>
      <c r="G11">
        <f>COUNTA(1,3,B4:B5)</f>
        <v>4</v>
      </c>
      <c r="H11">
        <f>COUNTA(#REF!)</f>
        <v>1</v>
      </c>
      <c r="I11">
        <f>COUNTA(Name)</f>
        <v>1</v>
      </c>
      <c r="J11">
        <f>COUNTA({1;2;4;"Text";TRUE})</f>
        <v>5</v>
      </c>
      <c r="K11">
        <f>COUNTA(Sheet3!E29,Table1[FormulaToSum])+Table1[[#Totals],[Column1]]+Table1[[#Totals],[Decimal ]]</f>
        <v>65.225975119502039</v>
      </c>
    </row>
    <row r="12" spans="1:16" x14ac:dyDescent="0.25">
      <c r="A12" s="1" t="s">
        <v>29</v>
      </c>
      <c r="B12">
        <f>MIN($B$2)</f>
        <v>3</v>
      </c>
      <c r="C12">
        <f>MAX($B$2:$B$5)</f>
        <v>18</v>
      </c>
      <c r="D12">
        <f>MIN($B$2:$B$6)</f>
        <v>3</v>
      </c>
      <c r="E12">
        <f>MAX(Cells_B2B3)</f>
        <v>7</v>
      </c>
      <c r="F12">
        <f>MAX(1)</f>
        <v>1</v>
      </c>
      <c r="G12">
        <f>MIN(1,3,B4:B5)</f>
        <v>1</v>
      </c>
      <c r="H12" t="e">
        <f>MAX(#REF!)</f>
        <v>#REF!</v>
      </c>
      <c r="I12">
        <f>MAX(Name)</f>
        <v>130</v>
      </c>
      <c r="J12">
        <f>MAX({1;2;4;"Text";TRUE})</f>
        <v>4</v>
      </c>
      <c r="K12">
        <f>SUM(Sheet3!E29,Table1[FormulaToSum])+Table1[[#Totals],[Column1]]+Table1[[#Totals],[Decimal ]]</f>
        <v>2129121.3509751195</v>
      </c>
    </row>
    <row r="13" spans="1:16" x14ac:dyDescent="0.25">
      <c r="A13" s="1" t="s">
        <v>28</v>
      </c>
      <c r="B13">
        <f>MAX($B$2)</f>
        <v>3</v>
      </c>
      <c r="C13">
        <f>MIN($B$2:$B$5)</f>
        <v>3</v>
      </c>
      <c r="D13">
        <f>MAX($B$2:$B$6)</f>
        <v>18</v>
      </c>
      <c r="E13">
        <f>MIN(Cells_B2B3)</f>
        <v>3</v>
      </c>
      <c r="F13">
        <f>MIN(1)</f>
        <v>1</v>
      </c>
      <c r="G13">
        <f>MAX(1,3,B4:B5)</f>
        <v>18</v>
      </c>
      <c r="H13" t="e">
        <f>MIN(#REF!)</f>
        <v>#REF!</v>
      </c>
      <c r="I13">
        <f>MIN(Name)</f>
        <v>130</v>
      </c>
      <c r="J13">
        <f>MIN({1;2;4;"Text";TRUE})</f>
        <v>1</v>
      </c>
    </row>
    <row r="14" spans="1:16" x14ac:dyDescent="0.25">
      <c r="A14" s="1" t="s">
        <v>12</v>
      </c>
      <c r="B14">
        <f>AVERAGE($B$2)</f>
        <v>3</v>
      </c>
      <c r="C14">
        <f>AVERAGE($B$2:$B$5)</f>
        <v>10</v>
      </c>
      <c r="D14">
        <f>AVERAGE($B$2:$B$6)</f>
        <v>10</v>
      </c>
      <c r="E14">
        <f>AVERAGE(Cells_B2B3)</f>
        <v>5</v>
      </c>
      <c r="F14">
        <f>AVERAGE(1)</f>
        <v>1</v>
      </c>
      <c r="G14">
        <f>AVERAGE(1,3,B4:B5)</f>
        <v>8.5</v>
      </c>
      <c r="H14" t="e">
        <f>AVERAGE(#REF!)</f>
        <v>#REF!</v>
      </c>
      <c r="I14">
        <f>AVERAGE(Name)</f>
        <v>130</v>
      </c>
      <c r="J14">
        <f>AVERAGE({1;2;4;"Text";TRUE})</f>
        <v>2.3333333333333335</v>
      </c>
    </row>
    <row r="15" spans="1:16" x14ac:dyDescent="0.25">
      <c r="A15" s="1" t="s">
        <v>13</v>
      </c>
      <c r="B15">
        <f>AVERAGEA($B$2)</f>
        <v>3</v>
      </c>
      <c r="C15">
        <f>AVERAGEA($B$2:$B$5)</f>
        <v>10</v>
      </c>
      <c r="D15">
        <f>AVERAGEA($B$2:$B$6)</f>
        <v>8</v>
      </c>
      <c r="E15">
        <f>AVERAGEA(Cells_B2B3)</f>
        <v>5</v>
      </c>
      <c r="F15">
        <f>AVERAGEA(1)</f>
        <v>1</v>
      </c>
      <c r="G15">
        <f>SUM(1,3,B4:B5)</f>
        <v>34</v>
      </c>
      <c r="H15" t="e">
        <f>AVERAGEA(#REF!)</f>
        <v>#REF!</v>
      </c>
      <c r="I15">
        <f>AVERAGEA(Name)</f>
        <v>130</v>
      </c>
      <c r="J15">
        <f>AVERAGEA({1;2;4;"Text";TRUE})</f>
        <v>1.75</v>
      </c>
    </row>
    <row r="16" spans="1:16" x14ac:dyDescent="0.25">
      <c r="A16" s="1" t="s">
        <v>14</v>
      </c>
      <c r="B16">
        <f>PRODUCT($B$2)</f>
        <v>3</v>
      </c>
      <c r="C16">
        <f>PRODUCT($B$2:$B$5)</f>
        <v>4536</v>
      </c>
      <c r="D16">
        <f>PRODUCT($B$2:$B$6)</f>
        <v>4536</v>
      </c>
      <c r="E16">
        <f>PRODUCT(Cells_B2B3)</f>
        <v>21</v>
      </c>
      <c r="F16">
        <f>PRODUCT(1)</f>
        <v>1</v>
      </c>
      <c r="G16">
        <f>PRODUCT(1,3,B4:B5)</f>
        <v>648</v>
      </c>
      <c r="H16" t="e">
        <f>PRODUCT(#REF!)</f>
        <v>#REF!</v>
      </c>
      <c r="I16">
        <f>PRODUCT(Name)</f>
        <v>130</v>
      </c>
      <c r="J16">
        <f>PRODUCT({1;2;4;"Text";TRUE})</f>
        <v>8</v>
      </c>
    </row>
    <row r="17" spans="1:10" x14ac:dyDescent="0.25">
      <c r="A17" s="1" t="s">
        <v>17</v>
      </c>
      <c r="B17">
        <f>SUBTOTAL(1,B2)</f>
        <v>3</v>
      </c>
      <c r="C17">
        <f>SUBTOTAL(1,$B$2:$B$5)</f>
        <v>10</v>
      </c>
      <c r="D17">
        <f>SUBTOTAL(1,$B$2:$B$6)</f>
        <v>10</v>
      </c>
      <c r="E17">
        <f>SUBTOTAL(1,Cells_B2B3)</f>
        <v>5</v>
      </c>
      <c r="F17" s="2"/>
      <c r="G17" s="2"/>
      <c r="H17" t="e">
        <f>SUBTOTAL(1,#REF!:B3)</f>
        <v>#REF!</v>
      </c>
      <c r="I17">
        <f>SUBTOTAL(1,Name)</f>
        <v>130</v>
      </c>
      <c r="J17" s="2"/>
    </row>
    <row r="18" spans="1:10" x14ac:dyDescent="0.25">
      <c r="A18" s="1" t="s">
        <v>18</v>
      </c>
      <c r="B18">
        <f>SUBTOTAL(2,$B$2)</f>
        <v>1</v>
      </c>
      <c r="C18">
        <f>SUBTOTAL(2,$B$2:$B$5)</f>
        <v>4</v>
      </c>
      <c r="D18">
        <f>SUBTOTAL(2,$B$2:$B$6)</f>
        <v>4</v>
      </c>
      <c r="E18">
        <f>SUBTOTAL(2,Cells_B2B3)</f>
        <v>2</v>
      </c>
      <c r="F18" s="2"/>
      <c r="G18" s="2"/>
      <c r="H18" t="e">
        <f>SUBTOTAL(2,#REF!)</f>
        <v>#REF!</v>
      </c>
      <c r="I18">
        <f>SUBTOTAL(2,Name)</f>
        <v>1</v>
      </c>
      <c r="J18" s="2"/>
    </row>
    <row r="19" spans="1:10" x14ac:dyDescent="0.25">
      <c r="A19" s="1" t="s">
        <v>19</v>
      </c>
      <c r="B19">
        <f>SUBTOTAL(3,$B$2)</f>
        <v>1</v>
      </c>
      <c r="C19">
        <f>SUBTOTAL(3,$B$2:$B$5)</f>
        <v>4</v>
      </c>
      <c r="D19">
        <f>SUBTOTAL(3,$B$2:$B$6)</f>
        <v>5</v>
      </c>
      <c r="E19">
        <f>SUBTOTAL(3,Cells_B2B3)</f>
        <v>2</v>
      </c>
      <c r="F19" s="2"/>
      <c r="G19" s="2"/>
      <c r="H19" t="e">
        <f>SUBTOTAL(3,#REF!)</f>
        <v>#REF!</v>
      </c>
      <c r="I19">
        <f>SUBTOTAL(3,Name)</f>
        <v>1</v>
      </c>
      <c r="J19" s="2"/>
    </row>
    <row r="20" spans="1:10" x14ac:dyDescent="0.25">
      <c r="A20" s="1" t="s">
        <v>20</v>
      </c>
      <c r="B20">
        <f>SUBTOTAL(4,$B$2)</f>
        <v>3</v>
      </c>
      <c r="C20">
        <f>SUBTOTAL(4,$B$2:$B$5)</f>
        <v>18</v>
      </c>
      <c r="D20">
        <f>SUBTOTAL(4,$B$2:$B$6)</f>
        <v>18</v>
      </c>
      <c r="E20">
        <f>SUBTOTAL(4,Cells_B2B3)</f>
        <v>7</v>
      </c>
      <c r="F20" s="2"/>
      <c r="G20" s="2"/>
      <c r="H20" t="e">
        <f>SUBTOTAL(4,#REF!)</f>
        <v>#REF!</v>
      </c>
      <c r="I20">
        <f>SUBTOTAL(4,Name)</f>
        <v>130</v>
      </c>
      <c r="J20" s="2"/>
    </row>
    <row r="21" spans="1:10" x14ac:dyDescent="0.25">
      <c r="A21" s="1" t="s">
        <v>21</v>
      </c>
      <c r="B21">
        <f>SUBTOTAL(5,$B$2)</f>
        <v>3</v>
      </c>
      <c r="C21">
        <f>SUBTOTAL(5,$B$2:$B$5)</f>
        <v>3</v>
      </c>
      <c r="D21">
        <f>SUBTOTAL(5,$B$2:$B$6)</f>
        <v>3</v>
      </c>
      <c r="E21">
        <f>SUBTOTAL(5,Cells_B2B3)</f>
        <v>3</v>
      </c>
      <c r="F21" s="2"/>
      <c r="G21" s="2"/>
      <c r="H21" t="e">
        <f>SUBTOTAL(5,#REF!)</f>
        <v>#REF!</v>
      </c>
      <c r="I21">
        <f>SUBTOTAL(5,Name)</f>
        <v>130</v>
      </c>
      <c r="J21" s="2"/>
    </row>
    <row r="22" spans="1:10" x14ac:dyDescent="0.25">
      <c r="A22" s="1" t="s">
        <v>22</v>
      </c>
      <c r="B22">
        <f>SUBTOTAL(6,$B$2)</f>
        <v>3</v>
      </c>
      <c r="C22">
        <f>SUBTOTAL(6,$B$2:$B$5)</f>
        <v>4536</v>
      </c>
      <c r="D22">
        <f>SUBTOTAL(6,$B$2:$B$6)</f>
        <v>4536</v>
      </c>
      <c r="E22">
        <f>SUBTOTAL(6,Cells_B2B3)</f>
        <v>21</v>
      </c>
      <c r="F22" s="2"/>
      <c r="G22" s="2"/>
      <c r="H22" t="e">
        <f>SUBTOTAL(6,#REF!)</f>
        <v>#REF!</v>
      </c>
      <c r="I22">
        <f>SUBTOTAL(6,Name)</f>
        <v>130</v>
      </c>
      <c r="J22" s="2"/>
    </row>
    <row r="23" spans="1:10" x14ac:dyDescent="0.25">
      <c r="A23" s="1" t="s">
        <v>23</v>
      </c>
      <c r="B23" t="e">
        <f>SUBTOTAL(7,$B$2)</f>
        <v>#DIV/0!</v>
      </c>
      <c r="C23">
        <f>SUBTOTAL(7,$B$2:$B$5)</f>
        <v>6.4807406984078604</v>
      </c>
      <c r="D23">
        <f>SUBTOTAL(7,$B$2:$B$6)</f>
        <v>6.4807406984078604</v>
      </c>
      <c r="E23">
        <f>SUBTOTAL(7,Cells_B2B3)</f>
        <v>2.8284271247461903</v>
      </c>
      <c r="F23" s="2"/>
      <c r="G23" s="2"/>
      <c r="H23" t="e">
        <f>SUBTOTAL(7,#REF!)</f>
        <v>#REF!</v>
      </c>
      <c r="I23" t="e">
        <f>SUBTOTAL(7,Name)</f>
        <v>#DIV/0!</v>
      </c>
      <c r="J23" s="2"/>
    </row>
    <row r="24" spans="1:10" x14ac:dyDescent="0.25">
      <c r="A24" s="1" t="s">
        <v>24</v>
      </c>
      <c r="B24">
        <f>SUBTOTAL(8,$B$2)</f>
        <v>0</v>
      </c>
      <c r="C24">
        <f>SUBTOTAL(8,$B$2:$B$5)</f>
        <v>5.6124860801609122</v>
      </c>
      <c r="D24">
        <f>SUBTOTAL(8,$B$2:$B$6)</f>
        <v>5.6124860801609122</v>
      </c>
      <c r="E24">
        <f>SUBTOTAL(8,Cells_B2B3)</f>
        <v>2</v>
      </c>
      <c r="F24" s="2"/>
      <c r="G24" s="2"/>
      <c r="H24" t="e">
        <f>SUBTOTAL(8,#REF!)</f>
        <v>#REF!</v>
      </c>
      <c r="I24">
        <f>SUBTOTAL(8,Name)</f>
        <v>0</v>
      </c>
      <c r="J24" s="2"/>
    </row>
    <row r="25" spans="1:10" x14ac:dyDescent="0.25">
      <c r="A25" s="1" t="s">
        <v>25</v>
      </c>
      <c r="B25">
        <f>SUBTOTAL(9,$B$2)</f>
        <v>3</v>
      </c>
      <c r="C25">
        <f>SUBTOTAL(9,$B$2:$B$5)</f>
        <v>40</v>
      </c>
      <c r="D25">
        <f>SUBTOTAL(9,$B$2:$B$6)</f>
        <v>40</v>
      </c>
      <c r="E25">
        <f>SUBTOTAL(9,Cells_B2B3)</f>
        <v>10</v>
      </c>
      <c r="F25" s="2"/>
      <c r="G25" s="2"/>
      <c r="H25" t="e">
        <f>SUBTOTAL(9,#REF!)</f>
        <v>#REF!</v>
      </c>
      <c r="I25">
        <f>SUBTOTAL(9,Name)</f>
        <v>130</v>
      </c>
      <c r="J25" s="2"/>
    </row>
    <row r="26" spans="1:10" x14ac:dyDescent="0.25">
      <c r="A26" s="1" t="s">
        <v>26</v>
      </c>
      <c r="B26" t="e">
        <f>SUBTOTAL(10,$B$2)</f>
        <v>#DIV/0!</v>
      </c>
      <c r="C26">
        <f>SUBTOTAL(10,$B$2:$B$5)</f>
        <v>42</v>
      </c>
      <c r="D26">
        <f>SUBTOTAL(10,$B$2:$B$6)</f>
        <v>42</v>
      </c>
      <c r="E26">
        <f>SUBTOTAL(10,Cells_B2B3)</f>
        <v>8</v>
      </c>
      <c r="F26" s="2"/>
      <c r="G26" s="2"/>
      <c r="H26" t="e">
        <f>SUBTOTAL(10,#REF!)</f>
        <v>#REF!</v>
      </c>
      <c r="I26" t="e">
        <f>SUBTOTAL(10,Name)</f>
        <v>#DIV/0!</v>
      </c>
      <c r="J26" s="2"/>
    </row>
    <row r="27" spans="1:10" x14ac:dyDescent="0.25">
      <c r="A27" s="1" t="s">
        <v>27</v>
      </c>
      <c r="B27">
        <f>SUBTOTAL(11,$B$2)</f>
        <v>0</v>
      </c>
      <c r="C27">
        <f>SUBTOTAL(11,$B$2:$B$5)</f>
        <v>31.5</v>
      </c>
      <c r="D27">
        <f>SUBTOTAL(11,$B$2:$B$6)</f>
        <v>31.5</v>
      </c>
      <c r="E27">
        <f>SUBTOTAL(11,Cells_B2B3)</f>
        <v>4</v>
      </c>
      <c r="F27" s="2"/>
      <c r="G27" s="2"/>
      <c r="H27" t="e">
        <f>SUBTOTAL(11,#REF!)</f>
        <v>#REF!</v>
      </c>
      <c r="I27">
        <f>SUBTOTAL(11,Name)</f>
        <v>0</v>
      </c>
      <c r="J27" s="2"/>
    </row>
    <row r="29" spans="1:10" x14ac:dyDescent="0.25">
      <c r="A29" s="1" t="s">
        <v>40</v>
      </c>
      <c r="B29" t="e">
        <f>VLOOKUP("7",B2:B6,1)</f>
        <v>#N/A</v>
      </c>
      <c r="C29" t="e">
        <f>VLOOKUP(8,B2:B6,FALSE)</f>
        <v>#VALUE!</v>
      </c>
      <c r="D29">
        <f>VLOOKUP(7,B2:B6,1)</f>
        <v>7</v>
      </c>
      <c r="E29" t="e">
        <f>VLOOKUP(8,{1;2;3;4},1,FALSE)</f>
        <v>#N/A</v>
      </c>
      <c r="F29">
        <f>VLOOKUP(8,{1;2;3;4;10},1,TRUE)</f>
        <v>4</v>
      </c>
    </row>
    <row r="31" spans="1:10" x14ac:dyDescent="0.25">
      <c r="B31" s="1" t="s">
        <v>39</v>
      </c>
      <c r="D31" s="3" t="s">
        <v>47</v>
      </c>
      <c r="E31" s="3"/>
      <c r="F31" s="3"/>
      <c r="G31" s="3"/>
    </row>
    <row r="32" spans="1:10" x14ac:dyDescent="0.25">
      <c r="B32" t="e">
        <f>SUM(D:D)</f>
        <v>#VALUE!</v>
      </c>
      <c r="D32" t="b">
        <f>B4=B3</f>
        <v>0</v>
      </c>
      <c r="E32" t="b">
        <f>C25=D25</f>
        <v>1</v>
      </c>
      <c r="F32" t="e">
        <f>E37=E38</f>
        <v>#N/A</v>
      </c>
      <c r="G32" t="b">
        <f>LEFT(A22,5)=LEFT(A23,5)</f>
        <v>1</v>
      </c>
    </row>
    <row r="33" spans="1:9" x14ac:dyDescent="0.25">
      <c r="B33">
        <f>COUNT(D:D)</f>
        <v>20</v>
      </c>
      <c r="D33" t="b">
        <f>C30=D30</f>
        <v>1</v>
      </c>
      <c r="E33" t="e">
        <f>D37=D38</f>
        <v>#VALUE!</v>
      </c>
      <c r="F33" t="e">
        <f>G37=H37</f>
        <v>#NULL!</v>
      </c>
    </row>
    <row r="35" spans="1:9" x14ac:dyDescent="0.25">
      <c r="A35" s="3" t="s">
        <v>37</v>
      </c>
      <c r="B35" s="3"/>
      <c r="C35" s="3"/>
      <c r="D35" s="3"/>
      <c r="E35" s="3"/>
      <c r="F35" s="3"/>
      <c r="G35" s="3"/>
      <c r="H35" s="3"/>
      <c r="I35" s="4"/>
    </row>
    <row r="36" spans="1:9" x14ac:dyDescent="0.25">
      <c r="A36" s="1" t="s">
        <v>15</v>
      </c>
      <c r="B36" s="1" t="s">
        <v>16</v>
      </c>
      <c r="C36" s="1" t="s">
        <v>15</v>
      </c>
      <c r="D36" s="1" t="s">
        <v>32</v>
      </c>
      <c r="E36" s="1" t="s">
        <v>33</v>
      </c>
      <c r="F36" s="1" t="s">
        <v>35</v>
      </c>
      <c r="G36" s="1" t="s">
        <v>34</v>
      </c>
      <c r="H36" s="1" t="s">
        <v>7</v>
      </c>
      <c r="I36" s="1" t="s">
        <v>38</v>
      </c>
    </row>
    <row r="37" spans="1:9" x14ac:dyDescent="0.25">
      <c r="A37" t="e">
        <f>d</f>
        <v>#NAME?</v>
      </c>
      <c r="B37" t="e">
        <f>SUM(I37)</f>
        <v>#DIV/0!</v>
      </c>
      <c r="C37" t="e">
        <f>SUM(C2:C3)</f>
        <v>#NAME?</v>
      </c>
      <c r="D37" t="e">
        <f>1+"a"</f>
        <v>#VALUE!</v>
      </c>
      <c r="E37" t="e">
        <f>VLOOKUP(8,I9:I27,0,FALSE)</f>
        <v>#N/A</v>
      </c>
      <c r="F37" t="e">
        <f>POWER(100,10000000000000)</f>
        <v>#NUM!</v>
      </c>
      <c r="G37" t="e">
        <f>B1 B2</f>
        <v>#NULL!</v>
      </c>
      <c r="H37" t="e">
        <f>SUM(#REF!:B3)</f>
        <v>#REF!</v>
      </c>
      <c r="I37" t="e">
        <f>0/0</f>
        <v>#DIV/0!</v>
      </c>
    </row>
    <row r="38" spans="1:9" x14ac:dyDescent="0.25">
      <c r="A38" t="e">
        <f>SUM(A37)</f>
        <v>#NAME?</v>
      </c>
      <c r="D38" t="e">
        <f>SUBTOTAL(45,J9:J26)</f>
        <v>#VALUE!</v>
      </c>
      <c r="E38" t="e">
        <f>NA()</f>
        <v>#N/A</v>
      </c>
      <c r="H38" t="e">
        <f>MAX(#REF!)</f>
        <v>#REF!</v>
      </c>
    </row>
    <row r="39" spans="1:9" x14ac:dyDescent="0.25">
      <c r="A39" t="e">
        <f ca="1">Dp()</f>
        <v>#NAME?</v>
      </c>
      <c r="D39" t="e">
        <f>SUMPRODUCT(B2,B3:B4)</f>
        <v>#VALUE!</v>
      </c>
      <c r="H39" t="e">
        <f>#REF!:#REF!</f>
        <v>#REF!</v>
      </c>
    </row>
    <row r="40" spans="1:9" x14ac:dyDescent="0.25">
      <c r="A40"/>
      <c r="D40" t="e">
        <f>B1:B2</f>
        <v>#VALUE!</v>
      </c>
      <c r="H40" t="e">
        <f ca="1">D5()</f>
        <v>#REF!</v>
      </c>
    </row>
    <row r="41" spans="1:9" x14ac:dyDescent="0.25">
      <c r="A41"/>
      <c r="H41" t="e">
        <f ca="1">D5(21)</f>
        <v>#REF!</v>
      </c>
    </row>
  </sheetData>
  <mergeCells count="2">
    <mergeCell ref="A35:I35"/>
    <mergeCell ref="D31:G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2"/>
  <sheetViews>
    <sheetView workbookViewId="0">
      <selection activeCell="B6" sqref="B6"/>
    </sheetView>
  </sheetViews>
  <sheetFormatPr defaultRowHeight="15" x14ac:dyDescent="0.25"/>
  <cols>
    <col min="1" max="1" width="10.42578125" customWidth="1"/>
    <col min="2" max="2" width="10.7109375" customWidth="1"/>
    <col min="4" max="4" width="10.42578125" customWidth="1"/>
    <col min="5" max="5" width="11.7109375" customWidth="1"/>
  </cols>
  <sheetData>
    <row r="1" spans="1:7" x14ac:dyDescent="0.25">
      <c r="A1" t="s">
        <v>41</v>
      </c>
      <c r="B1" t="s">
        <v>42</v>
      </c>
      <c r="C1" t="s">
        <v>43</v>
      </c>
      <c r="D1" t="s">
        <v>45</v>
      </c>
      <c r="E1" t="s">
        <v>46</v>
      </c>
    </row>
    <row r="2" spans="1:7" x14ac:dyDescent="0.25">
      <c r="A2">
        <v>12</v>
      </c>
      <c r="B2">
        <v>3</v>
      </c>
      <c r="C2">
        <v>3</v>
      </c>
      <c r="D2">
        <v>7777</v>
      </c>
      <c r="E2">
        <f>Table1[[#This Row],[Test]]+Table1[[#This Row],[FormulaToSum]]*Table1[[#This Row],[Number]]/Table1[[#This Row],[Decimal ]]</f>
        <v>31111</v>
      </c>
    </row>
    <row r="3" spans="1:7" x14ac:dyDescent="0.25">
      <c r="A3">
        <v>33</v>
      </c>
      <c r="B3">
        <v>2</v>
      </c>
      <c r="C3">
        <v>2</v>
      </c>
      <c r="D3">
        <v>99</v>
      </c>
      <c r="E3">
        <f>Table1[[#This Row],[Test]]+Table1[[#This Row],[FormulaToSum]]*Table1[[#This Row],[Number]]/Table1[[#This Row],[Decimal ]]</f>
        <v>1635.5</v>
      </c>
      <c r="G3" t="e">
        <f>B32+Sheet1!A3</f>
        <v>#DIV/0!</v>
      </c>
    </row>
    <row r="4" spans="1:7" x14ac:dyDescent="0.25">
      <c r="A4">
        <v>54</v>
      </c>
      <c r="B4">
        <v>1</v>
      </c>
      <c r="C4">
        <v>1</v>
      </c>
      <c r="D4">
        <v>-7579</v>
      </c>
      <c r="E4">
        <f>Table1[[#This Row],[Test]]+Table1[[#This Row],[FormulaToSum]]*Table1[[#This Row],[Number]]/Table1[[#This Row],[Decimal ]]</f>
        <v>-409265</v>
      </c>
    </row>
    <row r="5" spans="1:7" x14ac:dyDescent="0.25">
      <c r="A5">
        <v>75</v>
      </c>
      <c r="B5">
        <v>0</v>
      </c>
      <c r="C5">
        <v>0</v>
      </c>
      <c r="D5">
        <v>-15257</v>
      </c>
      <c r="E5" t="e">
        <f>Table1[[#This Row],[Test]]+Table1[[#This Row],[FormulaToSum]]*Table1[[#This Row],[Number]]/Table1[[#This Row],[Decimal ]]</f>
        <v>#DIV/0!</v>
      </c>
      <c r="G5" t="e">
        <f>Table1[[#This Row],[Column1]]+1</f>
        <v>#DIV/0!</v>
      </c>
    </row>
    <row r="6" spans="1:7" x14ac:dyDescent="0.25">
      <c r="A6">
        <v>96</v>
      </c>
      <c r="B6">
        <v>-1</v>
      </c>
      <c r="C6">
        <v>-1</v>
      </c>
      <c r="D6">
        <v>-22935</v>
      </c>
      <c r="E6">
        <f>Table1[[#This Row],[Test]]+Table1[[#This Row],[FormulaToSum]]*Table1[[#This Row],[Number]]/Table1[[#This Row],[Decimal ]]</f>
        <v>2201759</v>
      </c>
    </row>
    <row r="7" spans="1:7" x14ac:dyDescent="0.25">
      <c r="A7">
        <v>117</v>
      </c>
      <c r="B7">
        <v>-2</v>
      </c>
      <c r="C7">
        <v>-2</v>
      </c>
      <c r="D7">
        <v>-30613</v>
      </c>
      <c r="E7">
        <f>Table1[[#This Row],[Test]]+Table1[[#This Row],[FormulaToSum]]*Table1[[#This Row],[Number]]/Table1[[#This Row],[Decimal ]]</f>
        <v>1790858.5</v>
      </c>
    </row>
    <row r="8" spans="1:7" x14ac:dyDescent="0.25">
      <c r="A8">
        <v>138</v>
      </c>
      <c r="B8">
        <v>-3</v>
      </c>
      <c r="C8">
        <v>-3</v>
      </c>
      <c r="D8">
        <v>-38291</v>
      </c>
      <c r="E8">
        <f>Table1[[#This Row],[Test]]+Table1[[#This Row],[FormulaToSum]]*Table1[[#This Row],[Number]]/Table1[[#This Row],[Decimal ]]</f>
        <v>1761383</v>
      </c>
    </row>
    <row r="9" spans="1:7" x14ac:dyDescent="0.25">
      <c r="A9">
        <v>159</v>
      </c>
      <c r="B9">
        <v>-4</v>
      </c>
      <c r="C9">
        <v>-4</v>
      </c>
      <c r="D9">
        <v>-45969</v>
      </c>
      <c r="E9">
        <f>Table1[[#This Row],[Test]]+Table1[[#This Row],[FormulaToSum]]*Table1[[#This Row],[Number]]/Table1[[#This Row],[Decimal ]]</f>
        <v>1827263.75</v>
      </c>
    </row>
    <row r="10" spans="1:7" x14ac:dyDescent="0.25">
      <c r="A10">
        <v>180</v>
      </c>
      <c r="B10">
        <v>-5</v>
      </c>
      <c r="C10">
        <v>-5</v>
      </c>
      <c r="D10">
        <v>-53647</v>
      </c>
      <c r="E10">
        <f>Table1[[#This Row],[Test]]+Table1[[#This Row],[FormulaToSum]]*Table1[[#This Row],[Number]]/Table1[[#This Row],[Decimal ]]</f>
        <v>1931287</v>
      </c>
    </row>
    <row r="11" spans="1:7" x14ac:dyDescent="0.25">
      <c r="A11">
        <v>201</v>
      </c>
      <c r="B11">
        <v>-6</v>
      </c>
      <c r="C11">
        <v>-6</v>
      </c>
      <c r="D11">
        <v>-61325</v>
      </c>
      <c r="E11">
        <f>Table1[[#This Row],[Test]]+Table1[[#This Row],[FormulaToSum]]*Table1[[#This Row],[Number]]/Table1[[#This Row],[Decimal ]]</f>
        <v>2054381.5</v>
      </c>
    </row>
    <row r="12" spans="1:7" x14ac:dyDescent="0.25">
      <c r="A12">
        <v>222</v>
      </c>
      <c r="B12">
        <v>-7</v>
      </c>
      <c r="C12">
        <v>-7</v>
      </c>
      <c r="D12">
        <v>-69003</v>
      </c>
      <c r="E12">
        <f>Table1[[#This Row],[Test]]+Table1[[#This Row],[FormulaToSum]]*Table1[[#This Row],[Number]]/Table1[[#This Row],[Decimal ]]</f>
        <v>2188373.8571428573</v>
      </c>
    </row>
    <row r="13" spans="1:7" x14ac:dyDescent="0.25">
      <c r="A13">
        <v>243</v>
      </c>
      <c r="B13">
        <v>-8</v>
      </c>
      <c r="C13">
        <v>-8</v>
      </c>
      <c r="D13">
        <v>-76681</v>
      </c>
      <c r="E13">
        <f>Table1[[#This Row],[Test]]+Table1[[#This Row],[FormulaToSum]]*Table1[[#This Row],[Number]]/Table1[[#This Row],[Decimal ]]</f>
        <v>2329177.375</v>
      </c>
    </row>
    <row r="14" spans="1:7" x14ac:dyDescent="0.25">
      <c r="A14">
        <v>264</v>
      </c>
      <c r="B14">
        <v>-9</v>
      </c>
      <c r="C14">
        <v>-9</v>
      </c>
      <c r="D14">
        <v>-84359</v>
      </c>
      <c r="E14">
        <f>Table1[[#This Row],[Test]]+Table1[[#This Row],[FormulaToSum]]*Table1[[#This Row],[Number]]/Table1[[#This Row],[Decimal ]]</f>
        <v>2474521.6666666665</v>
      </c>
    </row>
    <row r="15" spans="1:7" x14ac:dyDescent="0.25">
      <c r="A15">
        <v>285</v>
      </c>
      <c r="B15">
        <v>-10</v>
      </c>
      <c r="C15">
        <v>-10</v>
      </c>
      <c r="D15">
        <v>-92037</v>
      </c>
      <c r="E15">
        <f>Table1[[#This Row],[Test]]+Table1[[#This Row],[FormulaToSum]]*Table1[[#This Row],[Number]]/Table1[[#This Row],[Decimal ]]</f>
        <v>2623044.5</v>
      </c>
    </row>
    <row r="16" spans="1:7" x14ac:dyDescent="0.25">
      <c r="A16">
        <v>306</v>
      </c>
      <c r="B16">
        <v>-11</v>
      </c>
      <c r="C16">
        <v>-11</v>
      </c>
      <c r="D16">
        <v>-99715</v>
      </c>
      <c r="E16">
        <f>Table1[[#This Row],[Test]]+Table1[[#This Row],[FormulaToSum]]*Table1[[#This Row],[Number]]/Table1[[#This Row],[Decimal ]]</f>
        <v>2773879</v>
      </c>
    </row>
    <row r="17" spans="1:5" x14ac:dyDescent="0.25">
      <c r="A17">
        <v>327</v>
      </c>
      <c r="B17">
        <v>-12</v>
      </c>
      <c r="C17">
        <v>-12</v>
      </c>
      <c r="D17">
        <v>-107393</v>
      </c>
      <c r="E17">
        <f>Table1[[#This Row],[Test]]+Table1[[#This Row],[FormulaToSum]]*Table1[[#This Row],[Number]]/Table1[[#This Row],[Decimal ]]</f>
        <v>2926447.25</v>
      </c>
    </row>
    <row r="18" spans="1:5" x14ac:dyDescent="0.25">
      <c r="A18">
        <v>348</v>
      </c>
      <c r="B18">
        <v>-13</v>
      </c>
      <c r="C18">
        <v>-13</v>
      </c>
      <c r="D18">
        <v>-115071</v>
      </c>
      <c r="E18">
        <f>Table1[[#This Row],[Test]]+Table1[[#This Row],[FormulaToSum]]*Table1[[#This Row],[Number]]/Table1[[#This Row],[Decimal ]]</f>
        <v>3080349.153846154</v>
      </c>
    </row>
    <row r="19" spans="1:5" x14ac:dyDescent="0.25">
      <c r="A19">
        <v>369</v>
      </c>
      <c r="B19">
        <v>-14</v>
      </c>
      <c r="C19">
        <v>-14</v>
      </c>
      <c r="D19">
        <v>-122749</v>
      </c>
      <c r="E19">
        <f>Table1[[#This Row],[Test]]+Table1[[#This Row],[FormulaToSum]]*Table1[[#This Row],[Number]]/Table1[[#This Row],[Decimal ]]</f>
        <v>3235298.9285714286</v>
      </c>
    </row>
    <row r="20" spans="1:5" x14ac:dyDescent="0.25">
      <c r="A20">
        <v>390</v>
      </c>
      <c r="B20">
        <v>-15</v>
      </c>
      <c r="C20">
        <v>-15</v>
      </c>
      <c r="D20">
        <v>-130427</v>
      </c>
      <c r="E20">
        <f>Table1[[#This Row],[Test]]+Table1[[#This Row],[FormulaToSum]]*Table1[[#This Row],[Number]]/Table1[[#This Row],[Decimal ]]</f>
        <v>3391087</v>
      </c>
    </row>
    <row r="21" spans="1:5" x14ac:dyDescent="0.25">
      <c r="A21">
        <v>411</v>
      </c>
      <c r="B21">
        <v>-16</v>
      </c>
      <c r="C21">
        <v>-16</v>
      </c>
      <c r="D21">
        <v>-138105</v>
      </c>
      <c r="E21">
        <f>Table1[[#This Row],[Test]]+Table1[[#This Row],[FormulaToSum]]*Table1[[#This Row],[Number]]/Table1[[#This Row],[Decimal ]]</f>
        <v>3547556.1875</v>
      </c>
    </row>
    <row r="22" spans="1:5" x14ac:dyDescent="0.25">
      <c r="A22">
        <v>432</v>
      </c>
      <c r="B22">
        <v>-17</v>
      </c>
      <c r="C22">
        <v>-17</v>
      </c>
      <c r="D22">
        <v>-145783</v>
      </c>
      <c r="E22">
        <f>Table1[[#This Row],[Test]]+Table1[[#This Row],[FormulaToSum]]*Table1[[#This Row],[Number]]/Table1[[#This Row],[Decimal ]]</f>
        <v>3704586.2941176472</v>
      </c>
    </row>
    <row r="23" spans="1:5" x14ac:dyDescent="0.25">
      <c r="A23">
        <v>453</v>
      </c>
      <c r="B23">
        <v>-18</v>
      </c>
      <c r="C23">
        <v>-18</v>
      </c>
      <c r="D23">
        <v>-153461</v>
      </c>
      <c r="E23">
        <f>Table1[[#This Row],[Test]]+Table1[[#This Row],[FormulaToSum]]*Table1[[#This Row],[Number]]/Table1[[#This Row],[Decimal ]]</f>
        <v>3862083.8333333335</v>
      </c>
    </row>
    <row r="24" spans="1:5" x14ac:dyDescent="0.25">
      <c r="A24">
        <v>474</v>
      </c>
      <c r="B24">
        <v>-19</v>
      </c>
      <c r="C24">
        <v>-19</v>
      </c>
      <c r="D24">
        <v>-161139</v>
      </c>
      <c r="E24">
        <f>Table1[[#This Row],[Test]]+Table1[[#This Row],[FormulaToSum]]*Table1[[#This Row],[Number]]/Table1[[#This Row],[Decimal ]]</f>
        <v>4019975</v>
      </c>
    </row>
    <row r="25" spans="1:5" x14ac:dyDescent="0.25">
      <c r="A25">
        <v>495</v>
      </c>
      <c r="B25">
        <v>-20</v>
      </c>
      <c r="C25">
        <v>-20</v>
      </c>
      <c r="D25">
        <v>-168817</v>
      </c>
      <c r="E25">
        <f>Table1[[#This Row],[Test]]+Table1[[#This Row],[FormulaToSum]]*Table1[[#This Row],[Number]]/Table1[[#This Row],[Decimal ]]</f>
        <v>4178200.75</v>
      </c>
    </row>
    <row r="26" spans="1:5" x14ac:dyDescent="0.25">
      <c r="A26">
        <v>516</v>
      </c>
      <c r="B26">
        <v>-21</v>
      </c>
      <c r="C26">
        <v>-21</v>
      </c>
      <c r="D26">
        <v>-176495</v>
      </c>
      <c r="E26">
        <f>Table1[[#This Row],[Test]]+Table1[[#This Row],[FormulaToSum]]*Table1[[#This Row],[Number]]/Table1[[#This Row],[Decimal ]]</f>
        <v>4336713.2857142854</v>
      </c>
    </row>
    <row r="27" spans="1:5" x14ac:dyDescent="0.25">
      <c r="A27">
        <v>537</v>
      </c>
      <c r="B27">
        <v>-22</v>
      </c>
      <c r="C27">
        <v>-22</v>
      </c>
      <c r="D27">
        <v>-184173</v>
      </c>
      <c r="E27">
        <f>Table1[[#This Row],[Test]]+Table1[[#This Row],[FormulaToSum]]*Table1[[#This Row],[Number]]/Table1[[#This Row],[Decimal ]]</f>
        <v>4495473.5</v>
      </c>
    </row>
    <row r="28" spans="1:5" x14ac:dyDescent="0.25">
      <c r="A28">
        <v>558</v>
      </c>
      <c r="B28">
        <v>-23</v>
      </c>
      <c r="C28">
        <v>-23</v>
      </c>
      <c r="D28">
        <v>-191851</v>
      </c>
      <c r="E28">
        <f>Table1[[#This Row],[Test]]+Table1[[#This Row],[FormulaToSum]]*Table1[[#This Row],[Number]]/Table1[[#This Row],[Decimal ]]</f>
        <v>4654449.0869565215</v>
      </c>
    </row>
    <row r="29" spans="1:5" x14ac:dyDescent="0.25">
      <c r="A29">
        <v>579</v>
      </c>
      <c r="B29">
        <v>-24</v>
      </c>
      <c r="C29">
        <v>-24</v>
      </c>
      <c r="D29">
        <v>-199529</v>
      </c>
      <c r="E29">
        <f>Table1[[#This Row],[Test]]+Table1[[#This Row],[FormulaToSum]]*Table1[[#This Row],[Number]]/Table1[[#This Row],[Decimal ]]</f>
        <v>4813613.125</v>
      </c>
    </row>
    <row r="30" spans="1:5" x14ac:dyDescent="0.25">
      <c r="A30" t="s">
        <v>44</v>
      </c>
      <c r="B30">
        <f>SUBTOTAL(107,Table1[[Decimal ]])</f>
        <v>8.2259751195020439</v>
      </c>
      <c r="C30">
        <f>SUBTOTAL(105,Table1[Test])</f>
        <v>-24</v>
      </c>
      <c r="D30">
        <f>SUBTOTAL(109,Table1[FormulaToSum])</f>
        <v>-2684528</v>
      </c>
      <c r="E30">
        <f>SUBTOTAL(103,Table1[Column1])</f>
        <v>28</v>
      </c>
    </row>
    <row r="32" spans="1:5" x14ac:dyDescent="0.25">
      <c r="B32" t="e">
        <f>Name_G5+A9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ValidateFormulas</vt:lpstr>
      <vt:lpstr>Sheet3</vt:lpstr>
      <vt:lpstr>Cells_B2B3</vt:lpstr>
      <vt:lpstr>Name</vt:lpstr>
      <vt:lpstr>Name_G5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Källman, Jan</cp:lastModifiedBy>
  <dcterms:created xsi:type="dcterms:W3CDTF">2013-08-12T05:46:06Z</dcterms:created>
  <dcterms:modified xsi:type="dcterms:W3CDTF">2014-01-08T19:34:12Z</dcterms:modified>
</cp:coreProperties>
</file>