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Google Drive/School/2018 08 - ECSU-CSC450 Senior Research/CSC450/"/>
    </mc:Choice>
  </mc:AlternateContent>
  <xr:revisionPtr revIDLastSave="0" documentId="13_ncr:1_{906B3F61-29CB-254D-AA83-47A1C5C4D57D}" xr6:coauthVersionLast="40" xr6:coauthVersionMax="40" xr10:uidLastSave="{00000000-0000-0000-0000-000000000000}"/>
  <bookViews>
    <workbookView xWindow="12280" yWindow="460" windowWidth="16500" windowHeight="16800" xr2:uid="{00000000-000D-0000-FFFF-FFFF00000000}"/>
  </bookViews>
  <sheets>
    <sheet name="Summary" sheetId="3" r:id="rId1"/>
    <sheet name="Similarity" sheetId="4" r:id="rId2"/>
    <sheet name="TermCount" sheetId="5" r:id="rId3"/>
    <sheet name="d" sheetId="12" r:id="rId4"/>
    <sheet name="Sentiment" sheetId="10" r:id="rId5"/>
    <sheet name="Sheet4" sheetId="13" r:id="rId6"/>
  </sheets>
  <definedNames>
    <definedName name="_xlnm._FilterDatabase" localSheetId="3" hidden="1">d!$A$1:$E$109</definedName>
    <definedName name="_xlnm._FilterDatabase" localSheetId="4" hidden="1">Sentiment!$A$1:$M$109</definedName>
    <definedName name="_xlnm._FilterDatabase" localSheetId="5" hidden="1">Sheet4!$D$1:$D$954</definedName>
    <definedName name="_xlchart.v1.0" hidden="1">Summary!$B$24:$B$65</definedName>
    <definedName name="_xlchart.v1.1" hidden="1">Summary!$C$22:$C$23</definedName>
    <definedName name="_xlchart.v1.2" hidden="1">Summary!$C$24:$C$65</definedName>
    <definedName name="_xlnm.Extract" localSheetId="5">Sheet4!$E:$E</definedName>
  </definedNames>
  <calcPr calcId="191029"/>
</workbook>
</file>

<file path=xl/calcChain.xml><?xml version="1.0" encoding="utf-8"?>
<calcChain xmlns="http://schemas.openxmlformats.org/spreadsheetml/2006/main">
  <c r="H6" i="3" l="1"/>
  <c r="I6" i="3"/>
  <c r="H7" i="3"/>
  <c r="I7" i="3"/>
  <c r="B2" i="13" l="1"/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H2" i="13" s="1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B612" i="13"/>
  <c r="B613" i="13"/>
  <c r="B614" i="13"/>
  <c r="B615" i="13"/>
  <c r="B616" i="13"/>
  <c r="B617" i="13"/>
  <c r="B618" i="13"/>
  <c r="B619" i="13"/>
  <c r="B620" i="13"/>
  <c r="B621" i="13"/>
  <c r="B622" i="13"/>
  <c r="B623" i="13"/>
  <c r="B624" i="13"/>
  <c r="B625" i="13"/>
  <c r="B626" i="13"/>
  <c r="B627" i="13"/>
  <c r="B628" i="13"/>
  <c r="B629" i="13"/>
  <c r="B630" i="13"/>
  <c r="B631" i="13"/>
  <c r="B632" i="13"/>
  <c r="B633" i="13"/>
  <c r="B634" i="13"/>
  <c r="B635" i="13"/>
  <c r="B636" i="13"/>
  <c r="B637" i="13"/>
  <c r="B638" i="13"/>
  <c r="B639" i="13"/>
  <c r="B640" i="13"/>
  <c r="B641" i="13"/>
  <c r="B642" i="13"/>
  <c r="B643" i="13"/>
  <c r="B644" i="13"/>
  <c r="B645" i="13"/>
  <c r="B646" i="13"/>
  <c r="B647" i="13"/>
  <c r="B648" i="13"/>
  <c r="B649" i="13"/>
  <c r="B650" i="13"/>
  <c r="B651" i="13"/>
  <c r="B652" i="13"/>
  <c r="B653" i="13"/>
  <c r="B654" i="13"/>
  <c r="B655" i="13"/>
  <c r="B656" i="13"/>
  <c r="B657" i="13"/>
  <c r="B658" i="13"/>
  <c r="B659" i="13"/>
  <c r="B660" i="13"/>
  <c r="B661" i="13"/>
  <c r="B662" i="13"/>
  <c r="B663" i="13"/>
  <c r="B664" i="13"/>
  <c r="B665" i="13"/>
  <c r="B666" i="13"/>
  <c r="B667" i="13"/>
  <c r="B668" i="13"/>
  <c r="B669" i="13"/>
  <c r="B670" i="13"/>
  <c r="B671" i="13"/>
  <c r="B672" i="13"/>
  <c r="B673" i="13"/>
  <c r="B674" i="13"/>
  <c r="B675" i="13"/>
  <c r="B676" i="13"/>
  <c r="B677" i="13"/>
  <c r="B678" i="13"/>
  <c r="B679" i="13"/>
  <c r="B680" i="13"/>
  <c r="B681" i="13"/>
  <c r="B682" i="13"/>
  <c r="B683" i="13"/>
  <c r="B684" i="13"/>
  <c r="B685" i="13"/>
  <c r="B686" i="13"/>
  <c r="B687" i="13"/>
  <c r="B688" i="13"/>
  <c r="B689" i="13"/>
  <c r="B690" i="13"/>
  <c r="B691" i="13"/>
  <c r="B692" i="13"/>
  <c r="B693" i="13"/>
  <c r="B694" i="13"/>
  <c r="B695" i="13"/>
  <c r="B696" i="13"/>
  <c r="B697" i="13"/>
  <c r="B698" i="13"/>
  <c r="B699" i="13"/>
  <c r="B700" i="13"/>
  <c r="B701" i="13"/>
  <c r="B702" i="13"/>
  <c r="B703" i="13"/>
  <c r="B704" i="13"/>
  <c r="B705" i="13"/>
  <c r="B706" i="13"/>
  <c r="B707" i="13"/>
  <c r="B708" i="13"/>
  <c r="B709" i="13"/>
  <c r="B710" i="13"/>
  <c r="B711" i="13"/>
  <c r="B712" i="13"/>
  <c r="B713" i="13"/>
  <c r="B714" i="13"/>
  <c r="B715" i="13"/>
  <c r="B716" i="13"/>
  <c r="B717" i="13"/>
  <c r="B718" i="13"/>
  <c r="B719" i="13"/>
  <c r="B720" i="13"/>
  <c r="B721" i="13"/>
  <c r="B722" i="13"/>
  <c r="B723" i="13"/>
  <c r="B724" i="13"/>
  <c r="B725" i="13"/>
  <c r="B726" i="13"/>
  <c r="B727" i="13"/>
  <c r="B728" i="13"/>
  <c r="B729" i="13"/>
  <c r="B730" i="13"/>
  <c r="B731" i="13"/>
  <c r="B732" i="13"/>
  <c r="B733" i="13"/>
  <c r="B734" i="13"/>
  <c r="B735" i="13"/>
  <c r="B736" i="13"/>
  <c r="B737" i="13"/>
  <c r="B738" i="13"/>
  <c r="B739" i="13"/>
  <c r="B740" i="13"/>
  <c r="B741" i="13"/>
  <c r="B742" i="13"/>
  <c r="B743" i="13"/>
  <c r="B744" i="13"/>
  <c r="B745" i="13"/>
  <c r="B746" i="13"/>
  <c r="B747" i="13"/>
  <c r="B748" i="13"/>
  <c r="B749" i="13"/>
  <c r="B750" i="13"/>
  <c r="B751" i="13"/>
  <c r="B752" i="13"/>
  <c r="B753" i="13"/>
  <c r="B754" i="13"/>
  <c r="B755" i="13"/>
  <c r="B756" i="13"/>
  <c r="B757" i="13"/>
  <c r="B758" i="13"/>
  <c r="B759" i="13"/>
  <c r="B760" i="13"/>
  <c r="B761" i="13"/>
  <c r="B762" i="13"/>
  <c r="B763" i="13"/>
  <c r="B764" i="13"/>
  <c r="B765" i="13"/>
  <c r="B766" i="13"/>
  <c r="B767" i="13"/>
  <c r="B768" i="13"/>
  <c r="B769" i="13"/>
  <c r="B770" i="13"/>
  <c r="B771" i="13"/>
  <c r="B772" i="13"/>
  <c r="B773" i="13"/>
  <c r="B774" i="13"/>
  <c r="B775" i="13"/>
  <c r="B776" i="13"/>
  <c r="B777" i="13"/>
  <c r="B778" i="13"/>
  <c r="B779" i="13"/>
  <c r="B780" i="13"/>
  <c r="B781" i="13"/>
  <c r="B782" i="13"/>
  <c r="B783" i="13"/>
  <c r="B784" i="13"/>
  <c r="B785" i="13"/>
  <c r="B786" i="13"/>
  <c r="B787" i="13"/>
  <c r="B788" i="13"/>
  <c r="B789" i="13"/>
  <c r="B790" i="13"/>
  <c r="B791" i="13"/>
  <c r="B792" i="13"/>
  <c r="B793" i="13"/>
  <c r="B794" i="13"/>
  <c r="B795" i="13"/>
  <c r="B796" i="13"/>
  <c r="B797" i="13"/>
  <c r="B798" i="13"/>
  <c r="B799" i="13"/>
  <c r="B800" i="13"/>
  <c r="B801" i="13"/>
  <c r="B802" i="13"/>
  <c r="B803" i="13"/>
  <c r="B804" i="13"/>
  <c r="B805" i="13"/>
  <c r="B806" i="13"/>
  <c r="B807" i="13"/>
  <c r="B808" i="13"/>
  <c r="B809" i="13"/>
  <c r="B810" i="13"/>
  <c r="B811" i="13"/>
  <c r="B812" i="13"/>
  <c r="B813" i="13"/>
  <c r="B814" i="13"/>
  <c r="B815" i="13"/>
  <c r="B816" i="13"/>
  <c r="B817" i="13"/>
  <c r="B818" i="13"/>
  <c r="B819" i="13"/>
  <c r="B820" i="13"/>
  <c r="B821" i="13"/>
  <c r="B822" i="13"/>
  <c r="B823" i="13"/>
  <c r="B824" i="13"/>
  <c r="B825" i="13"/>
  <c r="B826" i="13"/>
  <c r="B827" i="13"/>
  <c r="B828" i="13"/>
  <c r="B829" i="13"/>
  <c r="B830" i="13"/>
  <c r="B831" i="13"/>
  <c r="B832" i="13"/>
  <c r="B833" i="13"/>
  <c r="B834" i="13"/>
  <c r="B835" i="13"/>
  <c r="B836" i="13"/>
  <c r="B837" i="13"/>
  <c r="B838" i="13"/>
  <c r="B839" i="13"/>
  <c r="B840" i="13"/>
  <c r="B841" i="13"/>
  <c r="B842" i="13"/>
  <c r="B843" i="13"/>
  <c r="B844" i="13"/>
  <c r="B845" i="13"/>
  <c r="B846" i="13"/>
  <c r="B847" i="13"/>
  <c r="B848" i="13"/>
  <c r="B849" i="13"/>
  <c r="B850" i="13"/>
  <c r="B851" i="13"/>
  <c r="B852" i="13"/>
  <c r="B853" i="13"/>
  <c r="B854" i="13"/>
  <c r="B855" i="13"/>
  <c r="B856" i="13"/>
  <c r="B857" i="13"/>
  <c r="B858" i="13"/>
  <c r="B859" i="13"/>
  <c r="B860" i="13"/>
  <c r="B861" i="13"/>
  <c r="B862" i="13"/>
  <c r="B863" i="13"/>
  <c r="B864" i="13"/>
  <c r="B865" i="13"/>
  <c r="B866" i="13"/>
  <c r="B867" i="13"/>
  <c r="B868" i="13"/>
  <c r="B869" i="13"/>
  <c r="B870" i="13"/>
  <c r="B871" i="13"/>
  <c r="B872" i="13"/>
  <c r="B873" i="13"/>
  <c r="B874" i="13"/>
  <c r="B875" i="13"/>
  <c r="B876" i="13"/>
  <c r="B877" i="13"/>
  <c r="B878" i="13"/>
  <c r="B879" i="13"/>
  <c r="B880" i="13"/>
  <c r="B881" i="13"/>
  <c r="B882" i="13"/>
  <c r="B883" i="13"/>
  <c r="B884" i="13"/>
  <c r="B885" i="13"/>
  <c r="B886" i="13"/>
  <c r="B887" i="13"/>
  <c r="B888" i="13"/>
  <c r="B889" i="13"/>
  <c r="B890" i="13"/>
  <c r="B891" i="13"/>
  <c r="B892" i="13"/>
  <c r="B893" i="13"/>
  <c r="B894" i="13"/>
  <c r="B895" i="13"/>
  <c r="B896" i="13"/>
  <c r="B897" i="13"/>
  <c r="B898" i="13"/>
  <c r="B899" i="13"/>
  <c r="B900" i="13"/>
  <c r="B901" i="13"/>
  <c r="B902" i="13"/>
  <c r="B903" i="13"/>
  <c r="B904" i="13"/>
  <c r="B905" i="13"/>
  <c r="B906" i="13"/>
  <c r="B907" i="13"/>
  <c r="B908" i="13"/>
  <c r="B909" i="13"/>
  <c r="B910" i="13"/>
  <c r="B911" i="13"/>
  <c r="B912" i="13"/>
  <c r="B913" i="13"/>
  <c r="B914" i="13"/>
  <c r="B915" i="13"/>
  <c r="B916" i="13"/>
  <c r="B917" i="13"/>
  <c r="B918" i="13"/>
  <c r="B919" i="13"/>
  <c r="B920" i="13"/>
  <c r="B921" i="13"/>
  <c r="B922" i="13"/>
  <c r="B923" i="13"/>
  <c r="B924" i="13"/>
  <c r="B925" i="13"/>
  <c r="B926" i="13"/>
  <c r="B927" i="13"/>
  <c r="B928" i="13"/>
  <c r="B929" i="13"/>
  <c r="B930" i="13"/>
  <c r="B931" i="13"/>
  <c r="B932" i="13"/>
  <c r="B933" i="13"/>
  <c r="B934" i="13"/>
  <c r="B935" i="13"/>
  <c r="B936" i="13"/>
  <c r="B937" i="13"/>
  <c r="B938" i="13"/>
  <c r="B939" i="13"/>
  <c r="B940" i="13"/>
  <c r="B941" i="13"/>
  <c r="B942" i="13"/>
  <c r="B943" i="13"/>
  <c r="B944" i="13"/>
  <c r="B945" i="13"/>
  <c r="B946" i="13"/>
  <c r="B947" i="13"/>
  <c r="B948" i="13"/>
  <c r="B949" i="13"/>
  <c r="B950" i="13"/>
  <c r="B951" i="13"/>
  <c r="B952" i="13"/>
  <c r="B953" i="13"/>
  <c r="C2" i="13"/>
  <c r="C138" i="13"/>
  <c r="D138" i="13" s="1"/>
  <c r="C139" i="13"/>
  <c r="D139" i="13" s="1"/>
  <c r="C80" i="13"/>
  <c r="D80" i="13" s="1"/>
  <c r="C140" i="13"/>
  <c r="D140" i="13" s="1"/>
  <c r="C141" i="13"/>
  <c r="D141" i="13" s="1"/>
  <c r="C142" i="13"/>
  <c r="D142" i="13" s="1"/>
  <c r="C11" i="13"/>
  <c r="D11" i="13" s="1"/>
  <c r="C143" i="13"/>
  <c r="D143" i="13" s="1"/>
  <c r="C144" i="13"/>
  <c r="D144" i="13" s="1"/>
  <c r="C145" i="13"/>
  <c r="D145" i="13" s="1"/>
  <c r="C146" i="13"/>
  <c r="D146" i="13" s="1"/>
  <c r="C147" i="13"/>
  <c r="D147" i="13" s="1"/>
  <c r="C148" i="13"/>
  <c r="D148" i="13" s="1"/>
  <c r="C3" i="13"/>
  <c r="D3" i="13" s="1"/>
  <c r="C149" i="13"/>
  <c r="D149" i="13" s="1"/>
  <c r="C38" i="13"/>
  <c r="D38" i="13" s="1"/>
  <c r="C150" i="13"/>
  <c r="D150" i="13" s="1"/>
  <c r="C151" i="13"/>
  <c r="D151" i="13" s="1"/>
  <c r="C20" i="13"/>
  <c r="D20" i="13" s="1"/>
  <c r="C152" i="13"/>
  <c r="D152" i="13" s="1"/>
  <c r="C153" i="13"/>
  <c r="D153" i="13" s="1"/>
  <c r="C154" i="13"/>
  <c r="D154" i="13" s="1"/>
  <c r="C14" i="13"/>
  <c r="D14" i="13" s="1"/>
  <c r="C155" i="13"/>
  <c r="D155" i="13" s="1"/>
  <c r="C81" i="13"/>
  <c r="D81" i="13" s="1"/>
  <c r="C156" i="13"/>
  <c r="D156" i="13" s="1"/>
  <c r="C51" i="13"/>
  <c r="D51" i="13" s="1"/>
  <c r="C157" i="13"/>
  <c r="D157" i="13" s="1"/>
  <c r="C158" i="13"/>
  <c r="D158" i="13" s="1"/>
  <c r="C52" i="13"/>
  <c r="D52" i="13" s="1"/>
  <c r="C159" i="13"/>
  <c r="D159" i="13" s="1"/>
  <c r="C160" i="13"/>
  <c r="D160" i="13" s="1"/>
  <c r="C161" i="13"/>
  <c r="D161" i="13" s="1"/>
  <c r="C162" i="13"/>
  <c r="D162" i="13" s="1"/>
  <c r="C163" i="13"/>
  <c r="D163" i="13" s="1"/>
  <c r="C164" i="13"/>
  <c r="D164" i="13" s="1"/>
  <c r="C165" i="13"/>
  <c r="D165" i="13" s="1"/>
  <c r="C166" i="13"/>
  <c r="D166" i="13" s="1"/>
  <c r="C167" i="13"/>
  <c r="D167" i="13" s="1"/>
  <c r="C82" i="13"/>
  <c r="D82" i="13" s="1"/>
  <c r="C168" i="13"/>
  <c r="D168" i="13" s="1"/>
  <c r="C169" i="13"/>
  <c r="D169" i="13" s="1"/>
  <c r="C170" i="13"/>
  <c r="D170" i="13" s="1"/>
  <c r="C171" i="13"/>
  <c r="D171" i="13" s="1"/>
  <c r="C83" i="13"/>
  <c r="D83" i="13" s="1"/>
  <c r="C172" i="13"/>
  <c r="D172" i="13" s="1"/>
  <c r="C173" i="13"/>
  <c r="D173" i="13" s="1"/>
  <c r="C84" i="13"/>
  <c r="D84" i="13" s="1"/>
  <c r="C174" i="13"/>
  <c r="D174" i="13" s="1"/>
  <c r="C175" i="13"/>
  <c r="D175" i="13" s="1"/>
  <c r="C176" i="13"/>
  <c r="D176" i="13" s="1"/>
  <c r="C177" i="13"/>
  <c r="D177" i="13" s="1"/>
  <c r="C178" i="13"/>
  <c r="D178" i="13" s="1"/>
  <c r="C179" i="13"/>
  <c r="D179" i="13" s="1"/>
  <c r="C180" i="13"/>
  <c r="D180" i="13" s="1"/>
  <c r="C181" i="13"/>
  <c r="D181" i="13" s="1"/>
  <c r="C85" i="13"/>
  <c r="D85" i="13" s="1"/>
  <c r="C86" i="13"/>
  <c r="D86" i="13" s="1"/>
  <c r="C182" i="13"/>
  <c r="D182" i="13" s="1"/>
  <c r="C183" i="13"/>
  <c r="D183" i="13" s="1"/>
  <c r="C87" i="13"/>
  <c r="D87" i="13" s="1"/>
  <c r="C53" i="13"/>
  <c r="D53" i="13" s="1"/>
  <c r="C184" i="13"/>
  <c r="D184" i="13" s="1"/>
  <c r="C185" i="13"/>
  <c r="D185" i="13" s="1"/>
  <c r="C186" i="13"/>
  <c r="D186" i="13" s="1"/>
  <c r="C88" i="13"/>
  <c r="D88" i="13" s="1"/>
  <c r="C89" i="13"/>
  <c r="D89" i="13" s="1"/>
  <c r="C187" i="13"/>
  <c r="D187" i="13" s="1"/>
  <c r="C188" i="13"/>
  <c r="D188" i="13" s="1"/>
  <c r="C189" i="13"/>
  <c r="D189" i="13" s="1"/>
  <c r="C190" i="13"/>
  <c r="D190" i="13" s="1"/>
  <c r="C191" i="13"/>
  <c r="D191" i="13" s="1"/>
  <c r="C54" i="13"/>
  <c r="D54" i="13" s="1"/>
  <c r="C192" i="13"/>
  <c r="D192" i="13" s="1"/>
  <c r="C193" i="13"/>
  <c r="D193" i="13" s="1"/>
  <c r="C194" i="13"/>
  <c r="D194" i="13" s="1"/>
  <c r="C195" i="13"/>
  <c r="D195" i="13" s="1"/>
  <c r="C196" i="13"/>
  <c r="D196" i="13" s="1"/>
  <c r="C197" i="13"/>
  <c r="D197" i="13" s="1"/>
  <c r="C198" i="13"/>
  <c r="D198" i="13" s="1"/>
  <c r="C199" i="13"/>
  <c r="D199" i="13" s="1"/>
  <c r="C200" i="13"/>
  <c r="D200" i="13" s="1"/>
  <c r="C201" i="13"/>
  <c r="D201" i="13" s="1"/>
  <c r="C21" i="13"/>
  <c r="D21" i="13" s="1"/>
  <c r="C202" i="13"/>
  <c r="D202" i="13" s="1"/>
  <c r="C203" i="13"/>
  <c r="D203" i="13" s="1"/>
  <c r="C39" i="13"/>
  <c r="D39" i="13" s="1"/>
  <c r="C204" i="13"/>
  <c r="D204" i="13" s="1"/>
  <c r="C205" i="13"/>
  <c r="D205" i="13" s="1"/>
  <c r="C26" i="13"/>
  <c r="D26" i="13" s="1"/>
  <c r="C206" i="13"/>
  <c r="D206" i="13" s="1"/>
  <c r="C90" i="13"/>
  <c r="D90" i="13" s="1"/>
  <c r="C207" i="13"/>
  <c r="D207" i="13" s="1"/>
  <c r="C208" i="13"/>
  <c r="D208" i="13" s="1"/>
  <c r="C209" i="13"/>
  <c r="D209" i="13" s="1"/>
  <c r="C210" i="13"/>
  <c r="D210" i="13" s="1"/>
  <c r="D2" i="13"/>
  <c r="C211" i="13"/>
  <c r="D211" i="13" s="1"/>
  <c r="C212" i="13"/>
  <c r="D212" i="13" s="1"/>
  <c r="C91" i="13"/>
  <c r="D91" i="13" s="1"/>
  <c r="C55" i="13"/>
  <c r="D55" i="13" s="1"/>
  <c r="C213" i="13"/>
  <c r="D213" i="13" s="1"/>
  <c r="C214" i="13"/>
  <c r="D214" i="13" s="1"/>
  <c r="C215" i="13"/>
  <c r="D215" i="13" s="1"/>
  <c r="C216" i="13"/>
  <c r="D216" i="13" s="1"/>
  <c r="C217" i="13"/>
  <c r="D217" i="13" s="1"/>
  <c r="C218" i="13"/>
  <c r="D218" i="13" s="1"/>
  <c r="C56" i="13"/>
  <c r="D56" i="13" s="1"/>
  <c r="C219" i="13"/>
  <c r="D219" i="13" s="1"/>
  <c r="C220" i="13"/>
  <c r="D220" i="13" s="1"/>
  <c r="C221" i="13"/>
  <c r="D221" i="13" s="1"/>
  <c r="C222" i="13"/>
  <c r="D222" i="13" s="1"/>
  <c r="C27" i="13"/>
  <c r="D27" i="13" s="1"/>
  <c r="C223" i="13"/>
  <c r="D223" i="13" s="1"/>
  <c r="C16" i="13"/>
  <c r="D16" i="13" s="1"/>
  <c r="C224" i="13"/>
  <c r="D224" i="13" s="1"/>
  <c r="C92" i="13"/>
  <c r="D92" i="13" s="1"/>
  <c r="C93" i="13"/>
  <c r="D93" i="13" s="1"/>
  <c r="C57" i="13"/>
  <c r="D57" i="13" s="1"/>
  <c r="C58" i="13"/>
  <c r="D58" i="13" s="1"/>
  <c r="C94" i="13"/>
  <c r="D94" i="13" s="1"/>
  <c r="C225" i="13"/>
  <c r="D225" i="13" s="1"/>
  <c r="C4" i="13"/>
  <c r="D4" i="13" s="1"/>
  <c r="C226" i="13"/>
  <c r="D226" i="13" s="1"/>
  <c r="C227" i="13"/>
  <c r="D227" i="13" s="1"/>
  <c r="C95" i="13"/>
  <c r="D95" i="13" s="1"/>
  <c r="C23" i="13"/>
  <c r="D23" i="13" s="1"/>
  <c r="C228" i="13"/>
  <c r="D228" i="13" s="1"/>
  <c r="C229" i="13"/>
  <c r="D229" i="13" s="1"/>
  <c r="C96" i="13"/>
  <c r="D96" i="13" s="1"/>
  <c r="C230" i="13"/>
  <c r="D230" i="13" s="1"/>
  <c r="C231" i="13"/>
  <c r="D231" i="13" s="1"/>
  <c r="C232" i="13"/>
  <c r="D232" i="13" s="1"/>
  <c r="C97" i="13"/>
  <c r="D97" i="13" s="1"/>
  <c r="C40" i="13"/>
  <c r="D40" i="13" s="1"/>
  <c r="C12" i="13"/>
  <c r="D12" i="13" s="1"/>
  <c r="C233" i="13"/>
  <c r="D233" i="13" s="1"/>
  <c r="C98" i="13"/>
  <c r="D98" i="13" s="1"/>
  <c r="C234" i="13"/>
  <c r="D234" i="13" s="1"/>
  <c r="C59" i="13"/>
  <c r="D59" i="13" s="1"/>
  <c r="C235" i="13"/>
  <c r="D235" i="13" s="1"/>
  <c r="C24" i="13"/>
  <c r="D24" i="13" s="1"/>
  <c r="C99" i="13"/>
  <c r="D99" i="13" s="1"/>
  <c r="C236" i="13"/>
  <c r="D236" i="13" s="1"/>
  <c r="C237" i="13"/>
  <c r="D237" i="13" s="1"/>
  <c r="C41" i="13"/>
  <c r="D41" i="13" s="1"/>
  <c r="C238" i="13"/>
  <c r="D238" i="13" s="1"/>
  <c r="C239" i="13"/>
  <c r="D239" i="13" s="1"/>
  <c r="C240" i="13"/>
  <c r="D240" i="13" s="1"/>
  <c r="C100" i="13"/>
  <c r="D100" i="13" s="1"/>
  <c r="C241" i="13"/>
  <c r="D241" i="13" s="1"/>
  <c r="C242" i="13"/>
  <c r="D242" i="13" s="1"/>
  <c r="C25" i="13"/>
  <c r="D25" i="13" s="1"/>
  <c r="C243" i="13"/>
  <c r="D243" i="13" s="1"/>
  <c r="C5" i="13"/>
  <c r="D5" i="13" s="1"/>
  <c r="C244" i="13"/>
  <c r="D244" i="13" s="1"/>
  <c r="C101" i="13"/>
  <c r="D101" i="13" s="1"/>
  <c r="C245" i="13"/>
  <c r="D245" i="13" s="1"/>
  <c r="C246" i="13"/>
  <c r="D246" i="13" s="1"/>
  <c r="C247" i="13"/>
  <c r="D247" i="13" s="1"/>
  <c r="C248" i="13"/>
  <c r="D248" i="13" s="1"/>
  <c r="C249" i="13"/>
  <c r="D249" i="13" s="1"/>
  <c r="C250" i="13"/>
  <c r="D250" i="13" s="1"/>
  <c r="C251" i="13"/>
  <c r="D251" i="13" s="1"/>
  <c r="C252" i="13"/>
  <c r="D252" i="13" s="1"/>
  <c r="C253" i="13"/>
  <c r="D253" i="13" s="1"/>
  <c r="C60" i="13"/>
  <c r="D60" i="13" s="1"/>
  <c r="C254" i="13"/>
  <c r="D254" i="13" s="1"/>
  <c r="C255" i="13"/>
  <c r="D255" i="13" s="1"/>
  <c r="C256" i="13"/>
  <c r="D256" i="13" s="1"/>
  <c r="C257" i="13"/>
  <c r="D257" i="13" s="1"/>
  <c r="C102" i="13"/>
  <c r="D102" i="13" s="1"/>
  <c r="C258" i="13"/>
  <c r="D258" i="13" s="1"/>
  <c r="C259" i="13"/>
  <c r="D259" i="13" s="1"/>
  <c r="C103" i="13"/>
  <c r="D103" i="13" s="1"/>
  <c r="C260" i="13"/>
  <c r="D260" i="13" s="1"/>
  <c r="C261" i="13"/>
  <c r="D261" i="13" s="1"/>
  <c r="C262" i="13"/>
  <c r="D262" i="13" s="1"/>
  <c r="C263" i="13"/>
  <c r="D263" i="13" s="1"/>
  <c r="C104" i="13"/>
  <c r="D104" i="13" s="1"/>
  <c r="C105" i="13"/>
  <c r="D105" i="13" s="1"/>
  <c r="C106" i="13"/>
  <c r="D106" i="13" s="1"/>
  <c r="C264" i="13"/>
  <c r="D264" i="13" s="1"/>
  <c r="C42" i="13"/>
  <c r="D42" i="13" s="1"/>
  <c r="C265" i="13"/>
  <c r="D265" i="13" s="1"/>
  <c r="C61" i="13"/>
  <c r="D61" i="13" s="1"/>
  <c r="C43" i="13"/>
  <c r="D43" i="13" s="1"/>
  <c r="C107" i="13"/>
  <c r="D107" i="13" s="1"/>
  <c r="C266" i="13"/>
  <c r="D266" i="13" s="1"/>
  <c r="C267" i="13"/>
  <c r="D267" i="13" s="1"/>
  <c r="C108" i="13"/>
  <c r="D108" i="13" s="1"/>
  <c r="C268" i="13"/>
  <c r="D268" i="13" s="1"/>
  <c r="C269" i="13"/>
  <c r="D269" i="13" s="1"/>
  <c r="C270" i="13"/>
  <c r="D270" i="13" s="1"/>
  <c r="C271" i="13"/>
  <c r="D271" i="13" s="1"/>
  <c r="C62" i="13"/>
  <c r="D62" i="13" s="1"/>
  <c r="C44" i="13"/>
  <c r="D44" i="13" s="1"/>
  <c r="C17" i="13"/>
  <c r="D17" i="13" s="1"/>
  <c r="C272" i="13"/>
  <c r="D272" i="13" s="1"/>
  <c r="C109" i="13"/>
  <c r="D109" i="13" s="1"/>
  <c r="C273" i="13"/>
  <c r="D273" i="13" s="1"/>
  <c r="C274" i="13"/>
  <c r="D274" i="13" s="1"/>
  <c r="C275" i="13"/>
  <c r="D275" i="13" s="1"/>
  <c r="C276" i="13"/>
  <c r="D276" i="13" s="1"/>
  <c r="C277" i="13"/>
  <c r="D277" i="13" s="1"/>
  <c r="C278" i="13"/>
  <c r="D278" i="13" s="1"/>
  <c r="C28" i="13"/>
  <c r="D28" i="13" s="1"/>
  <c r="C279" i="13"/>
  <c r="D279" i="13" s="1"/>
  <c r="C280" i="13"/>
  <c r="D280" i="13" s="1"/>
  <c r="C110" i="13"/>
  <c r="D110" i="13" s="1"/>
  <c r="C63" i="13"/>
  <c r="D63" i="13" s="1"/>
  <c r="C29" i="13"/>
  <c r="D29" i="13" s="1"/>
  <c r="C281" i="13"/>
  <c r="D281" i="13" s="1"/>
  <c r="C282" i="13"/>
  <c r="D282" i="13" s="1"/>
  <c r="C283" i="13"/>
  <c r="D283" i="13" s="1"/>
  <c r="C284" i="13"/>
  <c r="D284" i="13" s="1"/>
  <c r="C64" i="13"/>
  <c r="D64" i="13" s="1"/>
  <c r="C285" i="13"/>
  <c r="D285" i="13" s="1"/>
  <c r="C286" i="13"/>
  <c r="D286" i="13" s="1"/>
  <c r="C111" i="13"/>
  <c r="D111" i="13" s="1"/>
  <c r="C287" i="13"/>
  <c r="D287" i="13" s="1"/>
  <c r="C112" i="13"/>
  <c r="D112" i="13" s="1"/>
  <c r="C113" i="13"/>
  <c r="D113" i="13" s="1"/>
  <c r="C288" i="13"/>
  <c r="D288" i="13" s="1"/>
  <c r="C289" i="13"/>
  <c r="D289" i="13" s="1"/>
  <c r="C290" i="13"/>
  <c r="D290" i="13" s="1"/>
  <c r="C291" i="13"/>
  <c r="D291" i="13" s="1"/>
  <c r="C292" i="13"/>
  <c r="D292" i="13" s="1"/>
  <c r="C293" i="13"/>
  <c r="D293" i="13" s="1"/>
  <c r="C294" i="13"/>
  <c r="D294" i="13" s="1"/>
  <c r="C295" i="13"/>
  <c r="D295" i="13" s="1"/>
  <c r="C296" i="13"/>
  <c r="D296" i="13" s="1"/>
  <c r="C297" i="13"/>
  <c r="D297" i="13" s="1"/>
  <c r="C65" i="13"/>
  <c r="D65" i="13" s="1"/>
  <c r="C298" i="13"/>
  <c r="D298" i="13" s="1"/>
  <c r="C299" i="13"/>
  <c r="D299" i="13" s="1"/>
  <c r="C300" i="13"/>
  <c r="D300" i="13" s="1"/>
  <c r="C18" i="13"/>
  <c r="D18" i="13" s="1"/>
  <c r="C301" i="13"/>
  <c r="D301" i="13" s="1"/>
  <c r="C302" i="13"/>
  <c r="D302" i="13" s="1"/>
  <c r="C303" i="13"/>
  <c r="D303" i="13" s="1"/>
  <c r="C304" i="13"/>
  <c r="D304" i="13" s="1"/>
  <c r="C305" i="13"/>
  <c r="D305" i="13" s="1"/>
  <c r="C306" i="13"/>
  <c r="D306" i="13" s="1"/>
  <c r="C307" i="13"/>
  <c r="D307" i="13" s="1"/>
  <c r="C308" i="13"/>
  <c r="D308" i="13" s="1"/>
  <c r="C309" i="13"/>
  <c r="D309" i="13" s="1"/>
  <c r="C310" i="13"/>
  <c r="D310" i="13" s="1"/>
  <c r="C66" i="13"/>
  <c r="D66" i="13" s="1"/>
  <c r="C30" i="13"/>
  <c r="D30" i="13" s="1"/>
  <c r="C114" i="13"/>
  <c r="D114" i="13" s="1"/>
  <c r="C311" i="13"/>
  <c r="D311" i="13" s="1"/>
  <c r="C7" i="13"/>
  <c r="D7" i="13" s="1"/>
  <c r="C312" i="13"/>
  <c r="D312" i="13" s="1"/>
  <c r="C313" i="13"/>
  <c r="D313" i="13" s="1"/>
  <c r="C314" i="13"/>
  <c r="D314" i="13" s="1"/>
  <c r="C67" i="13"/>
  <c r="D67" i="13" s="1"/>
  <c r="C315" i="13"/>
  <c r="D315" i="13" s="1"/>
  <c r="C115" i="13"/>
  <c r="D115" i="13" s="1"/>
  <c r="C316" i="13"/>
  <c r="D316" i="13" s="1"/>
  <c r="C45" i="13"/>
  <c r="D45" i="13" s="1"/>
  <c r="C31" i="13"/>
  <c r="D31" i="13" s="1"/>
  <c r="C68" i="13"/>
  <c r="D68" i="13" s="1"/>
  <c r="C32" i="13"/>
  <c r="D32" i="13" s="1"/>
  <c r="C317" i="13"/>
  <c r="D317" i="13" s="1"/>
  <c r="C8" i="13"/>
  <c r="D8" i="13" s="1"/>
  <c r="C318" i="13"/>
  <c r="D318" i="13" s="1"/>
  <c r="C319" i="13"/>
  <c r="D319" i="13" s="1"/>
  <c r="C320" i="13"/>
  <c r="D320" i="13" s="1"/>
  <c r="C321" i="13"/>
  <c r="D321" i="13" s="1"/>
  <c r="C322" i="13"/>
  <c r="D322" i="13" s="1"/>
  <c r="C323" i="13"/>
  <c r="D323" i="13" s="1"/>
  <c r="C324" i="13"/>
  <c r="D324" i="13" s="1"/>
  <c r="C69" i="13"/>
  <c r="D69" i="13" s="1"/>
  <c r="C325" i="13"/>
  <c r="D325" i="13" s="1"/>
  <c r="C326" i="13"/>
  <c r="D326" i="13" s="1"/>
  <c r="C327" i="13"/>
  <c r="D327" i="13" s="1"/>
  <c r="C33" i="13"/>
  <c r="D33" i="13" s="1"/>
  <c r="C116" i="13"/>
  <c r="D116" i="13" s="1"/>
  <c r="C328" i="13"/>
  <c r="D328" i="13" s="1"/>
  <c r="C117" i="13"/>
  <c r="D117" i="13" s="1"/>
  <c r="C329" i="13"/>
  <c r="D329" i="13" s="1"/>
  <c r="C330" i="13"/>
  <c r="D330" i="13" s="1"/>
  <c r="C331" i="13"/>
  <c r="D331" i="13" s="1"/>
  <c r="C332" i="13"/>
  <c r="D332" i="13" s="1"/>
  <c r="C333" i="13"/>
  <c r="D333" i="13" s="1"/>
  <c r="C334" i="13"/>
  <c r="D334" i="13" s="1"/>
  <c r="C335" i="13"/>
  <c r="D335" i="13" s="1"/>
  <c r="C336" i="13"/>
  <c r="D336" i="13" s="1"/>
  <c r="C118" i="13"/>
  <c r="D118" i="13" s="1"/>
  <c r="C337" i="13"/>
  <c r="D337" i="13" s="1"/>
  <c r="C338" i="13"/>
  <c r="D338" i="13" s="1"/>
  <c r="C339" i="13"/>
  <c r="D339" i="13" s="1"/>
  <c r="C46" i="13"/>
  <c r="D46" i="13" s="1"/>
  <c r="C340" i="13"/>
  <c r="D340" i="13" s="1"/>
  <c r="C341" i="13"/>
  <c r="D341" i="13" s="1"/>
  <c r="C342" i="13"/>
  <c r="D342" i="13" s="1"/>
  <c r="C47" i="13"/>
  <c r="D47" i="13" s="1"/>
  <c r="C343" i="13"/>
  <c r="D343" i="13" s="1"/>
  <c r="C344" i="13"/>
  <c r="D344" i="13" s="1"/>
  <c r="C345" i="13"/>
  <c r="D345" i="13" s="1"/>
  <c r="C346" i="13"/>
  <c r="D346" i="13" s="1"/>
  <c r="C347" i="13"/>
  <c r="D347" i="13" s="1"/>
  <c r="C348" i="13"/>
  <c r="D348" i="13" s="1"/>
  <c r="C119" i="13"/>
  <c r="D119" i="13" s="1"/>
  <c r="C349" i="13"/>
  <c r="D349" i="13" s="1"/>
  <c r="C350" i="13"/>
  <c r="D350" i="13" s="1"/>
  <c r="C70" i="13"/>
  <c r="D70" i="13" s="1"/>
  <c r="C71" i="13"/>
  <c r="D71" i="13" s="1"/>
  <c r="C351" i="13"/>
  <c r="D351" i="13" s="1"/>
  <c r="C120" i="13"/>
  <c r="D120" i="13" s="1"/>
  <c r="C121" i="13"/>
  <c r="D121" i="13" s="1"/>
  <c r="C352" i="13"/>
  <c r="D352" i="13" s="1"/>
  <c r="C353" i="13"/>
  <c r="D353" i="13" s="1"/>
  <c r="C354" i="13"/>
  <c r="D354" i="13" s="1"/>
  <c r="C355" i="13"/>
  <c r="D355" i="13" s="1"/>
  <c r="C356" i="13"/>
  <c r="D356" i="13" s="1"/>
  <c r="C357" i="13"/>
  <c r="D357" i="13" s="1"/>
  <c r="C358" i="13"/>
  <c r="D358" i="13" s="1"/>
  <c r="C359" i="13"/>
  <c r="D359" i="13" s="1"/>
  <c r="C360" i="13"/>
  <c r="D360" i="13" s="1"/>
  <c r="C361" i="13"/>
  <c r="D361" i="13" s="1"/>
  <c r="C122" i="13"/>
  <c r="D122" i="13" s="1"/>
  <c r="C362" i="13"/>
  <c r="D362" i="13" s="1"/>
  <c r="C48" i="13"/>
  <c r="D48" i="13" s="1"/>
  <c r="C363" i="13"/>
  <c r="D363" i="13" s="1"/>
  <c r="C72" i="13"/>
  <c r="D72" i="13" s="1"/>
  <c r="C19" i="13"/>
  <c r="D19" i="13" s="1"/>
  <c r="C364" i="13"/>
  <c r="D364" i="13" s="1"/>
  <c r="C365" i="13"/>
  <c r="D365" i="13" s="1"/>
  <c r="C34" i="13"/>
  <c r="D34" i="13" s="1"/>
  <c r="C366" i="13"/>
  <c r="D366" i="13" s="1"/>
  <c r="C367" i="13"/>
  <c r="D367" i="13" s="1"/>
  <c r="C13" i="13"/>
  <c r="D13" i="13" s="1"/>
  <c r="C123" i="13"/>
  <c r="D123" i="13" s="1"/>
  <c r="C73" i="13"/>
  <c r="D73" i="13" s="1"/>
  <c r="C124" i="13"/>
  <c r="D124" i="13" s="1"/>
  <c r="C368" i="13"/>
  <c r="D368" i="13" s="1"/>
  <c r="C369" i="13"/>
  <c r="D369" i="13" s="1"/>
  <c r="C370" i="13"/>
  <c r="D370" i="13" s="1"/>
  <c r="C125" i="13"/>
  <c r="D125" i="13" s="1"/>
  <c r="C371" i="13"/>
  <c r="D371" i="13" s="1"/>
  <c r="C126" i="13"/>
  <c r="D126" i="13" s="1"/>
  <c r="C372" i="13"/>
  <c r="D372" i="13" s="1"/>
  <c r="C373" i="13"/>
  <c r="D373" i="13" s="1"/>
  <c r="C374" i="13"/>
  <c r="D374" i="13" s="1"/>
  <c r="C375" i="13"/>
  <c r="D375" i="13" s="1"/>
  <c r="C376" i="13"/>
  <c r="D376" i="13" s="1"/>
  <c r="C377" i="13"/>
  <c r="D377" i="13" s="1"/>
  <c r="C378" i="13"/>
  <c r="D378" i="13" s="1"/>
  <c r="C127" i="13"/>
  <c r="D127" i="13" s="1"/>
  <c r="C379" i="13"/>
  <c r="D379" i="13" s="1"/>
  <c r="C128" i="13"/>
  <c r="D128" i="13" s="1"/>
  <c r="C380" i="13"/>
  <c r="D380" i="13" s="1"/>
  <c r="C381" i="13"/>
  <c r="D381" i="13" s="1"/>
  <c r="C382" i="13"/>
  <c r="D382" i="13" s="1"/>
  <c r="C383" i="13"/>
  <c r="D383" i="13" s="1"/>
  <c r="C384" i="13"/>
  <c r="D384" i="13" s="1"/>
  <c r="C385" i="13"/>
  <c r="D385" i="13" s="1"/>
  <c r="C386" i="13"/>
  <c r="D386" i="13" s="1"/>
  <c r="C74" i="13"/>
  <c r="D74" i="13" s="1"/>
  <c r="C387" i="13"/>
  <c r="D387" i="13" s="1"/>
  <c r="C9" i="13"/>
  <c r="D9" i="13" s="1"/>
  <c r="C388" i="13"/>
  <c r="D388" i="13" s="1"/>
  <c r="C389" i="13"/>
  <c r="D389" i="13" s="1"/>
  <c r="C35" i="13"/>
  <c r="D35" i="13" s="1"/>
  <c r="C390" i="13"/>
  <c r="D390" i="13" s="1"/>
  <c r="C391" i="13"/>
  <c r="D391" i="13" s="1"/>
  <c r="C129" i="13"/>
  <c r="D129" i="13" s="1"/>
  <c r="C392" i="13"/>
  <c r="D392" i="13" s="1"/>
  <c r="C393" i="13"/>
  <c r="D393" i="13" s="1"/>
  <c r="C22" i="13"/>
  <c r="D22" i="13" s="1"/>
  <c r="C394" i="13"/>
  <c r="D394" i="13" s="1"/>
  <c r="C395" i="13"/>
  <c r="D395" i="13" s="1"/>
  <c r="C6" i="13"/>
  <c r="D6" i="13" s="1"/>
  <c r="C396" i="13"/>
  <c r="D396" i="13" s="1"/>
  <c r="C397" i="13"/>
  <c r="D397" i="13" s="1"/>
  <c r="C398" i="13"/>
  <c r="D398" i="13" s="1"/>
  <c r="C399" i="13"/>
  <c r="D399" i="13" s="1"/>
  <c r="C400" i="13"/>
  <c r="D400" i="13" s="1"/>
  <c r="C401" i="13"/>
  <c r="D401" i="13" s="1"/>
  <c r="C402" i="13"/>
  <c r="D402" i="13" s="1"/>
  <c r="C403" i="13"/>
  <c r="D403" i="13" s="1"/>
  <c r="C49" i="13"/>
  <c r="D49" i="13" s="1"/>
  <c r="C130" i="13"/>
  <c r="D130" i="13" s="1"/>
  <c r="C404" i="13"/>
  <c r="D404" i="13" s="1"/>
  <c r="C36" i="13"/>
  <c r="D36" i="13" s="1"/>
  <c r="C405" i="13"/>
  <c r="D405" i="13" s="1"/>
  <c r="C75" i="13"/>
  <c r="D75" i="13" s="1"/>
  <c r="C131" i="13"/>
  <c r="D131" i="13" s="1"/>
  <c r="C406" i="13"/>
  <c r="D406" i="13" s="1"/>
  <c r="C407" i="13"/>
  <c r="D407" i="13" s="1"/>
  <c r="C408" i="13"/>
  <c r="D408" i="13" s="1"/>
  <c r="C409" i="13"/>
  <c r="D409" i="13" s="1"/>
  <c r="C410" i="13"/>
  <c r="D410" i="13" s="1"/>
  <c r="C411" i="13"/>
  <c r="D411" i="13" s="1"/>
  <c r="C412" i="13"/>
  <c r="D412" i="13" s="1"/>
  <c r="C50" i="13"/>
  <c r="D50" i="13" s="1"/>
  <c r="C132" i="13"/>
  <c r="D132" i="13" s="1"/>
  <c r="C413" i="13"/>
  <c r="D413" i="13" s="1"/>
  <c r="C414" i="13"/>
  <c r="D414" i="13" s="1"/>
  <c r="C415" i="13"/>
  <c r="D415" i="13" s="1"/>
  <c r="C133" i="13"/>
  <c r="D133" i="13" s="1"/>
  <c r="C15" i="13"/>
  <c r="D15" i="13" s="1"/>
  <c r="C416" i="13"/>
  <c r="D416" i="13" s="1"/>
  <c r="C417" i="13"/>
  <c r="D417" i="13" s="1"/>
  <c r="C418" i="13"/>
  <c r="D418" i="13" s="1"/>
  <c r="C134" i="13"/>
  <c r="D134" i="13" s="1"/>
  <c r="C419" i="13"/>
  <c r="D419" i="13" s="1"/>
  <c r="C420" i="13"/>
  <c r="D420" i="13" s="1"/>
  <c r="C421" i="13"/>
  <c r="D421" i="13" s="1"/>
  <c r="C422" i="13"/>
  <c r="D422" i="13" s="1"/>
  <c r="C423" i="13"/>
  <c r="D423" i="13" s="1"/>
  <c r="C424" i="13"/>
  <c r="D424" i="13" s="1"/>
  <c r="C425" i="13"/>
  <c r="D425" i="13" s="1"/>
  <c r="C426" i="13"/>
  <c r="D426" i="13" s="1"/>
  <c r="C427" i="13"/>
  <c r="D427" i="13" s="1"/>
  <c r="C428" i="13"/>
  <c r="D428" i="13" s="1"/>
  <c r="C429" i="13"/>
  <c r="D429" i="13" s="1"/>
  <c r="C430" i="13"/>
  <c r="D430" i="13" s="1"/>
  <c r="C431" i="13"/>
  <c r="D431" i="13" s="1"/>
  <c r="C76" i="13"/>
  <c r="D76" i="13" s="1"/>
  <c r="C432" i="13"/>
  <c r="D432" i="13" s="1"/>
  <c r="C433" i="13"/>
  <c r="D433" i="13" s="1"/>
  <c r="C434" i="13"/>
  <c r="D434" i="13" s="1"/>
  <c r="C435" i="13"/>
  <c r="D435" i="13" s="1"/>
  <c r="C436" i="13"/>
  <c r="D436" i="13" s="1"/>
  <c r="C437" i="13"/>
  <c r="D437" i="13" s="1"/>
  <c r="C438" i="13"/>
  <c r="D438" i="13" s="1"/>
  <c r="C10" i="13"/>
  <c r="D10" i="13" s="1"/>
  <c r="C439" i="13"/>
  <c r="D439" i="13" s="1"/>
  <c r="C440" i="13"/>
  <c r="D440" i="13" s="1"/>
  <c r="C441" i="13"/>
  <c r="D441" i="13" s="1"/>
  <c r="C442" i="13"/>
  <c r="D442" i="13" s="1"/>
  <c r="C443" i="13"/>
  <c r="D443" i="13" s="1"/>
  <c r="C444" i="13"/>
  <c r="D444" i="13" s="1"/>
  <c r="C445" i="13"/>
  <c r="D445" i="13" s="1"/>
  <c r="C446" i="13"/>
  <c r="D446" i="13" s="1"/>
  <c r="C447" i="13"/>
  <c r="D447" i="13" s="1"/>
  <c r="C448" i="13"/>
  <c r="D448" i="13" s="1"/>
  <c r="C449" i="13"/>
  <c r="D449" i="13" s="1"/>
  <c r="C450" i="13"/>
  <c r="D450" i="13" s="1"/>
  <c r="C451" i="13"/>
  <c r="D451" i="13" s="1"/>
  <c r="C452" i="13"/>
  <c r="D452" i="13" s="1"/>
  <c r="C453" i="13"/>
  <c r="D453" i="13" s="1"/>
  <c r="C454" i="13"/>
  <c r="D454" i="13" s="1"/>
  <c r="C455" i="13"/>
  <c r="D455" i="13" s="1"/>
  <c r="C456" i="13"/>
  <c r="D456" i="13" s="1"/>
  <c r="C457" i="13"/>
  <c r="D457" i="13" s="1"/>
  <c r="C135" i="13"/>
  <c r="D135" i="13" s="1"/>
  <c r="C458" i="13"/>
  <c r="D458" i="13" s="1"/>
  <c r="C459" i="13"/>
  <c r="D459" i="13" s="1"/>
  <c r="C460" i="13"/>
  <c r="D460" i="13" s="1"/>
  <c r="C461" i="13"/>
  <c r="D461" i="13" s="1"/>
  <c r="C136" i="13"/>
  <c r="D136" i="13" s="1"/>
  <c r="C462" i="13"/>
  <c r="D462" i="13" s="1"/>
  <c r="C463" i="13"/>
  <c r="D463" i="13" s="1"/>
  <c r="C464" i="13"/>
  <c r="D464" i="13" s="1"/>
  <c r="C465" i="13"/>
  <c r="D465" i="13" s="1"/>
  <c r="C466" i="13"/>
  <c r="D466" i="13" s="1"/>
  <c r="C467" i="13"/>
  <c r="D467" i="13" s="1"/>
  <c r="C468" i="13"/>
  <c r="D468" i="13" s="1"/>
  <c r="C469" i="13"/>
  <c r="D469" i="13" s="1"/>
  <c r="C470" i="13"/>
  <c r="D470" i="13" s="1"/>
  <c r="C471" i="13"/>
  <c r="D471" i="13" s="1"/>
  <c r="C77" i="13"/>
  <c r="D77" i="13" s="1"/>
  <c r="C472" i="13"/>
  <c r="D472" i="13" s="1"/>
  <c r="C78" i="13"/>
  <c r="D78" i="13" s="1"/>
  <c r="C473" i="13"/>
  <c r="D473" i="13" s="1"/>
  <c r="C474" i="13"/>
  <c r="D474" i="13" s="1"/>
  <c r="C37" i="13"/>
  <c r="D37" i="13" s="1"/>
  <c r="C475" i="13"/>
  <c r="D475" i="13" s="1"/>
  <c r="C476" i="13"/>
  <c r="D476" i="13" s="1"/>
  <c r="C477" i="13"/>
  <c r="D477" i="13" s="1"/>
  <c r="C478" i="13"/>
  <c r="D478" i="13" s="1"/>
  <c r="C479" i="13"/>
  <c r="D479" i="13" s="1"/>
  <c r="C480" i="13"/>
  <c r="D480" i="13" s="1"/>
  <c r="C481" i="13"/>
  <c r="D481" i="13" s="1"/>
  <c r="C482" i="13"/>
  <c r="D482" i="13" s="1"/>
  <c r="C483" i="13"/>
  <c r="D483" i="13" s="1"/>
  <c r="C79" i="13"/>
  <c r="D79" i="13" s="1"/>
  <c r="C484" i="13"/>
  <c r="D484" i="13" s="1"/>
  <c r="C485" i="13"/>
  <c r="D485" i="13" s="1"/>
  <c r="C486" i="13"/>
  <c r="D486" i="13" s="1"/>
  <c r="C487" i="13"/>
  <c r="D487" i="13" s="1"/>
  <c r="C488" i="13"/>
  <c r="D488" i="13" s="1"/>
  <c r="C489" i="13"/>
  <c r="D489" i="13" s="1"/>
  <c r="C490" i="13"/>
  <c r="D490" i="13" s="1"/>
  <c r="C491" i="13"/>
  <c r="D491" i="13" s="1"/>
  <c r="C492" i="13"/>
  <c r="D492" i="13" s="1"/>
  <c r="C493" i="13"/>
  <c r="D493" i="13" s="1"/>
  <c r="C494" i="13"/>
  <c r="D494" i="13" s="1"/>
  <c r="C495" i="13"/>
  <c r="D495" i="13" s="1"/>
  <c r="C496" i="13"/>
  <c r="D496" i="13" s="1"/>
  <c r="C497" i="13"/>
  <c r="D497" i="13" s="1"/>
  <c r="C498" i="13"/>
  <c r="D498" i="13" s="1"/>
  <c r="C499" i="13"/>
  <c r="D499" i="13" s="1"/>
  <c r="C500" i="13"/>
  <c r="D500" i="13" s="1"/>
  <c r="C501" i="13"/>
  <c r="D501" i="13" s="1"/>
  <c r="C502" i="13"/>
  <c r="D502" i="13" s="1"/>
  <c r="C503" i="13"/>
  <c r="D503" i="13" s="1"/>
  <c r="C504" i="13"/>
  <c r="D504" i="13" s="1"/>
  <c r="C505" i="13"/>
  <c r="D505" i="13" s="1"/>
  <c r="C506" i="13"/>
  <c r="D506" i="13" s="1"/>
  <c r="C507" i="13"/>
  <c r="D507" i="13" s="1"/>
  <c r="C508" i="13"/>
  <c r="D508" i="13" s="1"/>
  <c r="C509" i="13"/>
  <c r="D509" i="13" s="1"/>
  <c r="C510" i="13"/>
  <c r="D510" i="13" s="1"/>
  <c r="C511" i="13"/>
  <c r="D511" i="13" s="1"/>
  <c r="C512" i="13"/>
  <c r="D512" i="13" s="1"/>
  <c r="C513" i="13"/>
  <c r="D513" i="13" s="1"/>
  <c r="C514" i="13"/>
  <c r="D514" i="13" s="1"/>
  <c r="C515" i="13"/>
  <c r="D515" i="13" s="1"/>
  <c r="C516" i="13"/>
  <c r="D516" i="13" s="1"/>
  <c r="C517" i="13"/>
  <c r="D517" i="13" s="1"/>
  <c r="C518" i="13"/>
  <c r="D518" i="13" s="1"/>
  <c r="C519" i="13"/>
  <c r="D519" i="13" s="1"/>
  <c r="C520" i="13"/>
  <c r="D520" i="13" s="1"/>
  <c r="C521" i="13"/>
  <c r="D521" i="13" s="1"/>
  <c r="C522" i="13"/>
  <c r="D522" i="13" s="1"/>
  <c r="C523" i="13"/>
  <c r="D523" i="13" s="1"/>
  <c r="C524" i="13"/>
  <c r="D524" i="13" s="1"/>
  <c r="C525" i="13"/>
  <c r="D525" i="13" s="1"/>
  <c r="C526" i="13"/>
  <c r="D526" i="13" s="1"/>
  <c r="C527" i="13"/>
  <c r="D527" i="13" s="1"/>
  <c r="C528" i="13"/>
  <c r="D528" i="13" s="1"/>
  <c r="C529" i="13"/>
  <c r="D529" i="13" s="1"/>
  <c r="C530" i="13"/>
  <c r="D530" i="13" s="1"/>
  <c r="C531" i="13"/>
  <c r="D531" i="13" s="1"/>
  <c r="C532" i="13"/>
  <c r="D532" i="13" s="1"/>
  <c r="C533" i="13"/>
  <c r="D533" i="13" s="1"/>
  <c r="C534" i="13"/>
  <c r="D534" i="13" s="1"/>
  <c r="C535" i="13"/>
  <c r="D535" i="13" s="1"/>
  <c r="C536" i="13"/>
  <c r="D536" i="13" s="1"/>
  <c r="C537" i="13"/>
  <c r="D537" i="13" s="1"/>
  <c r="C538" i="13"/>
  <c r="D538" i="13" s="1"/>
  <c r="C539" i="13"/>
  <c r="D539" i="13" s="1"/>
  <c r="C540" i="13"/>
  <c r="D540" i="13" s="1"/>
  <c r="C541" i="13"/>
  <c r="D541" i="13" s="1"/>
  <c r="C542" i="13"/>
  <c r="D542" i="13" s="1"/>
  <c r="C543" i="13"/>
  <c r="D543" i="13" s="1"/>
  <c r="C544" i="13"/>
  <c r="D544" i="13" s="1"/>
  <c r="C545" i="13"/>
  <c r="D545" i="13" s="1"/>
  <c r="C546" i="13"/>
  <c r="D546" i="13" s="1"/>
  <c r="C547" i="13"/>
  <c r="D547" i="13" s="1"/>
  <c r="C548" i="13"/>
  <c r="D548" i="13" s="1"/>
  <c r="C549" i="13"/>
  <c r="D549" i="13" s="1"/>
  <c r="C550" i="13"/>
  <c r="D550" i="13" s="1"/>
  <c r="C551" i="13"/>
  <c r="D551" i="13" s="1"/>
  <c r="C552" i="13"/>
  <c r="D552" i="13" s="1"/>
  <c r="C553" i="13"/>
  <c r="D553" i="13" s="1"/>
  <c r="C554" i="13"/>
  <c r="D554" i="13" s="1"/>
  <c r="C555" i="13"/>
  <c r="D555" i="13" s="1"/>
  <c r="C556" i="13"/>
  <c r="D556" i="13" s="1"/>
  <c r="C557" i="13"/>
  <c r="D557" i="13" s="1"/>
  <c r="C558" i="13"/>
  <c r="D558" i="13" s="1"/>
  <c r="C559" i="13"/>
  <c r="D559" i="13" s="1"/>
  <c r="C560" i="13"/>
  <c r="D560" i="13" s="1"/>
  <c r="C561" i="13"/>
  <c r="D561" i="13" s="1"/>
  <c r="C562" i="13"/>
  <c r="D562" i="13" s="1"/>
  <c r="C563" i="13"/>
  <c r="D563" i="13" s="1"/>
  <c r="C564" i="13"/>
  <c r="D564" i="13" s="1"/>
  <c r="C565" i="13"/>
  <c r="D565" i="13" s="1"/>
  <c r="C566" i="13"/>
  <c r="D566" i="13" s="1"/>
  <c r="C567" i="13"/>
  <c r="D567" i="13" s="1"/>
  <c r="C568" i="13"/>
  <c r="D568" i="13" s="1"/>
  <c r="C569" i="13"/>
  <c r="D569" i="13" s="1"/>
  <c r="C570" i="13"/>
  <c r="D570" i="13" s="1"/>
  <c r="C571" i="13"/>
  <c r="D571" i="13" s="1"/>
  <c r="C572" i="13"/>
  <c r="D572" i="13" s="1"/>
  <c r="C573" i="13"/>
  <c r="D573" i="13" s="1"/>
  <c r="C574" i="13"/>
  <c r="D574" i="13" s="1"/>
  <c r="C575" i="13"/>
  <c r="D575" i="13" s="1"/>
  <c r="C576" i="13"/>
  <c r="D576" i="13" s="1"/>
  <c r="C577" i="13"/>
  <c r="D577" i="13" s="1"/>
  <c r="C578" i="13"/>
  <c r="D578" i="13" s="1"/>
  <c r="C579" i="13"/>
  <c r="D579" i="13" s="1"/>
  <c r="C580" i="13"/>
  <c r="D580" i="13" s="1"/>
  <c r="C581" i="13"/>
  <c r="D581" i="13" s="1"/>
  <c r="C582" i="13"/>
  <c r="D582" i="13" s="1"/>
  <c r="C583" i="13"/>
  <c r="D583" i="13" s="1"/>
  <c r="C584" i="13"/>
  <c r="D584" i="13" s="1"/>
  <c r="C585" i="13"/>
  <c r="D585" i="13" s="1"/>
  <c r="C586" i="13"/>
  <c r="D586" i="13" s="1"/>
  <c r="C587" i="13"/>
  <c r="D587" i="13" s="1"/>
  <c r="C588" i="13"/>
  <c r="D588" i="13" s="1"/>
  <c r="C589" i="13"/>
  <c r="D589" i="13" s="1"/>
  <c r="C590" i="13"/>
  <c r="D590" i="13" s="1"/>
  <c r="C591" i="13"/>
  <c r="D591" i="13" s="1"/>
  <c r="C592" i="13"/>
  <c r="D592" i="13" s="1"/>
  <c r="C593" i="13"/>
  <c r="D593" i="13" s="1"/>
  <c r="C594" i="13"/>
  <c r="D594" i="13" s="1"/>
  <c r="C595" i="13"/>
  <c r="D595" i="13" s="1"/>
  <c r="C596" i="13"/>
  <c r="D596" i="13" s="1"/>
  <c r="C597" i="13"/>
  <c r="D597" i="13" s="1"/>
  <c r="C598" i="13"/>
  <c r="D598" i="13" s="1"/>
  <c r="C599" i="13"/>
  <c r="D599" i="13" s="1"/>
  <c r="C600" i="13"/>
  <c r="D600" i="13" s="1"/>
  <c r="C601" i="13"/>
  <c r="D601" i="13" s="1"/>
  <c r="C602" i="13"/>
  <c r="D602" i="13" s="1"/>
  <c r="C603" i="13"/>
  <c r="D603" i="13" s="1"/>
  <c r="C604" i="13"/>
  <c r="D604" i="13" s="1"/>
  <c r="C605" i="13"/>
  <c r="D605" i="13" s="1"/>
  <c r="C606" i="13"/>
  <c r="D606" i="13" s="1"/>
  <c r="C607" i="13"/>
  <c r="D607" i="13" s="1"/>
  <c r="C608" i="13"/>
  <c r="D608" i="13" s="1"/>
  <c r="C609" i="13"/>
  <c r="D609" i="13" s="1"/>
  <c r="C610" i="13"/>
  <c r="D610" i="13" s="1"/>
  <c r="C611" i="13"/>
  <c r="D611" i="13" s="1"/>
  <c r="C612" i="13"/>
  <c r="D612" i="13" s="1"/>
  <c r="C613" i="13"/>
  <c r="D613" i="13" s="1"/>
  <c r="C614" i="13"/>
  <c r="D614" i="13" s="1"/>
  <c r="C615" i="13"/>
  <c r="D615" i="13" s="1"/>
  <c r="C616" i="13"/>
  <c r="D616" i="13" s="1"/>
  <c r="C617" i="13"/>
  <c r="D617" i="13" s="1"/>
  <c r="C618" i="13"/>
  <c r="D618" i="13" s="1"/>
  <c r="C619" i="13"/>
  <c r="D619" i="13" s="1"/>
  <c r="C620" i="13"/>
  <c r="D620" i="13" s="1"/>
  <c r="C621" i="13"/>
  <c r="D621" i="13" s="1"/>
  <c r="C622" i="13"/>
  <c r="D622" i="13" s="1"/>
  <c r="C623" i="13"/>
  <c r="D623" i="13" s="1"/>
  <c r="C624" i="13"/>
  <c r="D624" i="13" s="1"/>
  <c r="C625" i="13"/>
  <c r="D625" i="13" s="1"/>
  <c r="C626" i="13"/>
  <c r="D626" i="13" s="1"/>
  <c r="C627" i="13"/>
  <c r="D627" i="13" s="1"/>
  <c r="C628" i="13"/>
  <c r="D628" i="13" s="1"/>
  <c r="C629" i="13"/>
  <c r="D629" i="13" s="1"/>
  <c r="C630" i="13"/>
  <c r="D630" i="13" s="1"/>
  <c r="C631" i="13"/>
  <c r="D631" i="13" s="1"/>
  <c r="C632" i="13"/>
  <c r="D632" i="13" s="1"/>
  <c r="C633" i="13"/>
  <c r="D633" i="13" s="1"/>
  <c r="C634" i="13"/>
  <c r="D634" i="13" s="1"/>
  <c r="C635" i="13"/>
  <c r="D635" i="13" s="1"/>
  <c r="C636" i="13"/>
  <c r="D636" i="13" s="1"/>
  <c r="C637" i="13"/>
  <c r="D637" i="13" s="1"/>
  <c r="C638" i="13"/>
  <c r="D638" i="13" s="1"/>
  <c r="C639" i="13"/>
  <c r="D639" i="13" s="1"/>
  <c r="C640" i="13"/>
  <c r="D640" i="13" s="1"/>
  <c r="C641" i="13"/>
  <c r="D641" i="13" s="1"/>
  <c r="C642" i="13"/>
  <c r="D642" i="13" s="1"/>
  <c r="C643" i="13"/>
  <c r="D643" i="13" s="1"/>
  <c r="C644" i="13"/>
  <c r="D644" i="13" s="1"/>
  <c r="C645" i="13"/>
  <c r="D645" i="13" s="1"/>
  <c r="C646" i="13"/>
  <c r="D646" i="13" s="1"/>
  <c r="C647" i="13"/>
  <c r="D647" i="13" s="1"/>
  <c r="C648" i="13"/>
  <c r="D648" i="13" s="1"/>
  <c r="C649" i="13"/>
  <c r="D649" i="13" s="1"/>
  <c r="C650" i="13"/>
  <c r="D650" i="13" s="1"/>
  <c r="C651" i="13"/>
  <c r="D651" i="13" s="1"/>
  <c r="C652" i="13"/>
  <c r="D652" i="13" s="1"/>
  <c r="C653" i="13"/>
  <c r="D653" i="13" s="1"/>
  <c r="C654" i="13"/>
  <c r="D654" i="13" s="1"/>
  <c r="C655" i="13"/>
  <c r="D655" i="13" s="1"/>
  <c r="C656" i="13"/>
  <c r="D656" i="13" s="1"/>
  <c r="C657" i="13"/>
  <c r="D657" i="13" s="1"/>
  <c r="C658" i="13"/>
  <c r="D658" i="13" s="1"/>
  <c r="C659" i="13"/>
  <c r="D659" i="13" s="1"/>
  <c r="C660" i="13"/>
  <c r="D660" i="13" s="1"/>
  <c r="C661" i="13"/>
  <c r="D661" i="13" s="1"/>
  <c r="C662" i="13"/>
  <c r="D662" i="13" s="1"/>
  <c r="C663" i="13"/>
  <c r="D663" i="13" s="1"/>
  <c r="C664" i="13"/>
  <c r="D664" i="13" s="1"/>
  <c r="C665" i="13"/>
  <c r="D665" i="13" s="1"/>
  <c r="C666" i="13"/>
  <c r="D666" i="13" s="1"/>
  <c r="C667" i="13"/>
  <c r="D667" i="13" s="1"/>
  <c r="C668" i="13"/>
  <c r="D668" i="13" s="1"/>
  <c r="C669" i="13"/>
  <c r="D669" i="13" s="1"/>
  <c r="C670" i="13"/>
  <c r="D670" i="13" s="1"/>
  <c r="C671" i="13"/>
  <c r="D671" i="13" s="1"/>
  <c r="C672" i="13"/>
  <c r="D672" i="13" s="1"/>
  <c r="C673" i="13"/>
  <c r="D673" i="13" s="1"/>
  <c r="C674" i="13"/>
  <c r="D674" i="13" s="1"/>
  <c r="C675" i="13"/>
  <c r="D675" i="13" s="1"/>
  <c r="C676" i="13"/>
  <c r="D676" i="13" s="1"/>
  <c r="C677" i="13"/>
  <c r="D677" i="13" s="1"/>
  <c r="C678" i="13"/>
  <c r="D678" i="13" s="1"/>
  <c r="C679" i="13"/>
  <c r="D679" i="13" s="1"/>
  <c r="C680" i="13"/>
  <c r="D680" i="13" s="1"/>
  <c r="C681" i="13"/>
  <c r="D681" i="13" s="1"/>
  <c r="C682" i="13"/>
  <c r="D682" i="13" s="1"/>
  <c r="C683" i="13"/>
  <c r="D683" i="13" s="1"/>
  <c r="C684" i="13"/>
  <c r="D684" i="13" s="1"/>
  <c r="C685" i="13"/>
  <c r="D685" i="13" s="1"/>
  <c r="C686" i="13"/>
  <c r="D686" i="13" s="1"/>
  <c r="C687" i="13"/>
  <c r="D687" i="13" s="1"/>
  <c r="C688" i="13"/>
  <c r="D688" i="13" s="1"/>
  <c r="C689" i="13"/>
  <c r="D689" i="13" s="1"/>
  <c r="C690" i="13"/>
  <c r="D690" i="13" s="1"/>
  <c r="C691" i="13"/>
  <c r="D691" i="13" s="1"/>
  <c r="C692" i="13"/>
  <c r="D692" i="13" s="1"/>
  <c r="C693" i="13"/>
  <c r="D693" i="13" s="1"/>
  <c r="C694" i="13"/>
  <c r="D694" i="13" s="1"/>
  <c r="C695" i="13"/>
  <c r="D695" i="13" s="1"/>
  <c r="C696" i="13"/>
  <c r="D696" i="13" s="1"/>
  <c r="C697" i="13"/>
  <c r="D697" i="13" s="1"/>
  <c r="C698" i="13"/>
  <c r="D698" i="13" s="1"/>
  <c r="C699" i="13"/>
  <c r="D699" i="13" s="1"/>
  <c r="C700" i="13"/>
  <c r="D700" i="13" s="1"/>
  <c r="C701" i="13"/>
  <c r="D701" i="13" s="1"/>
  <c r="C702" i="13"/>
  <c r="D702" i="13" s="1"/>
  <c r="C703" i="13"/>
  <c r="D703" i="13" s="1"/>
  <c r="C704" i="13"/>
  <c r="D704" i="13" s="1"/>
  <c r="C705" i="13"/>
  <c r="D705" i="13" s="1"/>
  <c r="C706" i="13"/>
  <c r="D706" i="13" s="1"/>
  <c r="C707" i="13"/>
  <c r="D707" i="13" s="1"/>
  <c r="C708" i="13"/>
  <c r="D708" i="13" s="1"/>
  <c r="C709" i="13"/>
  <c r="D709" i="13" s="1"/>
  <c r="C710" i="13"/>
  <c r="D710" i="13" s="1"/>
  <c r="C711" i="13"/>
  <c r="D711" i="13" s="1"/>
  <c r="C712" i="13"/>
  <c r="D712" i="13" s="1"/>
  <c r="C713" i="13"/>
  <c r="D713" i="13" s="1"/>
  <c r="C714" i="13"/>
  <c r="D714" i="13" s="1"/>
  <c r="C715" i="13"/>
  <c r="D715" i="13" s="1"/>
  <c r="C716" i="13"/>
  <c r="D716" i="13" s="1"/>
  <c r="C717" i="13"/>
  <c r="D717" i="13" s="1"/>
  <c r="C718" i="13"/>
  <c r="D718" i="13" s="1"/>
  <c r="C719" i="13"/>
  <c r="D719" i="13" s="1"/>
  <c r="C720" i="13"/>
  <c r="D720" i="13" s="1"/>
  <c r="C721" i="13"/>
  <c r="D721" i="13" s="1"/>
  <c r="C722" i="13"/>
  <c r="D722" i="13" s="1"/>
  <c r="C723" i="13"/>
  <c r="D723" i="13" s="1"/>
  <c r="C724" i="13"/>
  <c r="D724" i="13" s="1"/>
  <c r="C725" i="13"/>
  <c r="D725" i="13" s="1"/>
  <c r="C726" i="13"/>
  <c r="D726" i="13" s="1"/>
  <c r="C727" i="13"/>
  <c r="D727" i="13" s="1"/>
  <c r="C728" i="13"/>
  <c r="D728" i="13" s="1"/>
  <c r="C729" i="13"/>
  <c r="D729" i="13" s="1"/>
  <c r="C730" i="13"/>
  <c r="D730" i="13" s="1"/>
  <c r="C731" i="13"/>
  <c r="D731" i="13" s="1"/>
  <c r="C732" i="13"/>
  <c r="D732" i="13" s="1"/>
  <c r="C733" i="13"/>
  <c r="D733" i="13" s="1"/>
  <c r="C734" i="13"/>
  <c r="D734" i="13" s="1"/>
  <c r="C735" i="13"/>
  <c r="D735" i="13" s="1"/>
  <c r="C736" i="13"/>
  <c r="D736" i="13" s="1"/>
  <c r="C737" i="13"/>
  <c r="D737" i="13" s="1"/>
  <c r="C738" i="13"/>
  <c r="D738" i="13" s="1"/>
  <c r="C739" i="13"/>
  <c r="D739" i="13" s="1"/>
  <c r="C740" i="13"/>
  <c r="D740" i="13" s="1"/>
  <c r="C741" i="13"/>
  <c r="D741" i="13" s="1"/>
  <c r="C742" i="13"/>
  <c r="D742" i="13" s="1"/>
  <c r="C743" i="13"/>
  <c r="D743" i="13" s="1"/>
  <c r="C744" i="13"/>
  <c r="D744" i="13" s="1"/>
  <c r="C745" i="13"/>
  <c r="D745" i="13" s="1"/>
  <c r="C746" i="13"/>
  <c r="D746" i="13" s="1"/>
  <c r="C747" i="13"/>
  <c r="D747" i="13" s="1"/>
  <c r="C748" i="13"/>
  <c r="D748" i="13" s="1"/>
  <c r="C749" i="13"/>
  <c r="D749" i="13" s="1"/>
  <c r="C750" i="13"/>
  <c r="D750" i="13" s="1"/>
  <c r="C751" i="13"/>
  <c r="D751" i="13" s="1"/>
  <c r="C752" i="13"/>
  <c r="D752" i="13" s="1"/>
  <c r="C753" i="13"/>
  <c r="D753" i="13" s="1"/>
  <c r="C754" i="13"/>
  <c r="D754" i="13" s="1"/>
  <c r="C755" i="13"/>
  <c r="D755" i="13" s="1"/>
  <c r="C756" i="13"/>
  <c r="D756" i="13" s="1"/>
  <c r="C757" i="13"/>
  <c r="D757" i="13" s="1"/>
  <c r="C758" i="13"/>
  <c r="D758" i="13" s="1"/>
  <c r="C759" i="13"/>
  <c r="D759" i="13" s="1"/>
  <c r="C760" i="13"/>
  <c r="D760" i="13" s="1"/>
  <c r="C761" i="13"/>
  <c r="D761" i="13" s="1"/>
  <c r="C762" i="13"/>
  <c r="D762" i="13" s="1"/>
  <c r="C763" i="13"/>
  <c r="D763" i="13" s="1"/>
  <c r="C764" i="13"/>
  <c r="D764" i="13" s="1"/>
  <c r="C765" i="13"/>
  <c r="D765" i="13" s="1"/>
  <c r="C766" i="13"/>
  <c r="D766" i="13" s="1"/>
  <c r="C767" i="13"/>
  <c r="D767" i="13" s="1"/>
  <c r="C768" i="13"/>
  <c r="D768" i="13" s="1"/>
  <c r="C769" i="13"/>
  <c r="D769" i="13" s="1"/>
  <c r="C770" i="13"/>
  <c r="D770" i="13" s="1"/>
  <c r="C771" i="13"/>
  <c r="D771" i="13" s="1"/>
  <c r="C772" i="13"/>
  <c r="D772" i="13" s="1"/>
  <c r="C773" i="13"/>
  <c r="D773" i="13" s="1"/>
  <c r="C774" i="13"/>
  <c r="D774" i="13" s="1"/>
  <c r="C775" i="13"/>
  <c r="D775" i="13" s="1"/>
  <c r="C776" i="13"/>
  <c r="D776" i="13" s="1"/>
  <c r="C777" i="13"/>
  <c r="D777" i="13" s="1"/>
  <c r="C778" i="13"/>
  <c r="D778" i="13" s="1"/>
  <c r="C779" i="13"/>
  <c r="D779" i="13" s="1"/>
  <c r="C780" i="13"/>
  <c r="D780" i="13" s="1"/>
  <c r="C781" i="13"/>
  <c r="D781" i="13" s="1"/>
  <c r="C782" i="13"/>
  <c r="D782" i="13" s="1"/>
  <c r="C783" i="13"/>
  <c r="D783" i="13" s="1"/>
  <c r="C784" i="13"/>
  <c r="D784" i="13" s="1"/>
  <c r="C785" i="13"/>
  <c r="D785" i="13" s="1"/>
  <c r="C786" i="13"/>
  <c r="D786" i="13" s="1"/>
  <c r="C787" i="13"/>
  <c r="D787" i="13" s="1"/>
  <c r="C788" i="13"/>
  <c r="D788" i="13" s="1"/>
  <c r="C789" i="13"/>
  <c r="D789" i="13" s="1"/>
  <c r="C790" i="13"/>
  <c r="D790" i="13" s="1"/>
  <c r="C791" i="13"/>
  <c r="D791" i="13" s="1"/>
  <c r="C792" i="13"/>
  <c r="D792" i="13" s="1"/>
  <c r="C793" i="13"/>
  <c r="D793" i="13" s="1"/>
  <c r="C794" i="13"/>
  <c r="D794" i="13" s="1"/>
  <c r="C795" i="13"/>
  <c r="D795" i="13" s="1"/>
  <c r="C796" i="13"/>
  <c r="D796" i="13" s="1"/>
  <c r="C797" i="13"/>
  <c r="D797" i="13" s="1"/>
  <c r="C798" i="13"/>
  <c r="D798" i="13" s="1"/>
  <c r="C799" i="13"/>
  <c r="D799" i="13" s="1"/>
  <c r="C800" i="13"/>
  <c r="D800" i="13" s="1"/>
  <c r="C801" i="13"/>
  <c r="D801" i="13" s="1"/>
  <c r="C802" i="13"/>
  <c r="D802" i="13" s="1"/>
  <c r="C803" i="13"/>
  <c r="D803" i="13" s="1"/>
  <c r="C804" i="13"/>
  <c r="D804" i="13" s="1"/>
  <c r="C805" i="13"/>
  <c r="D805" i="13" s="1"/>
  <c r="C806" i="13"/>
  <c r="D806" i="13" s="1"/>
  <c r="C807" i="13"/>
  <c r="D807" i="13" s="1"/>
  <c r="C808" i="13"/>
  <c r="D808" i="13" s="1"/>
  <c r="C809" i="13"/>
  <c r="D809" i="13" s="1"/>
  <c r="C810" i="13"/>
  <c r="D810" i="13" s="1"/>
  <c r="C811" i="13"/>
  <c r="D811" i="13" s="1"/>
  <c r="C812" i="13"/>
  <c r="D812" i="13" s="1"/>
  <c r="C813" i="13"/>
  <c r="D813" i="13" s="1"/>
  <c r="C814" i="13"/>
  <c r="D814" i="13" s="1"/>
  <c r="C815" i="13"/>
  <c r="D815" i="13" s="1"/>
  <c r="C816" i="13"/>
  <c r="D816" i="13" s="1"/>
  <c r="C817" i="13"/>
  <c r="D817" i="13" s="1"/>
  <c r="C818" i="13"/>
  <c r="D818" i="13" s="1"/>
  <c r="C819" i="13"/>
  <c r="D819" i="13" s="1"/>
  <c r="C820" i="13"/>
  <c r="D820" i="13" s="1"/>
  <c r="C821" i="13"/>
  <c r="D821" i="13" s="1"/>
  <c r="C822" i="13"/>
  <c r="D822" i="13" s="1"/>
  <c r="C823" i="13"/>
  <c r="D823" i="13" s="1"/>
  <c r="C824" i="13"/>
  <c r="D824" i="13" s="1"/>
  <c r="C825" i="13"/>
  <c r="D825" i="13" s="1"/>
  <c r="C826" i="13"/>
  <c r="D826" i="13" s="1"/>
  <c r="C827" i="13"/>
  <c r="D827" i="13" s="1"/>
  <c r="C828" i="13"/>
  <c r="D828" i="13" s="1"/>
  <c r="C829" i="13"/>
  <c r="D829" i="13" s="1"/>
  <c r="C830" i="13"/>
  <c r="D830" i="13" s="1"/>
  <c r="C831" i="13"/>
  <c r="D831" i="13" s="1"/>
  <c r="C832" i="13"/>
  <c r="D832" i="13" s="1"/>
  <c r="C833" i="13"/>
  <c r="D833" i="13" s="1"/>
  <c r="C834" i="13"/>
  <c r="D834" i="13" s="1"/>
  <c r="C835" i="13"/>
  <c r="D835" i="13" s="1"/>
  <c r="C836" i="13"/>
  <c r="D836" i="13" s="1"/>
  <c r="C837" i="13"/>
  <c r="D837" i="13" s="1"/>
  <c r="C838" i="13"/>
  <c r="D838" i="13" s="1"/>
  <c r="C839" i="13"/>
  <c r="D839" i="13" s="1"/>
  <c r="C840" i="13"/>
  <c r="D840" i="13" s="1"/>
  <c r="C841" i="13"/>
  <c r="D841" i="13" s="1"/>
  <c r="C842" i="13"/>
  <c r="D842" i="13" s="1"/>
  <c r="C843" i="13"/>
  <c r="D843" i="13" s="1"/>
  <c r="C844" i="13"/>
  <c r="D844" i="13" s="1"/>
  <c r="C845" i="13"/>
  <c r="D845" i="13" s="1"/>
  <c r="C846" i="13"/>
  <c r="D846" i="13" s="1"/>
  <c r="C847" i="13"/>
  <c r="D847" i="13" s="1"/>
  <c r="C848" i="13"/>
  <c r="D848" i="13" s="1"/>
  <c r="C849" i="13"/>
  <c r="D849" i="13" s="1"/>
  <c r="C850" i="13"/>
  <c r="D850" i="13" s="1"/>
  <c r="C851" i="13"/>
  <c r="D851" i="13" s="1"/>
  <c r="C852" i="13"/>
  <c r="D852" i="13" s="1"/>
  <c r="C853" i="13"/>
  <c r="D853" i="13" s="1"/>
  <c r="C854" i="13"/>
  <c r="D854" i="13" s="1"/>
  <c r="C855" i="13"/>
  <c r="D855" i="13" s="1"/>
  <c r="C856" i="13"/>
  <c r="D856" i="13" s="1"/>
  <c r="C857" i="13"/>
  <c r="D857" i="13" s="1"/>
  <c r="C858" i="13"/>
  <c r="D858" i="13" s="1"/>
  <c r="C859" i="13"/>
  <c r="D859" i="13" s="1"/>
  <c r="C860" i="13"/>
  <c r="D860" i="13" s="1"/>
  <c r="C861" i="13"/>
  <c r="D861" i="13" s="1"/>
  <c r="C862" i="13"/>
  <c r="D862" i="13" s="1"/>
  <c r="C863" i="13"/>
  <c r="D863" i="13" s="1"/>
  <c r="C864" i="13"/>
  <c r="D864" i="13" s="1"/>
  <c r="C865" i="13"/>
  <c r="D865" i="13" s="1"/>
  <c r="C866" i="13"/>
  <c r="D866" i="13" s="1"/>
  <c r="C867" i="13"/>
  <c r="D867" i="13" s="1"/>
  <c r="C868" i="13"/>
  <c r="D868" i="13" s="1"/>
  <c r="C869" i="13"/>
  <c r="D869" i="13" s="1"/>
  <c r="C870" i="13"/>
  <c r="D870" i="13" s="1"/>
  <c r="C871" i="13"/>
  <c r="D871" i="13" s="1"/>
  <c r="C872" i="13"/>
  <c r="D872" i="13" s="1"/>
  <c r="C873" i="13"/>
  <c r="D873" i="13" s="1"/>
  <c r="C874" i="13"/>
  <c r="D874" i="13" s="1"/>
  <c r="C875" i="13"/>
  <c r="D875" i="13" s="1"/>
  <c r="C876" i="13"/>
  <c r="D876" i="13" s="1"/>
  <c r="C877" i="13"/>
  <c r="D877" i="13" s="1"/>
  <c r="C878" i="13"/>
  <c r="D878" i="13" s="1"/>
  <c r="C879" i="13"/>
  <c r="D879" i="13" s="1"/>
  <c r="C880" i="13"/>
  <c r="D880" i="13" s="1"/>
  <c r="C881" i="13"/>
  <c r="D881" i="13" s="1"/>
  <c r="C882" i="13"/>
  <c r="D882" i="13" s="1"/>
  <c r="C883" i="13"/>
  <c r="D883" i="13" s="1"/>
  <c r="C884" i="13"/>
  <c r="D884" i="13" s="1"/>
  <c r="C885" i="13"/>
  <c r="D885" i="13" s="1"/>
  <c r="C886" i="13"/>
  <c r="D886" i="13" s="1"/>
  <c r="C887" i="13"/>
  <c r="D887" i="13" s="1"/>
  <c r="C888" i="13"/>
  <c r="D888" i="13" s="1"/>
  <c r="C889" i="13"/>
  <c r="D889" i="13" s="1"/>
  <c r="C890" i="13"/>
  <c r="D890" i="13" s="1"/>
  <c r="C891" i="13"/>
  <c r="D891" i="13" s="1"/>
  <c r="C892" i="13"/>
  <c r="D892" i="13" s="1"/>
  <c r="C893" i="13"/>
  <c r="D893" i="13" s="1"/>
  <c r="C894" i="13"/>
  <c r="D894" i="13" s="1"/>
  <c r="C895" i="13"/>
  <c r="D895" i="13" s="1"/>
  <c r="C896" i="13"/>
  <c r="D896" i="13" s="1"/>
  <c r="C897" i="13"/>
  <c r="D897" i="13" s="1"/>
  <c r="C898" i="13"/>
  <c r="D898" i="13" s="1"/>
  <c r="C899" i="13"/>
  <c r="D899" i="13" s="1"/>
  <c r="C900" i="13"/>
  <c r="D900" i="13" s="1"/>
  <c r="C901" i="13"/>
  <c r="D901" i="13" s="1"/>
  <c r="C902" i="13"/>
  <c r="D902" i="13" s="1"/>
  <c r="C903" i="13"/>
  <c r="D903" i="13" s="1"/>
  <c r="C904" i="13"/>
  <c r="D904" i="13" s="1"/>
  <c r="C905" i="13"/>
  <c r="D905" i="13" s="1"/>
  <c r="C906" i="13"/>
  <c r="D906" i="13" s="1"/>
  <c r="C907" i="13"/>
  <c r="D907" i="13" s="1"/>
  <c r="C908" i="13"/>
  <c r="D908" i="13" s="1"/>
  <c r="C909" i="13"/>
  <c r="D909" i="13" s="1"/>
  <c r="C910" i="13"/>
  <c r="D910" i="13" s="1"/>
  <c r="C911" i="13"/>
  <c r="D911" i="13" s="1"/>
  <c r="C912" i="13"/>
  <c r="D912" i="13" s="1"/>
  <c r="C913" i="13"/>
  <c r="D913" i="13" s="1"/>
  <c r="C914" i="13"/>
  <c r="D914" i="13" s="1"/>
  <c r="C915" i="13"/>
  <c r="D915" i="13" s="1"/>
  <c r="C916" i="13"/>
  <c r="D916" i="13" s="1"/>
  <c r="C917" i="13"/>
  <c r="D917" i="13" s="1"/>
  <c r="C918" i="13"/>
  <c r="D918" i="13" s="1"/>
  <c r="C919" i="13"/>
  <c r="D919" i="13" s="1"/>
  <c r="C920" i="13"/>
  <c r="D920" i="13" s="1"/>
  <c r="C921" i="13"/>
  <c r="D921" i="13" s="1"/>
  <c r="C922" i="13"/>
  <c r="D922" i="13" s="1"/>
  <c r="C923" i="13"/>
  <c r="D923" i="13" s="1"/>
  <c r="C924" i="13"/>
  <c r="D924" i="13" s="1"/>
  <c r="C925" i="13"/>
  <c r="D925" i="13" s="1"/>
  <c r="C926" i="13"/>
  <c r="D926" i="13" s="1"/>
  <c r="C927" i="13"/>
  <c r="D927" i="13" s="1"/>
  <c r="C928" i="13"/>
  <c r="D928" i="13" s="1"/>
  <c r="C929" i="13"/>
  <c r="D929" i="13" s="1"/>
  <c r="C930" i="13"/>
  <c r="D930" i="13" s="1"/>
  <c r="C931" i="13"/>
  <c r="D931" i="13" s="1"/>
  <c r="C932" i="13"/>
  <c r="D932" i="13" s="1"/>
  <c r="C933" i="13"/>
  <c r="D933" i="13" s="1"/>
  <c r="C934" i="13"/>
  <c r="D934" i="13" s="1"/>
  <c r="C935" i="13"/>
  <c r="D935" i="13" s="1"/>
  <c r="C936" i="13"/>
  <c r="D936" i="13" s="1"/>
  <c r="C937" i="13"/>
  <c r="D937" i="13" s="1"/>
  <c r="C938" i="13"/>
  <c r="D938" i="13" s="1"/>
  <c r="C939" i="13"/>
  <c r="D939" i="13" s="1"/>
  <c r="C940" i="13"/>
  <c r="D940" i="13" s="1"/>
  <c r="C941" i="13"/>
  <c r="D941" i="13" s="1"/>
  <c r="C942" i="13"/>
  <c r="D942" i="13" s="1"/>
  <c r="C943" i="13"/>
  <c r="D943" i="13" s="1"/>
  <c r="C944" i="13"/>
  <c r="D944" i="13" s="1"/>
  <c r="C945" i="13"/>
  <c r="D945" i="13" s="1"/>
  <c r="C946" i="13"/>
  <c r="D946" i="13" s="1"/>
  <c r="C947" i="13"/>
  <c r="D947" i="13" s="1"/>
  <c r="C948" i="13"/>
  <c r="D948" i="13" s="1"/>
  <c r="C949" i="13"/>
  <c r="D949" i="13" s="1"/>
  <c r="C950" i="13"/>
  <c r="D950" i="13" s="1"/>
  <c r="C951" i="13"/>
  <c r="D951" i="13" s="1"/>
  <c r="C952" i="13"/>
  <c r="D952" i="13" s="1"/>
  <c r="C953" i="13"/>
  <c r="D953" i="13" s="1"/>
  <c r="C137" i="13"/>
  <c r="D137" i="13" s="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F823" i="13" l="1"/>
  <c r="H823" i="13" s="1"/>
  <c r="G823" i="13" s="1"/>
  <c r="F929" i="13"/>
  <c r="H929" i="13" s="1"/>
  <c r="G929" i="13" s="1"/>
  <c r="F947" i="13"/>
  <c r="H947" i="13" s="1"/>
  <c r="G947" i="13" s="1"/>
  <c r="F938" i="13"/>
  <c r="H938" i="13" s="1"/>
  <c r="G938" i="13" s="1"/>
  <c r="F871" i="13"/>
  <c r="H871" i="13" s="1"/>
  <c r="G871" i="13" s="1"/>
  <c r="F855" i="13"/>
  <c r="H855" i="13" s="1"/>
  <c r="G855" i="13" s="1"/>
  <c r="F138" i="13"/>
  <c r="H138" i="13" s="1"/>
  <c r="G138" i="13" s="1"/>
  <c r="F144" i="13"/>
  <c r="H144" i="13" s="1"/>
  <c r="G144" i="13" s="1"/>
  <c r="F150" i="13"/>
  <c r="H150" i="13" s="1"/>
  <c r="G150" i="13" s="1"/>
  <c r="F81" i="13"/>
  <c r="H81" i="13" s="1"/>
  <c r="G81" i="13" s="1"/>
  <c r="F161" i="13"/>
  <c r="H161" i="13" s="1"/>
  <c r="G161" i="13" s="1"/>
  <c r="F168" i="13"/>
  <c r="H168" i="13" s="1"/>
  <c r="G168" i="13" s="1"/>
  <c r="F174" i="13"/>
  <c r="H174" i="13" s="1"/>
  <c r="G174" i="13" s="1"/>
  <c r="F85" i="13"/>
  <c r="H85" i="13" s="1"/>
  <c r="G85" i="13" s="1"/>
  <c r="F186" i="13"/>
  <c r="H186" i="13" s="1"/>
  <c r="G186" i="13" s="1"/>
  <c r="F54" i="13"/>
  <c r="H54" i="13" s="1"/>
  <c r="G54" i="13" s="1"/>
  <c r="F199" i="13"/>
  <c r="H199" i="13" s="1"/>
  <c r="G199" i="13" s="1"/>
  <c r="F205" i="13"/>
  <c r="H205" i="13" s="1"/>
  <c r="G205" i="13" s="1"/>
  <c r="F2" i="13"/>
  <c r="G2" i="13" s="1"/>
  <c r="F216" i="13"/>
  <c r="H216" i="13" s="1"/>
  <c r="G216" i="13" s="1"/>
  <c r="F27" i="13"/>
  <c r="H27" i="13" s="1"/>
  <c r="G27" i="13" s="1"/>
  <c r="F94" i="13"/>
  <c r="H94" i="13" s="1"/>
  <c r="G94" i="13" s="1"/>
  <c r="F229" i="13"/>
  <c r="H229" i="13" s="1"/>
  <c r="G229" i="13" s="1"/>
  <c r="F233" i="13"/>
  <c r="H233" i="13" s="1"/>
  <c r="G233" i="13" s="1"/>
  <c r="F237" i="13"/>
  <c r="H237" i="13" s="1"/>
  <c r="G237" i="13" s="1"/>
  <c r="F25" i="13"/>
  <c r="H25" i="13" s="1"/>
  <c r="G25" i="13" s="1"/>
  <c r="F248" i="13"/>
  <c r="H248" i="13" s="1"/>
  <c r="G248" i="13" s="1"/>
  <c r="F255" i="13"/>
  <c r="H255" i="13" s="1"/>
  <c r="G255" i="13" s="1"/>
  <c r="F261" i="13"/>
  <c r="H261" i="13" s="1"/>
  <c r="G261" i="13" s="1"/>
  <c r="F265" i="13"/>
  <c r="H265" i="13" s="1"/>
  <c r="G265" i="13" s="1"/>
  <c r="F269" i="13"/>
  <c r="H269" i="13" s="1"/>
  <c r="G269" i="13" s="1"/>
  <c r="F273" i="13"/>
  <c r="H273" i="13" s="1"/>
  <c r="G273" i="13" s="1"/>
  <c r="F280" i="13"/>
  <c r="H280" i="13" s="1"/>
  <c r="G280" i="13" s="1"/>
  <c r="F64" i="13"/>
  <c r="H64" i="13" s="1"/>
  <c r="G64" i="13" s="1"/>
  <c r="F289" i="13"/>
  <c r="H289" i="13" s="1"/>
  <c r="G289" i="13" s="1"/>
  <c r="F297" i="13"/>
  <c r="H297" i="13" s="1"/>
  <c r="G297" i="13" s="1"/>
  <c r="F303" i="13"/>
  <c r="H303" i="13" s="1"/>
  <c r="G303" i="13" s="1"/>
  <c r="F66" i="13"/>
  <c r="H66" i="13" s="1"/>
  <c r="G66" i="13" s="1"/>
  <c r="F67" i="13"/>
  <c r="H67" i="13" s="1"/>
  <c r="G67" i="13" s="1"/>
  <c r="F317" i="13"/>
  <c r="H317" i="13" s="1"/>
  <c r="G317" i="13" s="1"/>
  <c r="F324" i="13"/>
  <c r="H324" i="13" s="1"/>
  <c r="G324" i="13" s="1"/>
  <c r="F117" i="13"/>
  <c r="H117" i="13" s="1"/>
  <c r="G117" i="13" s="1"/>
  <c r="F336" i="13"/>
  <c r="H336" i="13" s="1"/>
  <c r="G336" i="13" s="1"/>
  <c r="F342" i="13"/>
  <c r="H342" i="13" s="1"/>
  <c r="G342" i="13" s="1"/>
  <c r="F119" i="13"/>
  <c r="H119" i="13" s="1"/>
  <c r="G119" i="13" s="1"/>
  <c r="F352" i="13"/>
  <c r="H352" i="13" s="1"/>
  <c r="G352" i="13" s="1"/>
  <c r="F360" i="13"/>
  <c r="H360" i="13" s="1"/>
  <c r="G360" i="13" s="1"/>
  <c r="F364" i="13"/>
  <c r="H364" i="13" s="1"/>
  <c r="G364" i="13" s="1"/>
  <c r="F124" i="13"/>
  <c r="H124" i="13" s="1"/>
  <c r="G124" i="13" s="1"/>
  <c r="F373" i="13"/>
  <c r="H373" i="13" s="1"/>
  <c r="G373" i="13" s="1"/>
  <c r="F128" i="13"/>
  <c r="H128" i="13" s="1"/>
  <c r="G128" i="13" s="1"/>
  <c r="F74" i="13"/>
  <c r="H74" i="13" s="1"/>
  <c r="G74" i="13" s="1"/>
  <c r="F129" i="13"/>
  <c r="H129" i="13" s="1"/>
  <c r="G129" i="13" s="1"/>
  <c r="F397" i="13"/>
  <c r="H397" i="13" s="1"/>
  <c r="G397" i="13" s="1"/>
  <c r="F130" i="13"/>
  <c r="H130" i="13" s="1"/>
  <c r="G130" i="13" s="1"/>
  <c r="F408" i="13"/>
  <c r="H408" i="13" s="1"/>
  <c r="G408" i="13" s="1"/>
  <c r="F414" i="13"/>
  <c r="H414" i="13" s="1"/>
  <c r="G414" i="13" s="1"/>
  <c r="F419" i="13"/>
  <c r="H419" i="13" s="1"/>
  <c r="G419" i="13" s="1"/>
  <c r="F427" i="13"/>
  <c r="H427" i="13" s="1"/>
  <c r="G427" i="13" s="1"/>
  <c r="F434" i="13"/>
  <c r="H434" i="13" s="1"/>
  <c r="G434" i="13" s="1"/>
  <c r="F441" i="13"/>
  <c r="H441" i="13" s="1"/>
  <c r="G441" i="13" s="1"/>
  <c r="F449" i="13"/>
  <c r="H449" i="13" s="1"/>
  <c r="G449" i="13" s="1"/>
  <c r="F457" i="13"/>
  <c r="H457" i="13" s="1"/>
  <c r="G457" i="13" s="1"/>
  <c r="F463" i="13"/>
  <c r="H463" i="13" s="1"/>
  <c r="G463" i="13" s="1"/>
  <c r="F471" i="13"/>
  <c r="H471" i="13" s="1"/>
  <c r="G471" i="13" s="1"/>
  <c r="F476" i="13"/>
  <c r="H476" i="13" s="1"/>
  <c r="G476" i="13" s="1"/>
  <c r="F79" i="13"/>
  <c r="H79" i="13" s="1"/>
  <c r="G79" i="13" s="1"/>
  <c r="F491" i="13"/>
  <c r="H491" i="13" s="1"/>
  <c r="G491" i="13" s="1"/>
  <c r="F499" i="13"/>
  <c r="H499" i="13" s="1"/>
  <c r="G499" i="13" s="1"/>
  <c r="F507" i="13"/>
  <c r="H507" i="13" s="1"/>
  <c r="G507" i="13" s="1"/>
  <c r="F515" i="13"/>
  <c r="H515" i="13" s="1"/>
  <c r="G515" i="13" s="1"/>
  <c r="F523" i="13"/>
  <c r="H523" i="13" s="1"/>
  <c r="G523" i="13" s="1"/>
  <c r="F531" i="13"/>
  <c r="H531" i="13" s="1"/>
  <c r="G531" i="13" s="1"/>
  <c r="F539" i="13"/>
  <c r="H539" i="13" s="1"/>
  <c r="G539" i="13" s="1"/>
  <c r="F547" i="13"/>
  <c r="H547" i="13" s="1"/>
  <c r="G547" i="13" s="1"/>
  <c r="F555" i="13"/>
  <c r="H555" i="13" s="1"/>
  <c r="G555" i="13" s="1"/>
  <c r="F563" i="13"/>
  <c r="H563" i="13" s="1"/>
  <c r="G563" i="13" s="1"/>
  <c r="F571" i="13"/>
  <c r="H571" i="13" s="1"/>
  <c r="G571" i="13" s="1"/>
  <c r="F579" i="13"/>
  <c r="H579" i="13" s="1"/>
  <c r="G579" i="13" s="1"/>
  <c r="F587" i="13"/>
  <c r="H587" i="13" s="1"/>
  <c r="G587" i="13" s="1"/>
  <c r="F595" i="13"/>
  <c r="H595" i="13" s="1"/>
  <c r="G595" i="13" s="1"/>
  <c r="F603" i="13"/>
  <c r="H603" i="13" s="1"/>
  <c r="G603" i="13" s="1"/>
  <c r="F611" i="13"/>
  <c r="H611" i="13" s="1"/>
  <c r="G611" i="13" s="1"/>
  <c r="F619" i="13"/>
  <c r="H619" i="13" s="1"/>
  <c r="G619" i="13" s="1"/>
  <c r="F627" i="13"/>
  <c r="H627" i="13" s="1"/>
  <c r="G627" i="13" s="1"/>
  <c r="F635" i="13"/>
  <c r="H635" i="13" s="1"/>
  <c r="G635" i="13" s="1"/>
  <c r="F643" i="13"/>
  <c r="H643" i="13" s="1"/>
  <c r="G643" i="13" s="1"/>
  <c r="F651" i="13"/>
  <c r="H651" i="13" s="1"/>
  <c r="G651" i="13" s="1"/>
  <c r="F659" i="13"/>
  <c r="H659" i="13" s="1"/>
  <c r="G659" i="13" s="1"/>
  <c r="F139" i="13"/>
  <c r="H139" i="13" s="1"/>
  <c r="G139" i="13" s="1"/>
  <c r="F145" i="13"/>
  <c r="H145" i="13" s="1"/>
  <c r="G145" i="13" s="1"/>
  <c r="F151" i="13"/>
  <c r="H151" i="13" s="1"/>
  <c r="G151" i="13" s="1"/>
  <c r="F156" i="13"/>
  <c r="H156" i="13" s="1"/>
  <c r="G156" i="13" s="1"/>
  <c r="F162" i="13"/>
  <c r="H162" i="13" s="1"/>
  <c r="G162" i="13" s="1"/>
  <c r="F169" i="13"/>
  <c r="H169" i="13" s="1"/>
  <c r="G169" i="13" s="1"/>
  <c r="F175" i="13"/>
  <c r="H175" i="13" s="1"/>
  <c r="G175" i="13" s="1"/>
  <c r="F86" i="13"/>
  <c r="H86" i="13" s="1"/>
  <c r="G86" i="13" s="1"/>
  <c r="F88" i="13"/>
  <c r="H88" i="13" s="1"/>
  <c r="G88" i="13" s="1"/>
  <c r="F192" i="13"/>
  <c r="H192" i="13" s="1"/>
  <c r="G192" i="13" s="1"/>
  <c r="F200" i="13"/>
  <c r="H200" i="13" s="1"/>
  <c r="G200" i="13" s="1"/>
  <c r="F26" i="13"/>
  <c r="H26" i="13" s="1"/>
  <c r="G26" i="13" s="1"/>
  <c r="F211" i="13"/>
  <c r="H211" i="13" s="1"/>
  <c r="G211" i="13" s="1"/>
  <c r="F217" i="13"/>
  <c r="H217" i="13" s="1"/>
  <c r="G217" i="13" s="1"/>
  <c r="F223" i="13"/>
  <c r="H223" i="13" s="1"/>
  <c r="G223" i="13" s="1"/>
  <c r="F225" i="13"/>
  <c r="H225" i="13" s="1"/>
  <c r="G225" i="13" s="1"/>
  <c r="F96" i="13"/>
  <c r="H96" i="13" s="1"/>
  <c r="G96" i="13" s="1"/>
  <c r="F98" i="13"/>
  <c r="H98" i="13" s="1"/>
  <c r="G98" i="13" s="1"/>
  <c r="F80" i="13"/>
  <c r="H80" i="13" s="1"/>
  <c r="G80" i="13" s="1"/>
  <c r="F146" i="13"/>
  <c r="H146" i="13" s="1"/>
  <c r="G146" i="13" s="1"/>
  <c r="F20" i="13"/>
  <c r="H20" i="13" s="1"/>
  <c r="G20" i="13" s="1"/>
  <c r="F51" i="13"/>
  <c r="H51" i="13" s="1"/>
  <c r="G51" i="13" s="1"/>
  <c r="F163" i="13"/>
  <c r="H163" i="13" s="1"/>
  <c r="G163" i="13" s="1"/>
  <c r="F170" i="13"/>
  <c r="H170" i="13" s="1"/>
  <c r="G170" i="13" s="1"/>
  <c r="F176" i="13"/>
  <c r="H176" i="13" s="1"/>
  <c r="G176" i="13" s="1"/>
  <c r="F182" i="13"/>
  <c r="H182" i="13" s="1"/>
  <c r="G182" i="13" s="1"/>
  <c r="F89" i="13"/>
  <c r="H89" i="13" s="1"/>
  <c r="G89" i="13" s="1"/>
  <c r="F193" i="13"/>
  <c r="H193" i="13" s="1"/>
  <c r="G193" i="13" s="1"/>
  <c r="F201" i="13"/>
  <c r="H201" i="13" s="1"/>
  <c r="G201" i="13" s="1"/>
  <c r="F206" i="13"/>
  <c r="H206" i="13" s="1"/>
  <c r="G206" i="13" s="1"/>
  <c r="F212" i="13"/>
  <c r="H212" i="13" s="1"/>
  <c r="G212" i="13" s="1"/>
  <c r="F218" i="13"/>
  <c r="H218" i="13" s="1"/>
  <c r="G218" i="13" s="1"/>
  <c r="F16" i="13"/>
  <c r="H16" i="13" s="1"/>
  <c r="G16" i="13" s="1"/>
  <c r="F4" i="13"/>
  <c r="H4" i="13" s="1"/>
  <c r="G4" i="13" s="1"/>
  <c r="F230" i="13"/>
  <c r="H230" i="13" s="1"/>
  <c r="G230" i="13" s="1"/>
  <c r="F234" i="13"/>
  <c r="H234" i="13" s="1"/>
  <c r="G234" i="13" s="1"/>
  <c r="F238" i="13"/>
  <c r="H238" i="13" s="1"/>
  <c r="G238" i="13" s="1"/>
  <c r="F5" i="13"/>
  <c r="H5" i="13" s="1"/>
  <c r="G5" i="13" s="1"/>
  <c r="F250" i="13"/>
  <c r="H250" i="13" s="1"/>
  <c r="G250" i="13" s="1"/>
  <c r="F257" i="13"/>
  <c r="H257" i="13" s="1"/>
  <c r="G257" i="13" s="1"/>
  <c r="F263" i="13"/>
  <c r="H263" i="13" s="1"/>
  <c r="G263" i="13" s="1"/>
  <c r="F43" i="13"/>
  <c r="H43" i="13" s="1"/>
  <c r="G43" i="13" s="1"/>
  <c r="F271" i="13"/>
  <c r="H271" i="13" s="1"/>
  <c r="G271" i="13" s="1"/>
  <c r="F275" i="13"/>
  <c r="H275" i="13" s="1"/>
  <c r="G275" i="13" s="1"/>
  <c r="F63" i="13"/>
  <c r="H63" i="13" s="1"/>
  <c r="G63" i="13" s="1"/>
  <c r="F286" i="13"/>
  <c r="H286" i="13" s="1"/>
  <c r="G286" i="13" s="1"/>
  <c r="F291" i="13"/>
  <c r="H291" i="13" s="1"/>
  <c r="G291" i="13" s="1"/>
  <c r="F298" i="13"/>
  <c r="H298" i="13" s="1"/>
  <c r="G298" i="13" s="1"/>
  <c r="F305" i="13"/>
  <c r="H305" i="13" s="1"/>
  <c r="G305" i="13" s="1"/>
  <c r="F114" i="13"/>
  <c r="H114" i="13" s="1"/>
  <c r="G114" i="13" s="1"/>
  <c r="F115" i="13"/>
  <c r="H115" i="13" s="1"/>
  <c r="G115" i="13" s="1"/>
  <c r="F318" i="13"/>
  <c r="H318" i="13" s="1"/>
  <c r="G318" i="13" s="1"/>
  <c r="F325" i="13"/>
  <c r="H325" i="13" s="1"/>
  <c r="G325" i="13" s="1"/>
  <c r="F330" i="13"/>
  <c r="H330" i="13" s="1"/>
  <c r="G330" i="13" s="1"/>
  <c r="F337" i="13"/>
  <c r="H337" i="13" s="1"/>
  <c r="G337" i="13" s="1"/>
  <c r="F343" i="13"/>
  <c r="H343" i="13" s="1"/>
  <c r="G343" i="13" s="1"/>
  <c r="F350" i="13"/>
  <c r="H350" i="13" s="1"/>
  <c r="G350" i="13" s="1"/>
  <c r="F354" i="13"/>
  <c r="H354" i="13" s="1"/>
  <c r="G354" i="13" s="1"/>
  <c r="F122" i="13"/>
  <c r="H122" i="13" s="1"/>
  <c r="G122" i="13" s="1"/>
  <c r="F34" i="13"/>
  <c r="H34" i="13" s="1"/>
  <c r="G34" i="13" s="1"/>
  <c r="F369" i="13"/>
  <c r="H369" i="13" s="1"/>
  <c r="G369" i="13" s="1"/>
  <c r="F375" i="13"/>
  <c r="H375" i="13" s="1"/>
  <c r="G375" i="13" s="1"/>
  <c r="F381" i="13"/>
  <c r="H381" i="13" s="1"/>
  <c r="G381" i="13" s="1"/>
  <c r="F9" i="13"/>
  <c r="H9" i="13" s="1"/>
  <c r="G9" i="13" s="1"/>
  <c r="F393" i="13"/>
  <c r="H393" i="13" s="1"/>
  <c r="G393" i="13" s="1"/>
  <c r="F399" i="13"/>
  <c r="H399" i="13" s="1"/>
  <c r="G399" i="13" s="1"/>
  <c r="F36" i="13"/>
  <c r="H36" i="13" s="1"/>
  <c r="G36" i="13" s="1"/>
  <c r="F410" i="13"/>
  <c r="H410" i="13" s="1"/>
  <c r="G410" i="13" s="1"/>
  <c r="F133" i="13"/>
  <c r="H133" i="13" s="1"/>
  <c r="G133" i="13" s="1"/>
  <c r="F421" i="13"/>
  <c r="H421" i="13" s="1"/>
  <c r="G421" i="13" s="1"/>
  <c r="F429" i="13"/>
  <c r="H429" i="13" s="1"/>
  <c r="G429" i="13" s="1"/>
  <c r="F436" i="13"/>
  <c r="H436" i="13" s="1"/>
  <c r="G436" i="13" s="1"/>
  <c r="F443" i="13"/>
  <c r="H443" i="13" s="1"/>
  <c r="G443" i="13" s="1"/>
  <c r="F451" i="13"/>
  <c r="H451" i="13" s="1"/>
  <c r="G451" i="13" s="1"/>
  <c r="F458" i="13"/>
  <c r="H458" i="13" s="1"/>
  <c r="G458" i="13" s="1"/>
  <c r="F465" i="13"/>
  <c r="H465" i="13" s="1"/>
  <c r="G465" i="13" s="1"/>
  <c r="F472" i="13"/>
  <c r="H472" i="13" s="1"/>
  <c r="G472" i="13" s="1"/>
  <c r="F478" i="13"/>
  <c r="H478" i="13" s="1"/>
  <c r="G478" i="13" s="1"/>
  <c r="F485" i="13"/>
  <c r="H485" i="13" s="1"/>
  <c r="G485" i="13" s="1"/>
  <c r="F493" i="13"/>
  <c r="H493" i="13" s="1"/>
  <c r="G493" i="13" s="1"/>
  <c r="F501" i="13"/>
  <c r="H501" i="13" s="1"/>
  <c r="G501" i="13" s="1"/>
  <c r="F509" i="13"/>
  <c r="H509" i="13" s="1"/>
  <c r="G509" i="13" s="1"/>
  <c r="F517" i="13"/>
  <c r="H517" i="13" s="1"/>
  <c r="G517" i="13" s="1"/>
  <c r="F525" i="13"/>
  <c r="H525" i="13" s="1"/>
  <c r="G525" i="13" s="1"/>
  <c r="F533" i="13"/>
  <c r="H533" i="13" s="1"/>
  <c r="G533" i="13" s="1"/>
  <c r="F541" i="13"/>
  <c r="H541" i="13" s="1"/>
  <c r="G541" i="13" s="1"/>
  <c r="F549" i="13"/>
  <c r="H549" i="13" s="1"/>
  <c r="G549" i="13" s="1"/>
  <c r="F557" i="13"/>
  <c r="H557" i="13" s="1"/>
  <c r="G557" i="13" s="1"/>
  <c r="F565" i="13"/>
  <c r="H565" i="13" s="1"/>
  <c r="G565" i="13" s="1"/>
  <c r="F573" i="13"/>
  <c r="H573" i="13" s="1"/>
  <c r="G573" i="13" s="1"/>
  <c r="F581" i="13"/>
  <c r="H581" i="13" s="1"/>
  <c r="G581" i="13" s="1"/>
  <c r="F589" i="13"/>
  <c r="H589" i="13" s="1"/>
  <c r="G589" i="13" s="1"/>
  <c r="F597" i="13"/>
  <c r="H597" i="13" s="1"/>
  <c r="G597" i="13" s="1"/>
  <c r="F605" i="13"/>
  <c r="H605" i="13" s="1"/>
  <c r="G605" i="13" s="1"/>
  <c r="F613" i="13"/>
  <c r="H613" i="13" s="1"/>
  <c r="G613" i="13" s="1"/>
  <c r="F621" i="13"/>
  <c r="H621" i="13" s="1"/>
  <c r="G621" i="13" s="1"/>
  <c r="F629" i="13"/>
  <c r="H629" i="13" s="1"/>
  <c r="G629" i="13" s="1"/>
  <c r="F637" i="13"/>
  <c r="H637" i="13" s="1"/>
  <c r="G637" i="13" s="1"/>
  <c r="F645" i="13"/>
  <c r="H645" i="13" s="1"/>
  <c r="G645" i="13" s="1"/>
  <c r="F653" i="13"/>
  <c r="H653" i="13" s="1"/>
  <c r="G653" i="13" s="1"/>
  <c r="F661" i="13"/>
  <c r="H661" i="13" s="1"/>
  <c r="G661" i="13" s="1"/>
  <c r="F669" i="13"/>
  <c r="H669" i="13" s="1"/>
  <c r="G669" i="13" s="1"/>
  <c r="F677" i="13"/>
  <c r="H677" i="13" s="1"/>
  <c r="G677" i="13" s="1"/>
  <c r="F140" i="13"/>
  <c r="H140" i="13" s="1"/>
  <c r="G140" i="13" s="1"/>
  <c r="F147" i="13"/>
  <c r="H147" i="13" s="1"/>
  <c r="G147" i="13" s="1"/>
  <c r="F152" i="13"/>
  <c r="H152" i="13" s="1"/>
  <c r="G152" i="13" s="1"/>
  <c r="F157" i="13"/>
  <c r="H157" i="13" s="1"/>
  <c r="G157" i="13" s="1"/>
  <c r="F164" i="13"/>
  <c r="H164" i="13" s="1"/>
  <c r="G164" i="13" s="1"/>
  <c r="F171" i="13"/>
  <c r="H171" i="13" s="1"/>
  <c r="G171" i="13" s="1"/>
  <c r="F177" i="13"/>
  <c r="H177" i="13" s="1"/>
  <c r="G177" i="13" s="1"/>
  <c r="F183" i="13"/>
  <c r="H183" i="13" s="1"/>
  <c r="G183" i="13" s="1"/>
  <c r="F187" i="13"/>
  <c r="H187" i="13" s="1"/>
  <c r="G187" i="13" s="1"/>
  <c r="F194" i="13"/>
  <c r="H194" i="13" s="1"/>
  <c r="G194" i="13" s="1"/>
  <c r="F21" i="13"/>
  <c r="H21" i="13" s="1"/>
  <c r="G21" i="13" s="1"/>
  <c r="F90" i="13"/>
  <c r="H90" i="13" s="1"/>
  <c r="G90" i="13" s="1"/>
  <c r="F91" i="13"/>
  <c r="H91" i="13" s="1"/>
  <c r="G91" i="13" s="1"/>
  <c r="F56" i="13"/>
  <c r="H56" i="13" s="1"/>
  <c r="G56" i="13" s="1"/>
  <c r="F224" i="13"/>
  <c r="H224" i="13" s="1"/>
  <c r="G224" i="13" s="1"/>
  <c r="F226" i="13"/>
  <c r="H226" i="13" s="1"/>
  <c r="G226" i="13" s="1"/>
  <c r="F231" i="13"/>
  <c r="H231" i="13" s="1"/>
  <c r="G231" i="13" s="1"/>
  <c r="F59" i="13"/>
  <c r="H59" i="13" s="1"/>
  <c r="G59" i="13" s="1"/>
  <c r="F239" i="13"/>
  <c r="H239" i="13" s="1"/>
  <c r="G239" i="13" s="1"/>
  <c r="F244" i="13"/>
  <c r="H244" i="13" s="1"/>
  <c r="G244" i="13" s="1"/>
  <c r="F251" i="13"/>
  <c r="H251" i="13" s="1"/>
  <c r="G251" i="13" s="1"/>
  <c r="F102" i="13"/>
  <c r="H102" i="13" s="1"/>
  <c r="G102" i="13" s="1"/>
  <c r="F104" i="13"/>
  <c r="H104" i="13" s="1"/>
  <c r="G104" i="13" s="1"/>
  <c r="F107" i="13"/>
  <c r="H107" i="13" s="1"/>
  <c r="G107" i="13" s="1"/>
  <c r="F62" i="13"/>
  <c r="H62" i="13" s="1"/>
  <c r="G62" i="13" s="1"/>
  <c r="F276" i="13"/>
  <c r="H276" i="13" s="1"/>
  <c r="G276" i="13" s="1"/>
  <c r="F29" i="13"/>
  <c r="H29" i="13" s="1"/>
  <c r="G29" i="13" s="1"/>
  <c r="F111" i="13"/>
  <c r="H111" i="13" s="1"/>
  <c r="G111" i="13" s="1"/>
  <c r="F292" i="13"/>
  <c r="H292" i="13" s="1"/>
  <c r="G292" i="13" s="1"/>
  <c r="F299" i="13"/>
  <c r="H299" i="13" s="1"/>
  <c r="G299" i="13" s="1"/>
  <c r="F306" i="13"/>
  <c r="H306" i="13" s="1"/>
  <c r="G306" i="13" s="1"/>
  <c r="F311" i="13"/>
  <c r="H311" i="13" s="1"/>
  <c r="G311" i="13" s="1"/>
  <c r="F316" i="13"/>
  <c r="H316" i="13" s="1"/>
  <c r="G316" i="13" s="1"/>
  <c r="F319" i="13"/>
  <c r="H319" i="13" s="1"/>
  <c r="G319" i="13" s="1"/>
  <c r="F326" i="13"/>
  <c r="H326" i="13" s="1"/>
  <c r="G326" i="13" s="1"/>
  <c r="F331" i="13"/>
  <c r="H331" i="13" s="1"/>
  <c r="G331" i="13" s="1"/>
  <c r="F338" i="13"/>
  <c r="H338" i="13" s="1"/>
  <c r="G338" i="13" s="1"/>
  <c r="F344" i="13"/>
  <c r="H344" i="13" s="1"/>
  <c r="G344" i="13" s="1"/>
  <c r="F70" i="13"/>
  <c r="H70" i="13" s="1"/>
  <c r="G70" i="13" s="1"/>
  <c r="F355" i="13"/>
  <c r="H355" i="13" s="1"/>
  <c r="G355" i="13" s="1"/>
  <c r="F362" i="13"/>
  <c r="H362" i="13" s="1"/>
  <c r="G362" i="13" s="1"/>
  <c r="F366" i="13"/>
  <c r="H366" i="13" s="1"/>
  <c r="G366" i="13" s="1"/>
  <c r="F370" i="13"/>
  <c r="H370" i="13" s="1"/>
  <c r="G370" i="13" s="1"/>
  <c r="F376" i="13"/>
  <c r="H376" i="13" s="1"/>
  <c r="G376" i="13" s="1"/>
  <c r="F382" i="13"/>
  <c r="H382" i="13" s="1"/>
  <c r="G382" i="13" s="1"/>
  <c r="F388" i="13"/>
  <c r="H388" i="13" s="1"/>
  <c r="G388" i="13" s="1"/>
  <c r="F22" i="13"/>
  <c r="H22" i="13" s="1"/>
  <c r="G22" i="13" s="1"/>
  <c r="F400" i="13"/>
  <c r="H400" i="13" s="1"/>
  <c r="G400" i="13" s="1"/>
  <c r="F405" i="13"/>
  <c r="H405" i="13" s="1"/>
  <c r="G405" i="13" s="1"/>
  <c r="F411" i="13"/>
  <c r="H411" i="13" s="1"/>
  <c r="G411" i="13" s="1"/>
  <c r="F15" i="13"/>
  <c r="H15" i="13" s="1"/>
  <c r="G15" i="13" s="1"/>
  <c r="F422" i="13"/>
  <c r="H422" i="13" s="1"/>
  <c r="G422" i="13" s="1"/>
  <c r="F430" i="13"/>
  <c r="H430" i="13" s="1"/>
  <c r="G430" i="13" s="1"/>
  <c r="F437" i="13"/>
  <c r="H437" i="13" s="1"/>
  <c r="G437" i="13" s="1"/>
  <c r="F444" i="13"/>
  <c r="H444" i="13" s="1"/>
  <c r="G444" i="13" s="1"/>
  <c r="F452" i="13"/>
  <c r="H452" i="13" s="1"/>
  <c r="G452" i="13" s="1"/>
  <c r="F459" i="13"/>
  <c r="H459" i="13" s="1"/>
  <c r="G459" i="13" s="1"/>
  <c r="F466" i="13"/>
  <c r="H466" i="13" s="1"/>
  <c r="G466" i="13" s="1"/>
  <c r="F78" i="13"/>
  <c r="H78" i="13" s="1"/>
  <c r="G78" i="13" s="1"/>
  <c r="F479" i="13"/>
  <c r="H479" i="13" s="1"/>
  <c r="G479" i="13" s="1"/>
  <c r="F486" i="13"/>
  <c r="H486" i="13" s="1"/>
  <c r="G486" i="13" s="1"/>
  <c r="F494" i="13"/>
  <c r="H494" i="13" s="1"/>
  <c r="G494" i="13" s="1"/>
  <c r="F502" i="13"/>
  <c r="H502" i="13" s="1"/>
  <c r="G502" i="13" s="1"/>
  <c r="F510" i="13"/>
  <c r="H510" i="13" s="1"/>
  <c r="G510" i="13" s="1"/>
  <c r="F518" i="13"/>
  <c r="H518" i="13" s="1"/>
  <c r="G518" i="13" s="1"/>
  <c r="F526" i="13"/>
  <c r="H526" i="13" s="1"/>
  <c r="G526" i="13" s="1"/>
  <c r="F534" i="13"/>
  <c r="H534" i="13" s="1"/>
  <c r="G534" i="13" s="1"/>
  <c r="F542" i="13"/>
  <c r="H542" i="13" s="1"/>
  <c r="G542" i="13" s="1"/>
  <c r="F550" i="13"/>
  <c r="H550" i="13" s="1"/>
  <c r="G550" i="13" s="1"/>
  <c r="F558" i="13"/>
  <c r="H558" i="13" s="1"/>
  <c r="G558" i="13" s="1"/>
  <c r="F566" i="13"/>
  <c r="H566" i="13" s="1"/>
  <c r="G566" i="13" s="1"/>
  <c r="F574" i="13"/>
  <c r="H574" i="13" s="1"/>
  <c r="G574" i="13" s="1"/>
  <c r="F582" i="13"/>
  <c r="H582" i="13" s="1"/>
  <c r="G582" i="13" s="1"/>
  <c r="F590" i="13"/>
  <c r="H590" i="13" s="1"/>
  <c r="G590" i="13" s="1"/>
  <c r="F598" i="13"/>
  <c r="H598" i="13" s="1"/>
  <c r="G598" i="13" s="1"/>
  <c r="F606" i="13"/>
  <c r="H606" i="13" s="1"/>
  <c r="G606" i="13" s="1"/>
  <c r="F614" i="13"/>
  <c r="H614" i="13" s="1"/>
  <c r="G614" i="13" s="1"/>
  <c r="F622" i="13"/>
  <c r="H622" i="13" s="1"/>
  <c r="G622" i="13" s="1"/>
  <c r="F630" i="13"/>
  <c r="H630" i="13" s="1"/>
  <c r="G630" i="13" s="1"/>
  <c r="F638" i="13"/>
  <c r="H638" i="13" s="1"/>
  <c r="G638" i="13" s="1"/>
  <c r="F646" i="13"/>
  <c r="H646" i="13" s="1"/>
  <c r="G646" i="13" s="1"/>
  <c r="F654" i="13"/>
  <c r="H654" i="13" s="1"/>
  <c r="G654" i="13" s="1"/>
  <c r="F662" i="13"/>
  <c r="H662" i="13" s="1"/>
  <c r="G662" i="13" s="1"/>
  <c r="F670" i="13"/>
  <c r="H670" i="13" s="1"/>
  <c r="G670" i="13" s="1"/>
  <c r="F678" i="13"/>
  <c r="H678" i="13" s="1"/>
  <c r="G678" i="13" s="1"/>
  <c r="F141" i="13"/>
  <c r="H141" i="13" s="1"/>
  <c r="G141" i="13" s="1"/>
  <c r="F148" i="13"/>
  <c r="H148" i="13" s="1"/>
  <c r="G148" i="13" s="1"/>
  <c r="F153" i="13"/>
  <c r="H153" i="13" s="1"/>
  <c r="G153" i="13" s="1"/>
  <c r="F158" i="13"/>
  <c r="H158" i="13" s="1"/>
  <c r="G158" i="13" s="1"/>
  <c r="F165" i="13"/>
  <c r="H165" i="13" s="1"/>
  <c r="G165" i="13" s="1"/>
  <c r="F83" i="13"/>
  <c r="H83" i="13" s="1"/>
  <c r="G83" i="13" s="1"/>
  <c r="F178" i="13"/>
  <c r="H178" i="13" s="1"/>
  <c r="G178" i="13" s="1"/>
  <c r="F87" i="13"/>
  <c r="H87" i="13" s="1"/>
  <c r="G87" i="13" s="1"/>
  <c r="F188" i="13"/>
  <c r="H188" i="13" s="1"/>
  <c r="G188" i="13" s="1"/>
  <c r="F195" i="13"/>
  <c r="H195" i="13" s="1"/>
  <c r="G195" i="13" s="1"/>
  <c r="F202" i="13"/>
  <c r="H202" i="13" s="1"/>
  <c r="G202" i="13" s="1"/>
  <c r="F207" i="13"/>
  <c r="H207" i="13" s="1"/>
  <c r="G207" i="13" s="1"/>
  <c r="F55" i="13"/>
  <c r="H55" i="13" s="1"/>
  <c r="G55" i="13" s="1"/>
  <c r="F219" i="13"/>
  <c r="H219" i="13" s="1"/>
  <c r="G219" i="13" s="1"/>
  <c r="F92" i="13"/>
  <c r="H92" i="13" s="1"/>
  <c r="G92" i="13" s="1"/>
  <c r="F227" i="13"/>
  <c r="H227" i="13" s="1"/>
  <c r="G227" i="13" s="1"/>
  <c r="F232" i="13"/>
  <c r="H232" i="13" s="1"/>
  <c r="G232" i="13" s="1"/>
  <c r="F235" i="13"/>
  <c r="H235" i="13" s="1"/>
  <c r="G235" i="13" s="1"/>
  <c r="F240" i="13"/>
  <c r="H240" i="13" s="1"/>
  <c r="G240" i="13" s="1"/>
  <c r="F101" i="13"/>
  <c r="H101" i="13" s="1"/>
  <c r="G101" i="13" s="1"/>
  <c r="F252" i="13"/>
  <c r="H252" i="13" s="1"/>
  <c r="G252" i="13" s="1"/>
  <c r="F258" i="13"/>
  <c r="H258" i="13" s="1"/>
  <c r="G258" i="13" s="1"/>
  <c r="F105" i="13"/>
  <c r="H105" i="13" s="1"/>
  <c r="G105" i="13" s="1"/>
  <c r="F266" i="13"/>
  <c r="H266" i="13" s="1"/>
  <c r="G266" i="13" s="1"/>
  <c r="F44" i="13"/>
  <c r="H44" i="13" s="1"/>
  <c r="G44" i="13" s="1"/>
  <c r="F277" i="13"/>
  <c r="H277" i="13" s="1"/>
  <c r="G277" i="13" s="1"/>
  <c r="F281" i="13"/>
  <c r="H281" i="13" s="1"/>
  <c r="G281" i="13" s="1"/>
  <c r="F287" i="13"/>
  <c r="H287" i="13" s="1"/>
  <c r="G287" i="13" s="1"/>
  <c r="F293" i="13"/>
  <c r="H293" i="13" s="1"/>
  <c r="G293" i="13" s="1"/>
  <c r="F300" i="13"/>
  <c r="H300" i="13" s="1"/>
  <c r="G300" i="13" s="1"/>
  <c r="F307" i="13"/>
  <c r="H307" i="13" s="1"/>
  <c r="G307" i="13" s="1"/>
  <c r="F7" i="13"/>
  <c r="H7" i="13" s="1"/>
  <c r="G7" i="13" s="1"/>
  <c r="F45" i="13"/>
  <c r="H45" i="13" s="1"/>
  <c r="G45" i="13" s="1"/>
  <c r="F320" i="13"/>
  <c r="H320" i="13" s="1"/>
  <c r="G320" i="13" s="1"/>
  <c r="F327" i="13"/>
  <c r="H327" i="13" s="1"/>
  <c r="G327" i="13" s="1"/>
  <c r="F332" i="13"/>
  <c r="H332" i="13" s="1"/>
  <c r="G332" i="13" s="1"/>
  <c r="F339" i="13"/>
  <c r="H339" i="13" s="1"/>
  <c r="G339" i="13" s="1"/>
  <c r="F345" i="13"/>
  <c r="H345" i="13" s="1"/>
  <c r="G345" i="13" s="1"/>
  <c r="F71" i="13"/>
  <c r="H71" i="13" s="1"/>
  <c r="G71" i="13" s="1"/>
  <c r="F356" i="13"/>
  <c r="H356" i="13" s="1"/>
  <c r="G356" i="13" s="1"/>
  <c r="F48" i="13"/>
  <c r="H48" i="13" s="1"/>
  <c r="G48" i="13" s="1"/>
  <c r="F367" i="13"/>
  <c r="H367" i="13" s="1"/>
  <c r="G367" i="13" s="1"/>
  <c r="F125" i="13"/>
  <c r="H125" i="13" s="1"/>
  <c r="G125" i="13" s="1"/>
  <c r="F377" i="13"/>
  <c r="H377" i="13" s="1"/>
  <c r="G377" i="13" s="1"/>
  <c r="F383" i="13"/>
  <c r="H383" i="13" s="1"/>
  <c r="G383" i="13" s="1"/>
  <c r="F389" i="13"/>
  <c r="H389" i="13" s="1"/>
  <c r="G389" i="13" s="1"/>
  <c r="F394" i="13"/>
  <c r="H394" i="13" s="1"/>
  <c r="G394" i="13" s="1"/>
  <c r="F401" i="13"/>
  <c r="H401" i="13" s="1"/>
  <c r="G401" i="13" s="1"/>
  <c r="F75" i="13"/>
  <c r="H75" i="13" s="1"/>
  <c r="G75" i="13" s="1"/>
  <c r="F412" i="13"/>
  <c r="H412" i="13" s="1"/>
  <c r="G412" i="13" s="1"/>
  <c r="F416" i="13"/>
  <c r="H416" i="13" s="1"/>
  <c r="G416" i="13" s="1"/>
  <c r="F423" i="13"/>
  <c r="H423" i="13" s="1"/>
  <c r="G423" i="13" s="1"/>
  <c r="F431" i="13"/>
  <c r="H431" i="13" s="1"/>
  <c r="G431" i="13" s="1"/>
  <c r="F438" i="13"/>
  <c r="H438" i="13" s="1"/>
  <c r="G438" i="13" s="1"/>
  <c r="F445" i="13"/>
  <c r="H445" i="13" s="1"/>
  <c r="G445" i="13" s="1"/>
  <c r="F453" i="13"/>
  <c r="H453" i="13" s="1"/>
  <c r="G453" i="13" s="1"/>
  <c r="F460" i="13"/>
  <c r="H460" i="13" s="1"/>
  <c r="G460" i="13" s="1"/>
  <c r="F467" i="13"/>
  <c r="H467" i="13" s="1"/>
  <c r="G467" i="13" s="1"/>
  <c r="F473" i="13"/>
  <c r="H473" i="13" s="1"/>
  <c r="G473" i="13" s="1"/>
  <c r="F480" i="13"/>
  <c r="H480" i="13" s="1"/>
  <c r="G480" i="13" s="1"/>
  <c r="F487" i="13"/>
  <c r="H487" i="13" s="1"/>
  <c r="G487" i="13" s="1"/>
  <c r="F495" i="13"/>
  <c r="H495" i="13" s="1"/>
  <c r="G495" i="13" s="1"/>
  <c r="F503" i="13"/>
  <c r="H503" i="13" s="1"/>
  <c r="G503" i="13" s="1"/>
  <c r="F511" i="13"/>
  <c r="H511" i="13" s="1"/>
  <c r="G511" i="13" s="1"/>
  <c r="F519" i="13"/>
  <c r="H519" i="13" s="1"/>
  <c r="G519" i="13" s="1"/>
  <c r="F527" i="13"/>
  <c r="H527" i="13" s="1"/>
  <c r="G527" i="13" s="1"/>
  <c r="F535" i="13"/>
  <c r="H535" i="13" s="1"/>
  <c r="G535" i="13" s="1"/>
  <c r="F543" i="13"/>
  <c r="H543" i="13" s="1"/>
  <c r="G543" i="13" s="1"/>
  <c r="F551" i="13"/>
  <c r="H551" i="13" s="1"/>
  <c r="G551" i="13" s="1"/>
  <c r="F559" i="13"/>
  <c r="H559" i="13" s="1"/>
  <c r="G559" i="13" s="1"/>
  <c r="F567" i="13"/>
  <c r="H567" i="13" s="1"/>
  <c r="G567" i="13" s="1"/>
  <c r="F575" i="13"/>
  <c r="H575" i="13" s="1"/>
  <c r="G575" i="13" s="1"/>
  <c r="F583" i="13"/>
  <c r="H583" i="13" s="1"/>
  <c r="G583" i="13" s="1"/>
  <c r="F591" i="13"/>
  <c r="H591" i="13" s="1"/>
  <c r="G591" i="13" s="1"/>
  <c r="F599" i="13"/>
  <c r="H599" i="13" s="1"/>
  <c r="G599" i="13" s="1"/>
  <c r="F607" i="13"/>
  <c r="H607" i="13" s="1"/>
  <c r="G607" i="13" s="1"/>
  <c r="F615" i="13"/>
  <c r="H615" i="13" s="1"/>
  <c r="G615" i="13" s="1"/>
  <c r="F623" i="13"/>
  <c r="H623" i="13" s="1"/>
  <c r="G623" i="13" s="1"/>
  <c r="F631" i="13"/>
  <c r="H631" i="13" s="1"/>
  <c r="G631" i="13" s="1"/>
  <c r="F639" i="13"/>
  <c r="H639" i="13" s="1"/>
  <c r="G639" i="13" s="1"/>
  <c r="F647" i="13"/>
  <c r="H647" i="13" s="1"/>
  <c r="G647" i="13" s="1"/>
  <c r="F655" i="13"/>
  <c r="H655" i="13" s="1"/>
  <c r="G655" i="13" s="1"/>
  <c r="F663" i="13"/>
  <c r="H663" i="13" s="1"/>
  <c r="G663" i="13" s="1"/>
  <c r="F671" i="13"/>
  <c r="H671" i="13" s="1"/>
  <c r="G671" i="13" s="1"/>
  <c r="F142" i="13"/>
  <c r="H142" i="13" s="1"/>
  <c r="G142" i="13" s="1"/>
  <c r="F3" i="13"/>
  <c r="H3" i="13" s="1"/>
  <c r="G3" i="13" s="1"/>
  <c r="F154" i="13"/>
  <c r="H154" i="13" s="1"/>
  <c r="G154" i="13" s="1"/>
  <c r="F52" i="13"/>
  <c r="H52" i="13" s="1"/>
  <c r="G52" i="13" s="1"/>
  <c r="F166" i="13"/>
  <c r="H166" i="13" s="1"/>
  <c r="G166" i="13" s="1"/>
  <c r="F172" i="13"/>
  <c r="H172" i="13" s="1"/>
  <c r="G172" i="13" s="1"/>
  <c r="F179" i="13"/>
  <c r="H179" i="13" s="1"/>
  <c r="G179" i="13" s="1"/>
  <c r="F53" i="13"/>
  <c r="H53" i="13" s="1"/>
  <c r="G53" i="13" s="1"/>
  <c r="F189" i="13"/>
  <c r="H189" i="13" s="1"/>
  <c r="G189" i="13" s="1"/>
  <c r="F196" i="13"/>
  <c r="H196" i="13" s="1"/>
  <c r="G196" i="13" s="1"/>
  <c r="F203" i="13"/>
  <c r="H203" i="13" s="1"/>
  <c r="G203" i="13" s="1"/>
  <c r="F208" i="13"/>
  <c r="H208" i="13" s="1"/>
  <c r="G208" i="13" s="1"/>
  <c r="F213" i="13"/>
  <c r="H213" i="13" s="1"/>
  <c r="G213" i="13" s="1"/>
  <c r="F220" i="13"/>
  <c r="H220" i="13" s="1"/>
  <c r="G220" i="13" s="1"/>
  <c r="F93" i="13"/>
  <c r="H93" i="13" s="1"/>
  <c r="G93" i="13" s="1"/>
  <c r="F95" i="13"/>
  <c r="H95" i="13" s="1"/>
  <c r="G95" i="13" s="1"/>
  <c r="F97" i="13"/>
  <c r="H97" i="13" s="1"/>
  <c r="G97" i="13" s="1"/>
  <c r="F24" i="13"/>
  <c r="H24" i="13" s="1"/>
  <c r="G24" i="13" s="1"/>
  <c r="F100" i="13"/>
  <c r="H100" i="13" s="1"/>
  <c r="G100" i="13" s="1"/>
  <c r="F245" i="13"/>
  <c r="H245" i="13" s="1"/>
  <c r="G245" i="13" s="1"/>
  <c r="F253" i="13"/>
  <c r="H253" i="13" s="1"/>
  <c r="G253" i="13" s="1"/>
  <c r="F259" i="13"/>
  <c r="H259" i="13" s="1"/>
  <c r="G259" i="13" s="1"/>
  <c r="F106" i="13"/>
  <c r="H106" i="13" s="1"/>
  <c r="G106" i="13" s="1"/>
  <c r="F267" i="13"/>
  <c r="H267" i="13" s="1"/>
  <c r="G267" i="13" s="1"/>
  <c r="F17" i="13"/>
  <c r="H17" i="13" s="1"/>
  <c r="G17" i="13" s="1"/>
  <c r="F278" i="13"/>
  <c r="H278" i="13" s="1"/>
  <c r="G278" i="13" s="1"/>
  <c r="F282" i="13"/>
  <c r="H282" i="13" s="1"/>
  <c r="G282" i="13" s="1"/>
  <c r="F112" i="13"/>
  <c r="H112" i="13" s="1"/>
  <c r="G112" i="13" s="1"/>
  <c r="F294" i="13"/>
  <c r="H294" i="13" s="1"/>
  <c r="G294" i="13" s="1"/>
  <c r="F18" i="13"/>
  <c r="H18" i="13" s="1"/>
  <c r="G18" i="13" s="1"/>
  <c r="F308" i="13"/>
  <c r="H308" i="13" s="1"/>
  <c r="G308" i="13" s="1"/>
  <c r="F312" i="13"/>
  <c r="H312" i="13" s="1"/>
  <c r="G312" i="13" s="1"/>
  <c r="F31" i="13"/>
  <c r="H31" i="13" s="1"/>
  <c r="G31" i="13" s="1"/>
  <c r="F321" i="13"/>
  <c r="H321" i="13" s="1"/>
  <c r="G321" i="13" s="1"/>
  <c r="F33" i="13"/>
  <c r="H33" i="13" s="1"/>
  <c r="G33" i="13" s="1"/>
  <c r="F333" i="13"/>
  <c r="H333" i="13" s="1"/>
  <c r="G333" i="13" s="1"/>
  <c r="F46" i="13"/>
  <c r="H46" i="13" s="1"/>
  <c r="G46" i="13" s="1"/>
  <c r="F346" i="13"/>
  <c r="H346" i="13" s="1"/>
  <c r="G346" i="13" s="1"/>
  <c r="F351" i="13"/>
  <c r="H351" i="13" s="1"/>
  <c r="G351" i="13" s="1"/>
  <c r="F357" i="13"/>
  <c r="H357" i="13" s="1"/>
  <c r="G357" i="13" s="1"/>
  <c r="F363" i="13"/>
  <c r="H363" i="13" s="1"/>
  <c r="G363" i="13" s="1"/>
  <c r="F13" i="13"/>
  <c r="H13" i="13" s="1"/>
  <c r="G13" i="13" s="1"/>
  <c r="F371" i="13"/>
  <c r="H371" i="13" s="1"/>
  <c r="G371" i="13" s="1"/>
  <c r="F378" i="13"/>
  <c r="H378" i="13" s="1"/>
  <c r="G378" i="13" s="1"/>
  <c r="F384" i="13"/>
  <c r="H384" i="13" s="1"/>
  <c r="G384" i="13" s="1"/>
  <c r="F35" i="13"/>
  <c r="H35" i="13" s="1"/>
  <c r="G35" i="13" s="1"/>
  <c r="F395" i="13"/>
  <c r="H395" i="13" s="1"/>
  <c r="G395" i="13" s="1"/>
  <c r="F402" i="13"/>
  <c r="H402" i="13" s="1"/>
  <c r="G402" i="13" s="1"/>
  <c r="F131" i="13"/>
  <c r="H131" i="13" s="1"/>
  <c r="G131" i="13" s="1"/>
  <c r="F50" i="13"/>
  <c r="H50" i="13" s="1"/>
  <c r="G50" i="13" s="1"/>
  <c r="F417" i="13"/>
  <c r="H417" i="13" s="1"/>
  <c r="G417" i="13" s="1"/>
  <c r="F424" i="13"/>
  <c r="H424" i="13" s="1"/>
  <c r="G424" i="13" s="1"/>
  <c r="F76" i="13"/>
  <c r="H76" i="13" s="1"/>
  <c r="G76" i="13" s="1"/>
  <c r="F10" i="13"/>
  <c r="H10" i="13" s="1"/>
  <c r="G10" i="13" s="1"/>
  <c r="F446" i="13"/>
  <c r="H446" i="13" s="1"/>
  <c r="G446" i="13" s="1"/>
  <c r="F454" i="13"/>
  <c r="H454" i="13" s="1"/>
  <c r="G454" i="13" s="1"/>
  <c r="F461" i="13"/>
  <c r="H461" i="13" s="1"/>
  <c r="G461" i="13" s="1"/>
  <c r="F468" i="13"/>
  <c r="H468" i="13" s="1"/>
  <c r="G468" i="13" s="1"/>
  <c r="F474" i="13"/>
  <c r="H474" i="13" s="1"/>
  <c r="G474" i="13" s="1"/>
  <c r="F481" i="13"/>
  <c r="H481" i="13" s="1"/>
  <c r="G481" i="13" s="1"/>
  <c r="F488" i="13"/>
  <c r="H488" i="13" s="1"/>
  <c r="G488" i="13" s="1"/>
  <c r="F496" i="13"/>
  <c r="H496" i="13" s="1"/>
  <c r="G496" i="13" s="1"/>
  <c r="F504" i="13"/>
  <c r="H504" i="13" s="1"/>
  <c r="G504" i="13" s="1"/>
  <c r="F512" i="13"/>
  <c r="H512" i="13" s="1"/>
  <c r="G512" i="13" s="1"/>
  <c r="F520" i="13"/>
  <c r="H520" i="13" s="1"/>
  <c r="G520" i="13" s="1"/>
  <c r="F528" i="13"/>
  <c r="H528" i="13" s="1"/>
  <c r="G528" i="13" s="1"/>
  <c r="F536" i="13"/>
  <c r="H536" i="13" s="1"/>
  <c r="G536" i="13" s="1"/>
  <c r="F544" i="13"/>
  <c r="H544" i="13" s="1"/>
  <c r="G544" i="13" s="1"/>
  <c r="F552" i="13"/>
  <c r="H552" i="13" s="1"/>
  <c r="G552" i="13" s="1"/>
  <c r="F560" i="13"/>
  <c r="H560" i="13" s="1"/>
  <c r="G560" i="13" s="1"/>
  <c r="F568" i="13"/>
  <c r="H568" i="13" s="1"/>
  <c r="G568" i="13" s="1"/>
  <c r="F576" i="13"/>
  <c r="H576" i="13" s="1"/>
  <c r="G576" i="13" s="1"/>
  <c r="F584" i="13"/>
  <c r="H584" i="13" s="1"/>
  <c r="G584" i="13" s="1"/>
  <c r="F592" i="13"/>
  <c r="H592" i="13" s="1"/>
  <c r="G592" i="13" s="1"/>
  <c r="F600" i="13"/>
  <c r="H600" i="13" s="1"/>
  <c r="G600" i="13" s="1"/>
  <c r="F11" i="13"/>
  <c r="H11" i="13" s="1"/>
  <c r="G11" i="13" s="1"/>
  <c r="F149" i="13"/>
  <c r="H149" i="13" s="1"/>
  <c r="G149" i="13" s="1"/>
  <c r="F14" i="13"/>
  <c r="H14" i="13" s="1"/>
  <c r="G14" i="13" s="1"/>
  <c r="F159" i="13"/>
  <c r="H159" i="13" s="1"/>
  <c r="G159" i="13" s="1"/>
  <c r="F167" i="13"/>
  <c r="H167" i="13" s="1"/>
  <c r="G167" i="13" s="1"/>
  <c r="F173" i="13"/>
  <c r="H173" i="13" s="1"/>
  <c r="G173" i="13" s="1"/>
  <c r="F180" i="13"/>
  <c r="H180" i="13" s="1"/>
  <c r="G180" i="13" s="1"/>
  <c r="F143" i="13"/>
  <c r="H143" i="13" s="1"/>
  <c r="G143" i="13" s="1"/>
  <c r="F185" i="13"/>
  <c r="H185" i="13" s="1"/>
  <c r="G185" i="13" s="1"/>
  <c r="F210" i="13"/>
  <c r="H210" i="13" s="1"/>
  <c r="G210" i="13" s="1"/>
  <c r="F228" i="13"/>
  <c r="H228" i="13" s="1"/>
  <c r="G228" i="13" s="1"/>
  <c r="F243" i="13"/>
  <c r="H243" i="13" s="1"/>
  <c r="G243" i="13" s="1"/>
  <c r="F260" i="13"/>
  <c r="H260" i="13" s="1"/>
  <c r="G260" i="13" s="1"/>
  <c r="F272" i="13"/>
  <c r="H272" i="13" s="1"/>
  <c r="G272" i="13" s="1"/>
  <c r="F285" i="13"/>
  <c r="H285" i="13" s="1"/>
  <c r="G285" i="13" s="1"/>
  <c r="F302" i="13"/>
  <c r="H302" i="13" s="1"/>
  <c r="G302" i="13" s="1"/>
  <c r="F68" i="13"/>
  <c r="H68" i="13" s="1"/>
  <c r="G68" i="13" s="1"/>
  <c r="F329" i="13"/>
  <c r="H329" i="13" s="1"/>
  <c r="G329" i="13" s="1"/>
  <c r="F348" i="13"/>
  <c r="H348" i="13" s="1"/>
  <c r="G348" i="13" s="1"/>
  <c r="F72" i="13"/>
  <c r="H72" i="13" s="1"/>
  <c r="G72" i="13" s="1"/>
  <c r="F374" i="13"/>
  <c r="H374" i="13" s="1"/>
  <c r="G374" i="13" s="1"/>
  <c r="F391" i="13"/>
  <c r="H391" i="13" s="1"/>
  <c r="G391" i="13" s="1"/>
  <c r="F406" i="13"/>
  <c r="H406" i="13" s="1"/>
  <c r="G406" i="13" s="1"/>
  <c r="F420" i="13"/>
  <c r="H420" i="13" s="1"/>
  <c r="G420" i="13" s="1"/>
  <c r="F440" i="13"/>
  <c r="H440" i="13" s="1"/>
  <c r="G440" i="13" s="1"/>
  <c r="F136" i="13"/>
  <c r="H136" i="13" s="1"/>
  <c r="G136" i="13" s="1"/>
  <c r="F477" i="13"/>
  <c r="H477" i="13" s="1"/>
  <c r="G477" i="13" s="1"/>
  <c r="F498" i="13"/>
  <c r="H498" i="13" s="1"/>
  <c r="G498" i="13" s="1"/>
  <c r="F521" i="13"/>
  <c r="H521" i="13" s="1"/>
  <c r="G521" i="13" s="1"/>
  <c r="F540" i="13"/>
  <c r="H540" i="13" s="1"/>
  <c r="G540" i="13" s="1"/>
  <c r="F562" i="13"/>
  <c r="H562" i="13" s="1"/>
  <c r="G562" i="13" s="1"/>
  <c r="F585" i="13"/>
  <c r="H585" i="13" s="1"/>
  <c r="G585" i="13" s="1"/>
  <c r="F604" i="13"/>
  <c r="H604" i="13" s="1"/>
  <c r="G604" i="13" s="1"/>
  <c r="F620" i="13"/>
  <c r="H620" i="13" s="1"/>
  <c r="G620" i="13" s="1"/>
  <c r="F636" i="13"/>
  <c r="H636" i="13" s="1"/>
  <c r="G636" i="13" s="1"/>
  <c r="F652" i="13"/>
  <c r="H652" i="13" s="1"/>
  <c r="G652" i="13" s="1"/>
  <c r="F667" i="13"/>
  <c r="H667" i="13" s="1"/>
  <c r="G667" i="13" s="1"/>
  <c r="F680" i="13"/>
  <c r="H680" i="13" s="1"/>
  <c r="G680" i="13" s="1"/>
  <c r="F688" i="13"/>
  <c r="H688" i="13" s="1"/>
  <c r="G688" i="13" s="1"/>
  <c r="F696" i="13"/>
  <c r="H696" i="13" s="1"/>
  <c r="G696" i="13" s="1"/>
  <c r="F704" i="13"/>
  <c r="H704" i="13" s="1"/>
  <c r="G704" i="13" s="1"/>
  <c r="F712" i="13"/>
  <c r="H712" i="13" s="1"/>
  <c r="G712" i="13" s="1"/>
  <c r="F720" i="13"/>
  <c r="H720" i="13" s="1"/>
  <c r="G720" i="13" s="1"/>
  <c r="F728" i="13"/>
  <c r="H728" i="13" s="1"/>
  <c r="G728" i="13" s="1"/>
  <c r="F736" i="13"/>
  <c r="H736" i="13" s="1"/>
  <c r="G736" i="13" s="1"/>
  <c r="F744" i="13"/>
  <c r="H744" i="13" s="1"/>
  <c r="G744" i="13" s="1"/>
  <c r="F752" i="13"/>
  <c r="H752" i="13" s="1"/>
  <c r="G752" i="13" s="1"/>
  <c r="F760" i="13"/>
  <c r="H760" i="13" s="1"/>
  <c r="G760" i="13" s="1"/>
  <c r="F768" i="13"/>
  <c r="H768" i="13" s="1"/>
  <c r="G768" i="13" s="1"/>
  <c r="F776" i="13"/>
  <c r="H776" i="13" s="1"/>
  <c r="G776" i="13" s="1"/>
  <c r="F784" i="13"/>
  <c r="H784" i="13" s="1"/>
  <c r="G784" i="13" s="1"/>
  <c r="F792" i="13"/>
  <c r="H792" i="13" s="1"/>
  <c r="G792" i="13" s="1"/>
  <c r="F800" i="13"/>
  <c r="H800" i="13" s="1"/>
  <c r="G800" i="13" s="1"/>
  <c r="F808" i="13"/>
  <c r="H808" i="13" s="1"/>
  <c r="G808" i="13" s="1"/>
  <c r="F816" i="13"/>
  <c r="H816" i="13" s="1"/>
  <c r="G816" i="13" s="1"/>
  <c r="F824" i="13"/>
  <c r="H824" i="13" s="1"/>
  <c r="G824" i="13" s="1"/>
  <c r="F832" i="13"/>
  <c r="H832" i="13" s="1"/>
  <c r="G832" i="13" s="1"/>
  <c r="F840" i="13"/>
  <c r="H840" i="13" s="1"/>
  <c r="G840" i="13" s="1"/>
  <c r="F848" i="13"/>
  <c r="H848" i="13" s="1"/>
  <c r="G848" i="13" s="1"/>
  <c r="F856" i="13"/>
  <c r="H856" i="13" s="1"/>
  <c r="G856" i="13" s="1"/>
  <c r="F864" i="13"/>
  <c r="H864" i="13" s="1"/>
  <c r="G864" i="13" s="1"/>
  <c r="F872" i="13"/>
  <c r="H872" i="13" s="1"/>
  <c r="G872" i="13" s="1"/>
  <c r="F38" i="13"/>
  <c r="H38" i="13" s="1"/>
  <c r="G38" i="13" s="1"/>
  <c r="F190" i="13"/>
  <c r="H190" i="13" s="1"/>
  <c r="G190" i="13" s="1"/>
  <c r="F214" i="13"/>
  <c r="H214" i="13" s="1"/>
  <c r="G214" i="13" s="1"/>
  <c r="F40" i="13"/>
  <c r="H40" i="13" s="1"/>
  <c r="G40" i="13" s="1"/>
  <c r="F246" i="13"/>
  <c r="H246" i="13" s="1"/>
  <c r="G246" i="13" s="1"/>
  <c r="F262" i="13"/>
  <c r="H262" i="13" s="1"/>
  <c r="G262" i="13" s="1"/>
  <c r="F109" i="13"/>
  <c r="H109" i="13" s="1"/>
  <c r="G109" i="13" s="1"/>
  <c r="F113" i="13"/>
  <c r="H113" i="13" s="1"/>
  <c r="G113" i="13" s="1"/>
  <c r="F304" i="13"/>
  <c r="H304" i="13" s="1"/>
  <c r="G304" i="13" s="1"/>
  <c r="F32" i="13"/>
  <c r="H32" i="13" s="1"/>
  <c r="G32" i="13" s="1"/>
  <c r="F334" i="13"/>
  <c r="H334" i="13" s="1"/>
  <c r="G334" i="13" s="1"/>
  <c r="F349" i="13"/>
  <c r="H349" i="13" s="1"/>
  <c r="G349" i="13" s="1"/>
  <c r="F19" i="13"/>
  <c r="H19" i="13" s="1"/>
  <c r="G19" i="13" s="1"/>
  <c r="F127" i="13"/>
  <c r="H127" i="13" s="1"/>
  <c r="G127" i="13" s="1"/>
  <c r="F392" i="13"/>
  <c r="H392" i="13" s="1"/>
  <c r="G392" i="13" s="1"/>
  <c r="F407" i="13"/>
  <c r="H407" i="13" s="1"/>
  <c r="G407" i="13" s="1"/>
  <c r="F425" i="13"/>
  <c r="H425" i="13" s="1"/>
  <c r="G425" i="13" s="1"/>
  <c r="F442" i="13"/>
  <c r="H442" i="13" s="1"/>
  <c r="G442" i="13" s="1"/>
  <c r="F462" i="13"/>
  <c r="H462" i="13" s="1"/>
  <c r="G462" i="13" s="1"/>
  <c r="F482" i="13"/>
  <c r="H482" i="13" s="1"/>
  <c r="G482" i="13" s="1"/>
  <c r="F500" i="13"/>
  <c r="H500" i="13" s="1"/>
  <c r="G500" i="13" s="1"/>
  <c r="F522" i="13"/>
  <c r="H522" i="13" s="1"/>
  <c r="G522" i="13" s="1"/>
  <c r="F545" i="13"/>
  <c r="H545" i="13" s="1"/>
  <c r="G545" i="13" s="1"/>
  <c r="F564" i="13"/>
  <c r="H564" i="13" s="1"/>
  <c r="G564" i="13" s="1"/>
  <c r="F586" i="13"/>
  <c r="H586" i="13" s="1"/>
  <c r="G586" i="13" s="1"/>
  <c r="F608" i="13"/>
  <c r="H608" i="13" s="1"/>
  <c r="G608" i="13" s="1"/>
  <c r="F624" i="13"/>
  <c r="H624" i="13" s="1"/>
  <c r="G624" i="13" s="1"/>
  <c r="F640" i="13"/>
  <c r="H640" i="13" s="1"/>
  <c r="G640" i="13" s="1"/>
  <c r="F656" i="13"/>
  <c r="H656" i="13" s="1"/>
  <c r="G656" i="13" s="1"/>
  <c r="F668" i="13"/>
  <c r="H668" i="13" s="1"/>
  <c r="G668" i="13" s="1"/>
  <c r="F681" i="13"/>
  <c r="H681" i="13" s="1"/>
  <c r="G681" i="13" s="1"/>
  <c r="F689" i="13"/>
  <c r="H689" i="13" s="1"/>
  <c r="G689" i="13" s="1"/>
  <c r="F697" i="13"/>
  <c r="H697" i="13" s="1"/>
  <c r="G697" i="13" s="1"/>
  <c r="F705" i="13"/>
  <c r="H705" i="13" s="1"/>
  <c r="G705" i="13" s="1"/>
  <c r="F713" i="13"/>
  <c r="H713" i="13" s="1"/>
  <c r="G713" i="13" s="1"/>
  <c r="F721" i="13"/>
  <c r="H721" i="13" s="1"/>
  <c r="G721" i="13" s="1"/>
  <c r="F729" i="13"/>
  <c r="H729" i="13" s="1"/>
  <c r="G729" i="13" s="1"/>
  <c r="F737" i="13"/>
  <c r="H737" i="13" s="1"/>
  <c r="G737" i="13" s="1"/>
  <c r="F745" i="13"/>
  <c r="H745" i="13" s="1"/>
  <c r="G745" i="13" s="1"/>
  <c r="F753" i="13"/>
  <c r="H753" i="13" s="1"/>
  <c r="G753" i="13" s="1"/>
  <c r="F761" i="13"/>
  <c r="H761" i="13" s="1"/>
  <c r="G761" i="13" s="1"/>
  <c r="F769" i="13"/>
  <c r="H769" i="13" s="1"/>
  <c r="G769" i="13" s="1"/>
  <c r="F777" i="13"/>
  <c r="H777" i="13" s="1"/>
  <c r="G777" i="13" s="1"/>
  <c r="F785" i="13"/>
  <c r="H785" i="13" s="1"/>
  <c r="G785" i="13" s="1"/>
  <c r="F793" i="13"/>
  <c r="H793" i="13" s="1"/>
  <c r="G793" i="13" s="1"/>
  <c r="F801" i="13"/>
  <c r="H801" i="13" s="1"/>
  <c r="G801" i="13" s="1"/>
  <c r="F809" i="13"/>
  <c r="H809" i="13" s="1"/>
  <c r="G809" i="13" s="1"/>
  <c r="F817" i="13"/>
  <c r="H817" i="13" s="1"/>
  <c r="G817" i="13" s="1"/>
  <c r="F825" i="13"/>
  <c r="H825" i="13" s="1"/>
  <c r="G825" i="13" s="1"/>
  <c r="F833" i="13"/>
  <c r="H833" i="13" s="1"/>
  <c r="G833" i="13" s="1"/>
  <c r="F841" i="13"/>
  <c r="H841" i="13" s="1"/>
  <c r="G841" i="13" s="1"/>
  <c r="F155" i="13"/>
  <c r="H155" i="13" s="1"/>
  <c r="G155" i="13" s="1"/>
  <c r="F191" i="13"/>
  <c r="H191" i="13" s="1"/>
  <c r="G191" i="13" s="1"/>
  <c r="F215" i="13"/>
  <c r="H215" i="13" s="1"/>
  <c r="G215" i="13" s="1"/>
  <c r="F12" i="13"/>
  <c r="H12" i="13" s="1"/>
  <c r="G12" i="13" s="1"/>
  <c r="F247" i="13"/>
  <c r="H247" i="13" s="1"/>
  <c r="G247" i="13" s="1"/>
  <c r="F264" i="13"/>
  <c r="H264" i="13" s="1"/>
  <c r="G264" i="13" s="1"/>
  <c r="F274" i="13"/>
  <c r="H274" i="13" s="1"/>
  <c r="G274" i="13" s="1"/>
  <c r="F288" i="13"/>
  <c r="H288" i="13" s="1"/>
  <c r="G288" i="13" s="1"/>
  <c r="F309" i="13"/>
  <c r="H309" i="13" s="1"/>
  <c r="G309" i="13" s="1"/>
  <c r="F8" i="13"/>
  <c r="H8" i="13" s="1"/>
  <c r="G8" i="13" s="1"/>
  <c r="F335" i="13"/>
  <c r="H335" i="13" s="1"/>
  <c r="G335" i="13" s="1"/>
  <c r="F120" i="13"/>
  <c r="H120" i="13" s="1"/>
  <c r="G120" i="13" s="1"/>
  <c r="F365" i="13"/>
  <c r="H365" i="13" s="1"/>
  <c r="G365" i="13" s="1"/>
  <c r="F379" i="13"/>
  <c r="H379" i="13" s="1"/>
  <c r="G379" i="13" s="1"/>
  <c r="F6" i="13"/>
  <c r="H6" i="13" s="1"/>
  <c r="G6" i="13" s="1"/>
  <c r="F409" i="13"/>
  <c r="H409" i="13" s="1"/>
  <c r="G409" i="13" s="1"/>
  <c r="F426" i="13"/>
  <c r="H426" i="13" s="1"/>
  <c r="G426" i="13" s="1"/>
  <c r="F447" i="13"/>
  <c r="H447" i="13" s="1"/>
  <c r="G447" i="13" s="1"/>
  <c r="F464" i="13"/>
  <c r="H464" i="13" s="1"/>
  <c r="G464" i="13" s="1"/>
  <c r="F483" i="13"/>
  <c r="H483" i="13" s="1"/>
  <c r="G483" i="13" s="1"/>
  <c r="F505" i="13"/>
  <c r="H505" i="13" s="1"/>
  <c r="G505" i="13" s="1"/>
  <c r="F524" i="13"/>
  <c r="H524" i="13" s="1"/>
  <c r="G524" i="13" s="1"/>
  <c r="F546" i="13"/>
  <c r="H546" i="13" s="1"/>
  <c r="G546" i="13" s="1"/>
  <c r="F569" i="13"/>
  <c r="H569" i="13" s="1"/>
  <c r="G569" i="13" s="1"/>
  <c r="F588" i="13"/>
  <c r="H588" i="13" s="1"/>
  <c r="G588" i="13" s="1"/>
  <c r="F609" i="13"/>
  <c r="H609" i="13" s="1"/>
  <c r="G609" i="13" s="1"/>
  <c r="F625" i="13"/>
  <c r="H625" i="13" s="1"/>
  <c r="G625" i="13" s="1"/>
  <c r="F641" i="13"/>
  <c r="H641" i="13" s="1"/>
  <c r="G641" i="13" s="1"/>
  <c r="F657" i="13"/>
  <c r="H657" i="13" s="1"/>
  <c r="G657" i="13" s="1"/>
  <c r="F672" i="13"/>
  <c r="H672" i="13" s="1"/>
  <c r="G672" i="13" s="1"/>
  <c r="F682" i="13"/>
  <c r="H682" i="13" s="1"/>
  <c r="G682" i="13" s="1"/>
  <c r="F690" i="13"/>
  <c r="H690" i="13" s="1"/>
  <c r="G690" i="13" s="1"/>
  <c r="F698" i="13"/>
  <c r="H698" i="13" s="1"/>
  <c r="G698" i="13" s="1"/>
  <c r="F706" i="13"/>
  <c r="H706" i="13" s="1"/>
  <c r="G706" i="13" s="1"/>
  <c r="F714" i="13"/>
  <c r="H714" i="13" s="1"/>
  <c r="G714" i="13" s="1"/>
  <c r="F722" i="13"/>
  <c r="H722" i="13" s="1"/>
  <c r="G722" i="13" s="1"/>
  <c r="F730" i="13"/>
  <c r="H730" i="13" s="1"/>
  <c r="G730" i="13" s="1"/>
  <c r="F738" i="13"/>
  <c r="H738" i="13" s="1"/>
  <c r="G738" i="13" s="1"/>
  <c r="F746" i="13"/>
  <c r="H746" i="13" s="1"/>
  <c r="G746" i="13" s="1"/>
  <c r="F754" i="13"/>
  <c r="H754" i="13" s="1"/>
  <c r="G754" i="13" s="1"/>
  <c r="F762" i="13"/>
  <c r="H762" i="13" s="1"/>
  <c r="G762" i="13" s="1"/>
  <c r="F770" i="13"/>
  <c r="H770" i="13" s="1"/>
  <c r="G770" i="13" s="1"/>
  <c r="F778" i="13"/>
  <c r="H778" i="13" s="1"/>
  <c r="G778" i="13" s="1"/>
  <c r="F786" i="13"/>
  <c r="H786" i="13" s="1"/>
  <c r="G786" i="13" s="1"/>
  <c r="F794" i="13"/>
  <c r="H794" i="13" s="1"/>
  <c r="G794" i="13" s="1"/>
  <c r="F802" i="13"/>
  <c r="H802" i="13" s="1"/>
  <c r="G802" i="13" s="1"/>
  <c r="F810" i="13"/>
  <c r="H810" i="13" s="1"/>
  <c r="G810" i="13" s="1"/>
  <c r="F818" i="13"/>
  <c r="H818" i="13" s="1"/>
  <c r="G818" i="13" s="1"/>
  <c r="F826" i="13"/>
  <c r="H826" i="13" s="1"/>
  <c r="G826" i="13" s="1"/>
  <c r="F834" i="13"/>
  <c r="H834" i="13" s="1"/>
  <c r="G834" i="13" s="1"/>
  <c r="F842" i="13"/>
  <c r="H842" i="13" s="1"/>
  <c r="G842" i="13" s="1"/>
  <c r="F850" i="13"/>
  <c r="H850" i="13" s="1"/>
  <c r="G850" i="13" s="1"/>
  <c r="F858" i="13"/>
  <c r="H858" i="13" s="1"/>
  <c r="G858" i="13" s="1"/>
  <c r="F866" i="13"/>
  <c r="H866" i="13" s="1"/>
  <c r="G866" i="13" s="1"/>
  <c r="F874" i="13"/>
  <c r="H874" i="13" s="1"/>
  <c r="G874" i="13" s="1"/>
  <c r="F160" i="13"/>
  <c r="H160" i="13" s="1"/>
  <c r="G160" i="13" s="1"/>
  <c r="F197" i="13"/>
  <c r="H197" i="13" s="1"/>
  <c r="G197" i="13" s="1"/>
  <c r="F221" i="13"/>
  <c r="H221" i="13" s="1"/>
  <c r="G221" i="13" s="1"/>
  <c r="F99" i="13"/>
  <c r="H99" i="13" s="1"/>
  <c r="G99" i="13" s="1"/>
  <c r="F249" i="13"/>
  <c r="H249" i="13" s="1"/>
  <c r="G249" i="13" s="1"/>
  <c r="F42" i="13"/>
  <c r="H42" i="13" s="1"/>
  <c r="G42" i="13" s="1"/>
  <c r="F28" i="13"/>
  <c r="H28" i="13" s="1"/>
  <c r="G28" i="13" s="1"/>
  <c r="F290" i="13"/>
  <c r="H290" i="13" s="1"/>
  <c r="G290" i="13" s="1"/>
  <c r="F310" i="13"/>
  <c r="H310" i="13" s="1"/>
  <c r="G310" i="13" s="1"/>
  <c r="F322" i="13"/>
  <c r="H322" i="13" s="1"/>
  <c r="G322" i="13" s="1"/>
  <c r="F118" i="13"/>
  <c r="H118" i="13" s="1"/>
  <c r="G118" i="13" s="1"/>
  <c r="F121" i="13"/>
  <c r="H121" i="13" s="1"/>
  <c r="G121" i="13" s="1"/>
  <c r="F123" i="13"/>
  <c r="H123" i="13" s="1"/>
  <c r="G123" i="13" s="1"/>
  <c r="F380" i="13"/>
  <c r="H380" i="13" s="1"/>
  <c r="G380" i="13" s="1"/>
  <c r="F396" i="13"/>
  <c r="H396" i="13" s="1"/>
  <c r="G396" i="13" s="1"/>
  <c r="F132" i="13"/>
  <c r="H132" i="13" s="1"/>
  <c r="G132" i="13" s="1"/>
  <c r="F428" i="13"/>
  <c r="H428" i="13" s="1"/>
  <c r="G428" i="13" s="1"/>
  <c r="F448" i="13"/>
  <c r="H448" i="13" s="1"/>
  <c r="G448" i="13" s="1"/>
  <c r="F469" i="13"/>
  <c r="H469" i="13" s="1"/>
  <c r="G469" i="13" s="1"/>
  <c r="F484" i="13"/>
  <c r="H484" i="13" s="1"/>
  <c r="G484" i="13" s="1"/>
  <c r="F506" i="13"/>
  <c r="H506" i="13" s="1"/>
  <c r="G506" i="13" s="1"/>
  <c r="F529" i="13"/>
  <c r="H529" i="13" s="1"/>
  <c r="G529" i="13" s="1"/>
  <c r="F548" i="13"/>
  <c r="H548" i="13" s="1"/>
  <c r="G548" i="13" s="1"/>
  <c r="F570" i="13"/>
  <c r="H570" i="13" s="1"/>
  <c r="G570" i="13" s="1"/>
  <c r="F593" i="13"/>
  <c r="H593" i="13" s="1"/>
  <c r="G593" i="13" s="1"/>
  <c r="F610" i="13"/>
  <c r="H610" i="13" s="1"/>
  <c r="G610" i="13" s="1"/>
  <c r="F626" i="13"/>
  <c r="H626" i="13" s="1"/>
  <c r="G626" i="13" s="1"/>
  <c r="F642" i="13"/>
  <c r="H642" i="13" s="1"/>
  <c r="G642" i="13" s="1"/>
  <c r="F658" i="13"/>
  <c r="H658" i="13" s="1"/>
  <c r="G658" i="13" s="1"/>
  <c r="F673" i="13"/>
  <c r="H673" i="13" s="1"/>
  <c r="G673" i="13" s="1"/>
  <c r="F683" i="13"/>
  <c r="H683" i="13" s="1"/>
  <c r="G683" i="13" s="1"/>
  <c r="F691" i="13"/>
  <c r="H691" i="13" s="1"/>
  <c r="G691" i="13" s="1"/>
  <c r="F699" i="13"/>
  <c r="H699" i="13" s="1"/>
  <c r="G699" i="13" s="1"/>
  <c r="F707" i="13"/>
  <c r="H707" i="13" s="1"/>
  <c r="G707" i="13" s="1"/>
  <c r="F715" i="13"/>
  <c r="H715" i="13" s="1"/>
  <c r="G715" i="13" s="1"/>
  <c r="F723" i="13"/>
  <c r="H723" i="13" s="1"/>
  <c r="G723" i="13" s="1"/>
  <c r="F731" i="13"/>
  <c r="H731" i="13" s="1"/>
  <c r="G731" i="13" s="1"/>
  <c r="F739" i="13"/>
  <c r="H739" i="13" s="1"/>
  <c r="G739" i="13" s="1"/>
  <c r="F747" i="13"/>
  <c r="H747" i="13" s="1"/>
  <c r="G747" i="13" s="1"/>
  <c r="F755" i="13"/>
  <c r="H755" i="13" s="1"/>
  <c r="G755" i="13" s="1"/>
  <c r="F763" i="13"/>
  <c r="H763" i="13" s="1"/>
  <c r="G763" i="13" s="1"/>
  <c r="F771" i="13"/>
  <c r="H771" i="13" s="1"/>
  <c r="G771" i="13" s="1"/>
  <c r="F779" i="13"/>
  <c r="H779" i="13" s="1"/>
  <c r="G779" i="13" s="1"/>
  <c r="F787" i="13"/>
  <c r="H787" i="13" s="1"/>
  <c r="G787" i="13" s="1"/>
  <c r="F795" i="13"/>
  <c r="H795" i="13" s="1"/>
  <c r="G795" i="13" s="1"/>
  <c r="F803" i="13"/>
  <c r="H803" i="13" s="1"/>
  <c r="G803" i="13" s="1"/>
  <c r="F811" i="13"/>
  <c r="H811" i="13" s="1"/>
  <c r="G811" i="13" s="1"/>
  <c r="F819" i="13"/>
  <c r="H819" i="13" s="1"/>
  <c r="G819" i="13" s="1"/>
  <c r="F827" i="13"/>
  <c r="H827" i="13" s="1"/>
  <c r="G827" i="13" s="1"/>
  <c r="F835" i="13"/>
  <c r="H835" i="13" s="1"/>
  <c r="G835" i="13" s="1"/>
  <c r="F843" i="13"/>
  <c r="H843" i="13" s="1"/>
  <c r="G843" i="13" s="1"/>
  <c r="F82" i="13"/>
  <c r="H82" i="13" s="1"/>
  <c r="G82" i="13" s="1"/>
  <c r="F198" i="13"/>
  <c r="H198" i="13" s="1"/>
  <c r="G198" i="13" s="1"/>
  <c r="F222" i="13"/>
  <c r="H222" i="13" s="1"/>
  <c r="G222" i="13" s="1"/>
  <c r="F236" i="13"/>
  <c r="H236" i="13" s="1"/>
  <c r="G236" i="13" s="1"/>
  <c r="F60" i="13"/>
  <c r="H60" i="13" s="1"/>
  <c r="G60" i="13" s="1"/>
  <c r="F61" i="13"/>
  <c r="H61" i="13" s="1"/>
  <c r="G61" i="13" s="1"/>
  <c r="F279" i="13"/>
  <c r="H279" i="13" s="1"/>
  <c r="G279" i="13" s="1"/>
  <c r="F295" i="13"/>
  <c r="H295" i="13" s="1"/>
  <c r="G295" i="13" s="1"/>
  <c r="F30" i="13"/>
  <c r="H30" i="13" s="1"/>
  <c r="G30" i="13" s="1"/>
  <c r="F323" i="13"/>
  <c r="H323" i="13" s="1"/>
  <c r="G323" i="13" s="1"/>
  <c r="F340" i="13"/>
  <c r="H340" i="13" s="1"/>
  <c r="G340" i="13" s="1"/>
  <c r="F353" i="13"/>
  <c r="H353" i="13" s="1"/>
  <c r="G353" i="13" s="1"/>
  <c r="F73" i="13"/>
  <c r="H73" i="13" s="1"/>
  <c r="G73" i="13" s="1"/>
  <c r="F385" i="13"/>
  <c r="H385" i="13" s="1"/>
  <c r="G385" i="13" s="1"/>
  <c r="F398" i="13"/>
  <c r="H398" i="13" s="1"/>
  <c r="G398" i="13" s="1"/>
  <c r="F413" i="13"/>
  <c r="H413" i="13" s="1"/>
  <c r="G413" i="13" s="1"/>
  <c r="F432" i="13"/>
  <c r="H432" i="13" s="1"/>
  <c r="G432" i="13" s="1"/>
  <c r="F450" i="13"/>
  <c r="H450" i="13" s="1"/>
  <c r="G450" i="13" s="1"/>
  <c r="F470" i="13"/>
  <c r="H470" i="13" s="1"/>
  <c r="G470" i="13" s="1"/>
  <c r="F489" i="13"/>
  <c r="H489" i="13" s="1"/>
  <c r="G489" i="13" s="1"/>
  <c r="F508" i="13"/>
  <c r="H508" i="13" s="1"/>
  <c r="G508" i="13" s="1"/>
  <c r="F530" i="13"/>
  <c r="H530" i="13" s="1"/>
  <c r="G530" i="13" s="1"/>
  <c r="F553" i="13"/>
  <c r="H553" i="13" s="1"/>
  <c r="G553" i="13" s="1"/>
  <c r="F572" i="13"/>
  <c r="H572" i="13" s="1"/>
  <c r="G572" i="13" s="1"/>
  <c r="F594" i="13"/>
  <c r="H594" i="13" s="1"/>
  <c r="G594" i="13" s="1"/>
  <c r="F612" i="13"/>
  <c r="H612" i="13" s="1"/>
  <c r="G612" i="13" s="1"/>
  <c r="F628" i="13"/>
  <c r="H628" i="13" s="1"/>
  <c r="G628" i="13" s="1"/>
  <c r="F644" i="13"/>
  <c r="H644" i="13" s="1"/>
  <c r="G644" i="13" s="1"/>
  <c r="F660" i="13"/>
  <c r="H660" i="13" s="1"/>
  <c r="G660" i="13" s="1"/>
  <c r="F674" i="13"/>
  <c r="H674" i="13" s="1"/>
  <c r="G674" i="13" s="1"/>
  <c r="F684" i="13"/>
  <c r="H684" i="13" s="1"/>
  <c r="G684" i="13" s="1"/>
  <c r="F692" i="13"/>
  <c r="H692" i="13" s="1"/>
  <c r="G692" i="13" s="1"/>
  <c r="F700" i="13"/>
  <c r="H700" i="13" s="1"/>
  <c r="G700" i="13" s="1"/>
  <c r="F708" i="13"/>
  <c r="H708" i="13" s="1"/>
  <c r="G708" i="13" s="1"/>
  <c r="F716" i="13"/>
  <c r="H716" i="13" s="1"/>
  <c r="G716" i="13" s="1"/>
  <c r="F724" i="13"/>
  <c r="H724" i="13" s="1"/>
  <c r="G724" i="13" s="1"/>
  <c r="F732" i="13"/>
  <c r="H732" i="13" s="1"/>
  <c r="G732" i="13" s="1"/>
  <c r="F740" i="13"/>
  <c r="H740" i="13" s="1"/>
  <c r="G740" i="13" s="1"/>
  <c r="F748" i="13"/>
  <c r="H748" i="13" s="1"/>
  <c r="G748" i="13" s="1"/>
  <c r="F756" i="13"/>
  <c r="H756" i="13" s="1"/>
  <c r="G756" i="13" s="1"/>
  <c r="F764" i="13"/>
  <c r="H764" i="13" s="1"/>
  <c r="G764" i="13" s="1"/>
  <c r="F772" i="13"/>
  <c r="H772" i="13" s="1"/>
  <c r="G772" i="13" s="1"/>
  <c r="F780" i="13"/>
  <c r="H780" i="13" s="1"/>
  <c r="G780" i="13" s="1"/>
  <c r="F788" i="13"/>
  <c r="H788" i="13" s="1"/>
  <c r="G788" i="13" s="1"/>
  <c r="F796" i="13"/>
  <c r="H796" i="13" s="1"/>
  <c r="G796" i="13" s="1"/>
  <c r="F804" i="13"/>
  <c r="H804" i="13" s="1"/>
  <c r="G804" i="13" s="1"/>
  <c r="F812" i="13"/>
  <c r="H812" i="13" s="1"/>
  <c r="G812" i="13" s="1"/>
  <c r="F820" i="13"/>
  <c r="H820" i="13" s="1"/>
  <c r="G820" i="13" s="1"/>
  <c r="F828" i="13"/>
  <c r="H828" i="13" s="1"/>
  <c r="G828" i="13" s="1"/>
  <c r="F836" i="13"/>
  <c r="H836" i="13" s="1"/>
  <c r="G836" i="13" s="1"/>
  <c r="F844" i="13"/>
  <c r="H844" i="13" s="1"/>
  <c r="G844" i="13" s="1"/>
  <c r="F852" i="13"/>
  <c r="H852" i="13" s="1"/>
  <c r="G852" i="13" s="1"/>
  <c r="F860" i="13"/>
  <c r="H860" i="13" s="1"/>
  <c r="G860" i="13" s="1"/>
  <c r="F868" i="13"/>
  <c r="H868" i="13" s="1"/>
  <c r="G868" i="13" s="1"/>
  <c r="F876" i="13"/>
  <c r="H876" i="13" s="1"/>
  <c r="G876" i="13" s="1"/>
  <c r="F84" i="13"/>
  <c r="H84" i="13" s="1"/>
  <c r="G84" i="13" s="1"/>
  <c r="F39" i="13"/>
  <c r="H39" i="13" s="1"/>
  <c r="G39" i="13" s="1"/>
  <c r="F57" i="13"/>
  <c r="H57" i="13" s="1"/>
  <c r="G57" i="13" s="1"/>
  <c r="F41" i="13"/>
  <c r="H41" i="13" s="1"/>
  <c r="G41" i="13" s="1"/>
  <c r="F254" i="13"/>
  <c r="H254" i="13" s="1"/>
  <c r="G254" i="13" s="1"/>
  <c r="F108" i="13"/>
  <c r="H108" i="13" s="1"/>
  <c r="G108" i="13" s="1"/>
  <c r="F110" i="13"/>
  <c r="H110" i="13" s="1"/>
  <c r="G110" i="13" s="1"/>
  <c r="F296" i="13"/>
  <c r="H296" i="13" s="1"/>
  <c r="G296" i="13" s="1"/>
  <c r="F313" i="13"/>
  <c r="H313" i="13" s="1"/>
  <c r="G313" i="13" s="1"/>
  <c r="F69" i="13"/>
  <c r="H69" i="13" s="1"/>
  <c r="G69" i="13" s="1"/>
  <c r="F341" i="13"/>
  <c r="H341" i="13" s="1"/>
  <c r="G341" i="13" s="1"/>
  <c r="F358" i="13"/>
  <c r="H358" i="13" s="1"/>
  <c r="G358" i="13" s="1"/>
  <c r="F368" i="13"/>
  <c r="H368" i="13" s="1"/>
  <c r="G368" i="13" s="1"/>
  <c r="F386" i="13"/>
  <c r="H386" i="13" s="1"/>
  <c r="G386" i="13" s="1"/>
  <c r="F403" i="13"/>
  <c r="H403" i="13" s="1"/>
  <c r="G403" i="13" s="1"/>
  <c r="F415" i="13"/>
  <c r="H415" i="13" s="1"/>
  <c r="G415" i="13" s="1"/>
  <c r="F433" i="13"/>
  <c r="H433" i="13" s="1"/>
  <c r="G433" i="13" s="1"/>
  <c r="F455" i="13"/>
  <c r="H455" i="13" s="1"/>
  <c r="G455" i="13" s="1"/>
  <c r="F77" i="13"/>
  <c r="H77" i="13" s="1"/>
  <c r="G77" i="13" s="1"/>
  <c r="F490" i="13"/>
  <c r="H490" i="13" s="1"/>
  <c r="G490" i="13" s="1"/>
  <c r="F513" i="13"/>
  <c r="H513" i="13" s="1"/>
  <c r="G513" i="13" s="1"/>
  <c r="F532" i="13"/>
  <c r="H532" i="13" s="1"/>
  <c r="G532" i="13" s="1"/>
  <c r="F554" i="13"/>
  <c r="H554" i="13" s="1"/>
  <c r="G554" i="13" s="1"/>
  <c r="F577" i="13"/>
  <c r="H577" i="13" s="1"/>
  <c r="G577" i="13" s="1"/>
  <c r="F596" i="13"/>
  <c r="H596" i="13" s="1"/>
  <c r="G596" i="13" s="1"/>
  <c r="F616" i="13"/>
  <c r="H616" i="13" s="1"/>
  <c r="G616" i="13" s="1"/>
  <c r="F632" i="13"/>
  <c r="H632" i="13" s="1"/>
  <c r="G632" i="13" s="1"/>
  <c r="F648" i="13"/>
  <c r="H648" i="13" s="1"/>
  <c r="G648" i="13" s="1"/>
  <c r="F664" i="13"/>
  <c r="H664" i="13" s="1"/>
  <c r="G664" i="13" s="1"/>
  <c r="F675" i="13"/>
  <c r="H675" i="13" s="1"/>
  <c r="G675" i="13" s="1"/>
  <c r="F685" i="13"/>
  <c r="H685" i="13" s="1"/>
  <c r="G685" i="13" s="1"/>
  <c r="F693" i="13"/>
  <c r="H693" i="13" s="1"/>
  <c r="G693" i="13" s="1"/>
  <c r="F701" i="13"/>
  <c r="H701" i="13" s="1"/>
  <c r="G701" i="13" s="1"/>
  <c r="F709" i="13"/>
  <c r="H709" i="13" s="1"/>
  <c r="G709" i="13" s="1"/>
  <c r="F717" i="13"/>
  <c r="H717" i="13" s="1"/>
  <c r="G717" i="13" s="1"/>
  <c r="F725" i="13"/>
  <c r="H725" i="13" s="1"/>
  <c r="G725" i="13" s="1"/>
  <c r="F733" i="13"/>
  <c r="H733" i="13" s="1"/>
  <c r="G733" i="13" s="1"/>
  <c r="F741" i="13"/>
  <c r="H741" i="13" s="1"/>
  <c r="G741" i="13" s="1"/>
  <c r="F749" i="13"/>
  <c r="H749" i="13" s="1"/>
  <c r="G749" i="13" s="1"/>
  <c r="F757" i="13"/>
  <c r="H757" i="13" s="1"/>
  <c r="G757" i="13" s="1"/>
  <c r="F765" i="13"/>
  <c r="H765" i="13" s="1"/>
  <c r="G765" i="13" s="1"/>
  <c r="F773" i="13"/>
  <c r="H773" i="13" s="1"/>
  <c r="G773" i="13" s="1"/>
  <c r="F781" i="13"/>
  <c r="H781" i="13" s="1"/>
  <c r="G781" i="13" s="1"/>
  <c r="F789" i="13"/>
  <c r="H789" i="13" s="1"/>
  <c r="G789" i="13" s="1"/>
  <c r="F797" i="13"/>
  <c r="H797" i="13" s="1"/>
  <c r="G797" i="13" s="1"/>
  <c r="F805" i="13"/>
  <c r="H805" i="13" s="1"/>
  <c r="G805" i="13" s="1"/>
  <c r="F813" i="13"/>
  <c r="H813" i="13" s="1"/>
  <c r="G813" i="13" s="1"/>
  <c r="F821" i="13"/>
  <c r="H821" i="13" s="1"/>
  <c r="G821" i="13" s="1"/>
  <c r="F829" i="13"/>
  <c r="H829" i="13" s="1"/>
  <c r="G829" i="13" s="1"/>
  <c r="F837" i="13"/>
  <c r="H837" i="13" s="1"/>
  <c r="G837" i="13" s="1"/>
  <c r="F845" i="13"/>
  <c r="H845" i="13" s="1"/>
  <c r="G845" i="13" s="1"/>
  <c r="F853" i="13"/>
  <c r="H853" i="13" s="1"/>
  <c r="G853" i="13" s="1"/>
  <c r="F861" i="13"/>
  <c r="H861" i="13" s="1"/>
  <c r="G861" i="13" s="1"/>
  <c r="F869" i="13"/>
  <c r="H869" i="13" s="1"/>
  <c r="G869" i="13" s="1"/>
  <c r="F877" i="13"/>
  <c r="H877" i="13" s="1"/>
  <c r="G877" i="13" s="1"/>
  <c r="F885" i="13"/>
  <c r="H885" i="13" s="1"/>
  <c r="G885" i="13" s="1"/>
  <c r="F893" i="13"/>
  <c r="H893" i="13" s="1"/>
  <c r="G893" i="13" s="1"/>
  <c r="F901" i="13"/>
  <c r="H901" i="13" s="1"/>
  <c r="G901" i="13" s="1"/>
  <c r="F909" i="13"/>
  <c r="H909" i="13" s="1"/>
  <c r="G909" i="13" s="1"/>
  <c r="F917" i="13"/>
  <c r="H917" i="13" s="1"/>
  <c r="G917" i="13" s="1"/>
  <c r="F925" i="13"/>
  <c r="H925" i="13" s="1"/>
  <c r="G925" i="13" s="1"/>
  <c r="F933" i="13"/>
  <c r="H933" i="13" s="1"/>
  <c r="G933" i="13" s="1"/>
  <c r="F941" i="13"/>
  <c r="H941" i="13" s="1"/>
  <c r="G941" i="13" s="1"/>
  <c r="F949" i="13"/>
  <c r="H949" i="13" s="1"/>
  <c r="G949" i="13" s="1"/>
  <c r="F181" i="13"/>
  <c r="H181" i="13" s="1"/>
  <c r="G181" i="13" s="1"/>
  <c r="F204" i="13"/>
  <c r="H204" i="13" s="1"/>
  <c r="G204" i="13" s="1"/>
  <c r="F58" i="13"/>
  <c r="H58" i="13" s="1"/>
  <c r="G58" i="13" s="1"/>
  <c r="F241" i="13"/>
  <c r="H241" i="13" s="1"/>
  <c r="G241" i="13" s="1"/>
  <c r="F256" i="13"/>
  <c r="H256" i="13" s="1"/>
  <c r="G256" i="13" s="1"/>
  <c r="F268" i="13"/>
  <c r="H268" i="13" s="1"/>
  <c r="G268" i="13" s="1"/>
  <c r="F283" i="13"/>
  <c r="H283" i="13" s="1"/>
  <c r="G283" i="13" s="1"/>
  <c r="F65" i="13"/>
  <c r="H65" i="13" s="1"/>
  <c r="G65" i="13" s="1"/>
  <c r="F314" i="13"/>
  <c r="H314" i="13" s="1"/>
  <c r="G314" i="13" s="1"/>
  <c r="F116" i="13"/>
  <c r="H116" i="13" s="1"/>
  <c r="G116" i="13" s="1"/>
  <c r="F47" i="13"/>
  <c r="H47" i="13" s="1"/>
  <c r="G47" i="13" s="1"/>
  <c r="F359" i="13"/>
  <c r="H359" i="13" s="1"/>
  <c r="G359" i="13" s="1"/>
  <c r="F126" i="13"/>
  <c r="H126" i="13" s="1"/>
  <c r="G126" i="13" s="1"/>
  <c r="F387" i="13"/>
  <c r="H387" i="13" s="1"/>
  <c r="G387" i="13" s="1"/>
  <c r="F49" i="13"/>
  <c r="H49" i="13" s="1"/>
  <c r="G49" i="13" s="1"/>
  <c r="F418" i="13"/>
  <c r="H418" i="13" s="1"/>
  <c r="G418" i="13" s="1"/>
  <c r="F435" i="13"/>
  <c r="H435" i="13" s="1"/>
  <c r="G435" i="13" s="1"/>
  <c r="F456" i="13"/>
  <c r="H456" i="13" s="1"/>
  <c r="G456" i="13" s="1"/>
  <c r="F37" i="13"/>
  <c r="H37" i="13" s="1"/>
  <c r="G37" i="13" s="1"/>
  <c r="F492" i="13"/>
  <c r="H492" i="13" s="1"/>
  <c r="G492" i="13" s="1"/>
  <c r="F514" i="13"/>
  <c r="H514" i="13" s="1"/>
  <c r="G514" i="13" s="1"/>
  <c r="F537" i="13"/>
  <c r="H537" i="13" s="1"/>
  <c r="G537" i="13" s="1"/>
  <c r="F556" i="13"/>
  <c r="H556" i="13" s="1"/>
  <c r="G556" i="13" s="1"/>
  <c r="F578" i="13"/>
  <c r="H578" i="13" s="1"/>
  <c r="G578" i="13" s="1"/>
  <c r="F601" i="13"/>
  <c r="H601" i="13" s="1"/>
  <c r="G601" i="13" s="1"/>
  <c r="F617" i="13"/>
  <c r="H617" i="13" s="1"/>
  <c r="G617" i="13" s="1"/>
  <c r="F633" i="13"/>
  <c r="H633" i="13" s="1"/>
  <c r="G633" i="13" s="1"/>
  <c r="F649" i="13"/>
  <c r="H649" i="13" s="1"/>
  <c r="G649" i="13" s="1"/>
  <c r="F665" i="13"/>
  <c r="H665" i="13" s="1"/>
  <c r="G665" i="13" s="1"/>
  <c r="F676" i="13"/>
  <c r="H676" i="13" s="1"/>
  <c r="G676" i="13" s="1"/>
  <c r="F686" i="13"/>
  <c r="H686" i="13" s="1"/>
  <c r="G686" i="13" s="1"/>
  <c r="F694" i="13"/>
  <c r="H694" i="13" s="1"/>
  <c r="G694" i="13" s="1"/>
  <c r="F702" i="13"/>
  <c r="H702" i="13" s="1"/>
  <c r="G702" i="13" s="1"/>
  <c r="F710" i="13"/>
  <c r="H710" i="13" s="1"/>
  <c r="G710" i="13" s="1"/>
  <c r="F718" i="13"/>
  <c r="H718" i="13" s="1"/>
  <c r="G718" i="13" s="1"/>
  <c r="F726" i="13"/>
  <c r="H726" i="13" s="1"/>
  <c r="G726" i="13" s="1"/>
  <c r="F734" i="13"/>
  <c r="H734" i="13" s="1"/>
  <c r="G734" i="13" s="1"/>
  <c r="F742" i="13"/>
  <c r="H742" i="13" s="1"/>
  <c r="G742" i="13" s="1"/>
  <c r="F750" i="13"/>
  <c r="H750" i="13" s="1"/>
  <c r="G750" i="13" s="1"/>
  <c r="F758" i="13"/>
  <c r="H758" i="13" s="1"/>
  <c r="G758" i="13" s="1"/>
  <c r="F766" i="13"/>
  <c r="H766" i="13" s="1"/>
  <c r="G766" i="13" s="1"/>
  <c r="F774" i="13"/>
  <c r="H774" i="13" s="1"/>
  <c r="G774" i="13" s="1"/>
  <c r="F782" i="13"/>
  <c r="H782" i="13" s="1"/>
  <c r="G782" i="13" s="1"/>
  <c r="F790" i="13"/>
  <c r="H790" i="13" s="1"/>
  <c r="G790" i="13" s="1"/>
  <c r="F798" i="13"/>
  <c r="H798" i="13" s="1"/>
  <c r="G798" i="13" s="1"/>
  <c r="F806" i="13"/>
  <c r="H806" i="13" s="1"/>
  <c r="G806" i="13" s="1"/>
  <c r="F814" i="13"/>
  <c r="H814" i="13" s="1"/>
  <c r="G814" i="13" s="1"/>
  <c r="F822" i="13"/>
  <c r="H822" i="13" s="1"/>
  <c r="G822" i="13" s="1"/>
  <c r="F830" i="13"/>
  <c r="H830" i="13" s="1"/>
  <c r="G830" i="13" s="1"/>
  <c r="F838" i="13"/>
  <c r="H838" i="13" s="1"/>
  <c r="G838" i="13" s="1"/>
  <c r="F184" i="13"/>
  <c r="H184" i="13" s="1"/>
  <c r="G184" i="13" s="1"/>
  <c r="F315" i="13"/>
  <c r="H315" i="13" s="1"/>
  <c r="G315" i="13" s="1"/>
  <c r="F439" i="13"/>
  <c r="H439" i="13" s="1"/>
  <c r="G439" i="13" s="1"/>
  <c r="F602" i="13"/>
  <c r="H602" i="13" s="1"/>
  <c r="G602" i="13" s="1"/>
  <c r="F703" i="13"/>
  <c r="H703" i="13" s="1"/>
  <c r="G703" i="13" s="1"/>
  <c r="F767" i="13"/>
  <c r="H767" i="13" s="1"/>
  <c r="G767" i="13" s="1"/>
  <c r="F831" i="13"/>
  <c r="H831" i="13" s="1"/>
  <c r="G831" i="13" s="1"/>
  <c r="F857" i="13"/>
  <c r="H857" i="13" s="1"/>
  <c r="G857" i="13" s="1"/>
  <c r="F873" i="13"/>
  <c r="H873" i="13" s="1"/>
  <c r="G873" i="13" s="1"/>
  <c r="F884" i="13"/>
  <c r="H884" i="13" s="1"/>
  <c r="G884" i="13" s="1"/>
  <c r="F894" i="13"/>
  <c r="H894" i="13" s="1"/>
  <c r="G894" i="13" s="1"/>
  <c r="F903" i="13"/>
  <c r="H903" i="13" s="1"/>
  <c r="G903" i="13" s="1"/>
  <c r="F912" i="13"/>
  <c r="H912" i="13" s="1"/>
  <c r="G912" i="13" s="1"/>
  <c r="F921" i="13"/>
  <c r="H921" i="13" s="1"/>
  <c r="G921" i="13" s="1"/>
  <c r="F930" i="13"/>
  <c r="H930" i="13" s="1"/>
  <c r="G930" i="13" s="1"/>
  <c r="F939" i="13"/>
  <c r="H939" i="13" s="1"/>
  <c r="G939" i="13" s="1"/>
  <c r="F948" i="13"/>
  <c r="H948" i="13" s="1"/>
  <c r="G948" i="13" s="1"/>
  <c r="F209" i="13"/>
  <c r="H209" i="13" s="1"/>
  <c r="G209" i="13" s="1"/>
  <c r="F328" i="13"/>
  <c r="H328" i="13" s="1"/>
  <c r="G328" i="13" s="1"/>
  <c r="F135" i="13"/>
  <c r="H135" i="13" s="1"/>
  <c r="G135" i="13" s="1"/>
  <c r="F618" i="13"/>
  <c r="H618" i="13" s="1"/>
  <c r="G618" i="13" s="1"/>
  <c r="F711" i="13"/>
  <c r="H711" i="13" s="1"/>
  <c r="G711" i="13" s="1"/>
  <c r="F775" i="13"/>
  <c r="H775" i="13" s="1"/>
  <c r="G775" i="13" s="1"/>
  <c r="F839" i="13"/>
  <c r="H839" i="13" s="1"/>
  <c r="G839" i="13" s="1"/>
  <c r="F859" i="13"/>
  <c r="H859" i="13" s="1"/>
  <c r="G859" i="13" s="1"/>
  <c r="F875" i="13"/>
  <c r="H875" i="13" s="1"/>
  <c r="G875" i="13" s="1"/>
  <c r="F886" i="13"/>
  <c r="H886" i="13" s="1"/>
  <c r="G886" i="13" s="1"/>
  <c r="F895" i="13"/>
  <c r="H895" i="13" s="1"/>
  <c r="G895" i="13" s="1"/>
  <c r="F904" i="13"/>
  <c r="H904" i="13" s="1"/>
  <c r="G904" i="13" s="1"/>
  <c r="F913" i="13"/>
  <c r="H913" i="13" s="1"/>
  <c r="G913" i="13" s="1"/>
  <c r="F922" i="13"/>
  <c r="H922" i="13" s="1"/>
  <c r="G922" i="13" s="1"/>
  <c r="F931" i="13"/>
  <c r="H931" i="13" s="1"/>
  <c r="G931" i="13" s="1"/>
  <c r="F940" i="13"/>
  <c r="H940" i="13" s="1"/>
  <c r="G940" i="13" s="1"/>
  <c r="F950" i="13"/>
  <c r="H950" i="13" s="1"/>
  <c r="G950" i="13" s="1"/>
  <c r="F23" i="13"/>
  <c r="H23" i="13" s="1"/>
  <c r="G23" i="13" s="1"/>
  <c r="F347" i="13"/>
  <c r="H347" i="13" s="1"/>
  <c r="G347" i="13" s="1"/>
  <c r="F475" i="13"/>
  <c r="H475" i="13" s="1"/>
  <c r="G475" i="13" s="1"/>
  <c r="F634" i="13"/>
  <c r="H634" i="13" s="1"/>
  <c r="G634" i="13" s="1"/>
  <c r="F719" i="13"/>
  <c r="H719" i="13" s="1"/>
  <c r="G719" i="13" s="1"/>
  <c r="F783" i="13"/>
  <c r="H783" i="13" s="1"/>
  <c r="G783" i="13" s="1"/>
  <c r="F846" i="13"/>
  <c r="H846" i="13" s="1"/>
  <c r="G846" i="13" s="1"/>
  <c r="F862" i="13"/>
  <c r="H862" i="13" s="1"/>
  <c r="G862" i="13" s="1"/>
  <c r="F878" i="13"/>
  <c r="H878" i="13" s="1"/>
  <c r="G878" i="13" s="1"/>
  <c r="F887" i="13"/>
  <c r="H887" i="13" s="1"/>
  <c r="G887" i="13" s="1"/>
  <c r="F896" i="13"/>
  <c r="H896" i="13" s="1"/>
  <c r="G896" i="13" s="1"/>
  <c r="F905" i="13"/>
  <c r="H905" i="13" s="1"/>
  <c r="G905" i="13" s="1"/>
  <c r="F914" i="13"/>
  <c r="H914" i="13" s="1"/>
  <c r="G914" i="13" s="1"/>
  <c r="F923" i="13"/>
  <c r="H923" i="13" s="1"/>
  <c r="G923" i="13" s="1"/>
  <c r="F932" i="13"/>
  <c r="H932" i="13" s="1"/>
  <c r="G932" i="13" s="1"/>
  <c r="F942" i="13"/>
  <c r="H942" i="13" s="1"/>
  <c r="G942" i="13" s="1"/>
  <c r="F951" i="13"/>
  <c r="H951" i="13" s="1"/>
  <c r="G951" i="13" s="1"/>
  <c r="F242" i="13"/>
  <c r="H242" i="13" s="1"/>
  <c r="G242" i="13" s="1"/>
  <c r="F361" i="13"/>
  <c r="H361" i="13" s="1"/>
  <c r="G361" i="13" s="1"/>
  <c r="F497" i="13"/>
  <c r="H497" i="13" s="1"/>
  <c r="G497" i="13" s="1"/>
  <c r="F650" i="13"/>
  <c r="H650" i="13" s="1"/>
  <c r="G650" i="13" s="1"/>
  <c r="F727" i="13"/>
  <c r="H727" i="13" s="1"/>
  <c r="G727" i="13" s="1"/>
  <c r="F791" i="13"/>
  <c r="H791" i="13" s="1"/>
  <c r="G791" i="13" s="1"/>
  <c r="F847" i="13"/>
  <c r="H847" i="13" s="1"/>
  <c r="G847" i="13" s="1"/>
  <c r="F863" i="13"/>
  <c r="H863" i="13" s="1"/>
  <c r="G863" i="13" s="1"/>
  <c r="F879" i="13"/>
  <c r="H879" i="13" s="1"/>
  <c r="G879" i="13" s="1"/>
  <c r="F888" i="13"/>
  <c r="H888" i="13" s="1"/>
  <c r="G888" i="13" s="1"/>
  <c r="F897" i="13"/>
  <c r="H897" i="13" s="1"/>
  <c r="G897" i="13" s="1"/>
  <c r="F906" i="13"/>
  <c r="H906" i="13" s="1"/>
  <c r="G906" i="13" s="1"/>
  <c r="F915" i="13"/>
  <c r="H915" i="13" s="1"/>
  <c r="G915" i="13" s="1"/>
  <c r="F924" i="13"/>
  <c r="H924" i="13" s="1"/>
  <c r="G924" i="13" s="1"/>
  <c r="F934" i="13"/>
  <c r="H934" i="13" s="1"/>
  <c r="G934" i="13" s="1"/>
  <c r="F943" i="13"/>
  <c r="H943" i="13" s="1"/>
  <c r="G943" i="13" s="1"/>
  <c r="F952" i="13"/>
  <c r="H952" i="13" s="1"/>
  <c r="G952" i="13" s="1"/>
  <c r="F103" i="13"/>
  <c r="H103" i="13" s="1"/>
  <c r="G103" i="13" s="1"/>
  <c r="F372" i="13"/>
  <c r="H372" i="13" s="1"/>
  <c r="G372" i="13" s="1"/>
  <c r="F516" i="13"/>
  <c r="H516" i="13" s="1"/>
  <c r="G516" i="13" s="1"/>
  <c r="F666" i="13"/>
  <c r="H666" i="13" s="1"/>
  <c r="G666" i="13" s="1"/>
  <c r="F735" i="13"/>
  <c r="H735" i="13" s="1"/>
  <c r="G735" i="13" s="1"/>
  <c r="F799" i="13"/>
  <c r="H799" i="13" s="1"/>
  <c r="G799" i="13" s="1"/>
  <c r="F849" i="13"/>
  <c r="H849" i="13" s="1"/>
  <c r="G849" i="13" s="1"/>
  <c r="F865" i="13"/>
  <c r="H865" i="13" s="1"/>
  <c r="G865" i="13" s="1"/>
  <c r="F880" i="13"/>
  <c r="H880" i="13" s="1"/>
  <c r="G880" i="13" s="1"/>
  <c r="F889" i="13"/>
  <c r="H889" i="13" s="1"/>
  <c r="G889" i="13" s="1"/>
  <c r="F898" i="13"/>
  <c r="H898" i="13" s="1"/>
  <c r="G898" i="13" s="1"/>
  <c r="F907" i="13"/>
  <c r="H907" i="13" s="1"/>
  <c r="G907" i="13" s="1"/>
  <c r="F916" i="13"/>
  <c r="H916" i="13" s="1"/>
  <c r="G916" i="13" s="1"/>
  <c r="F926" i="13"/>
  <c r="H926" i="13" s="1"/>
  <c r="G926" i="13" s="1"/>
  <c r="F935" i="13"/>
  <c r="H935" i="13" s="1"/>
  <c r="G935" i="13" s="1"/>
  <c r="F944" i="13"/>
  <c r="H944" i="13" s="1"/>
  <c r="G944" i="13" s="1"/>
  <c r="F953" i="13"/>
  <c r="H953" i="13" s="1"/>
  <c r="G953" i="13" s="1"/>
  <c r="F270" i="13"/>
  <c r="H270" i="13" s="1"/>
  <c r="G270" i="13" s="1"/>
  <c r="F390" i="13"/>
  <c r="H390" i="13" s="1"/>
  <c r="G390" i="13" s="1"/>
  <c r="F538" i="13"/>
  <c r="H538" i="13" s="1"/>
  <c r="G538" i="13" s="1"/>
  <c r="F679" i="13"/>
  <c r="H679" i="13" s="1"/>
  <c r="G679" i="13" s="1"/>
  <c r="F743" i="13"/>
  <c r="H743" i="13" s="1"/>
  <c r="G743" i="13" s="1"/>
  <c r="F807" i="13"/>
  <c r="H807" i="13" s="1"/>
  <c r="G807" i="13" s="1"/>
  <c r="F851" i="13"/>
  <c r="H851" i="13" s="1"/>
  <c r="G851" i="13" s="1"/>
  <c r="F867" i="13"/>
  <c r="H867" i="13" s="1"/>
  <c r="G867" i="13" s="1"/>
  <c r="F881" i="13"/>
  <c r="H881" i="13" s="1"/>
  <c r="G881" i="13" s="1"/>
  <c r="F890" i="13"/>
  <c r="H890" i="13" s="1"/>
  <c r="G890" i="13" s="1"/>
  <c r="F899" i="13"/>
  <c r="H899" i="13" s="1"/>
  <c r="G899" i="13" s="1"/>
  <c r="F908" i="13"/>
  <c r="H908" i="13" s="1"/>
  <c r="G908" i="13" s="1"/>
  <c r="F918" i="13"/>
  <c r="H918" i="13" s="1"/>
  <c r="G918" i="13" s="1"/>
  <c r="F927" i="13"/>
  <c r="H927" i="13" s="1"/>
  <c r="G927" i="13" s="1"/>
  <c r="F936" i="13"/>
  <c r="H936" i="13" s="1"/>
  <c r="G936" i="13" s="1"/>
  <c r="F945" i="13"/>
  <c r="H945" i="13" s="1"/>
  <c r="G945" i="13" s="1"/>
  <c r="F137" i="13"/>
  <c r="H137" i="13" s="1"/>
  <c r="G137" i="13" s="1"/>
  <c r="F284" i="13"/>
  <c r="H284" i="13" s="1"/>
  <c r="G284" i="13" s="1"/>
  <c r="F404" i="13"/>
  <c r="H404" i="13" s="1"/>
  <c r="G404" i="13" s="1"/>
  <c r="F561" i="13"/>
  <c r="H561" i="13" s="1"/>
  <c r="G561" i="13" s="1"/>
  <c r="F687" i="13"/>
  <c r="H687" i="13" s="1"/>
  <c r="G687" i="13" s="1"/>
  <c r="F751" i="13"/>
  <c r="H751" i="13" s="1"/>
  <c r="G751" i="13" s="1"/>
  <c r="F815" i="13"/>
  <c r="H815" i="13" s="1"/>
  <c r="G815" i="13" s="1"/>
  <c r="F854" i="13"/>
  <c r="H854" i="13" s="1"/>
  <c r="G854" i="13" s="1"/>
  <c r="F870" i="13"/>
  <c r="H870" i="13" s="1"/>
  <c r="G870" i="13" s="1"/>
  <c r="F882" i="13"/>
  <c r="H882" i="13" s="1"/>
  <c r="G882" i="13" s="1"/>
  <c r="F891" i="13"/>
  <c r="H891" i="13" s="1"/>
  <c r="G891" i="13" s="1"/>
  <c r="F900" i="13"/>
  <c r="H900" i="13" s="1"/>
  <c r="G900" i="13" s="1"/>
  <c r="F910" i="13"/>
  <c r="H910" i="13" s="1"/>
  <c r="G910" i="13" s="1"/>
  <c r="F919" i="13"/>
  <c r="H919" i="13" s="1"/>
  <c r="G919" i="13" s="1"/>
  <c r="F928" i="13"/>
  <c r="H928" i="13" s="1"/>
  <c r="G928" i="13" s="1"/>
  <c r="F937" i="13"/>
  <c r="H937" i="13" s="1"/>
  <c r="G937" i="13" s="1"/>
  <c r="F946" i="13"/>
  <c r="H946" i="13" s="1"/>
  <c r="G946" i="13" s="1"/>
  <c r="F759" i="13"/>
  <c r="H759" i="13" s="1"/>
  <c r="G759" i="13" s="1"/>
  <c r="F911" i="13"/>
  <c r="H911" i="13" s="1"/>
  <c r="G911" i="13" s="1"/>
  <c r="F695" i="13"/>
  <c r="H695" i="13" s="1"/>
  <c r="G695" i="13" s="1"/>
  <c r="F902" i="13"/>
  <c r="H902" i="13" s="1"/>
  <c r="G902" i="13" s="1"/>
  <c r="F580" i="13"/>
  <c r="H580" i="13" s="1"/>
  <c r="G580" i="13" s="1"/>
  <c r="F920" i="13"/>
  <c r="H920" i="13" s="1"/>
  <c r="G920" i="13" s="1"/>
  <c r="F892" i="13"/>
  <c r="H892" i="13" s="1"/>
  <c r="G892" i="13" s="1"/>
  <c r="F134" i="13"/>
  <c r="H134" i="13" s="1"/>
  <c r="G134" i="13" s="1"/>
  <c r="F883" i="13"/>
  <c r="H883" i="13" s="1"/>
  <c r="G883" i="13" s="1"/>
  <c r="F301" i="13"/>
  <c r="H301" i="13" s="1"/>
  <c r="G301" i="13" s="1"/>
  <c r="B3" i="4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B3" i="5"/>
  <c r="A3" i="5"/>
  <c r="A24" i="3" l="1"/>
  <c r="M109" i="10"/>
  <c r="C110" i="5"/>
  <c r="E109" i="12" s="1"/>
  <c r="M108" i="10" s="1"/>
  <c r="C108" i="5"/>
  <c r="E107" i="12" s="1"/>
  <c r="M106" i="10" s="1"/>
  <c r="C107" i="5"/>
  <c r="E106" i="12" s="1"/>
  <c r="C106" i="5"/>
  <c r="E105" i="12" s="1"/>
  <c r="C104" i="5"/>
  <c r="E103" i="12" s="1"/>
  <c r="M102" i="10" s="1"/>
  <c r="C103" i="5"/>
  <c r="E102" i="12" s="1"/>
  <c r="C102" i="5"/>
  <c r="E101" i="12" s="1"/>
  <c r="M100" i="10" s="1"/>
  <c r="C100" i="5"/>
  <c r="E99" i="12" s="1"/>
  <c r="M98" i="10" s="1"/>
  <c r="C99" i="5"/>
  <c r="E98" i="12" s="1"/>
  <c r="C98" i="5"/>
  <c r="E97" i="12" s="1"/>
  <c r="C96" i="5"/>
  <c r="E95" i="12" s="1"/>
  <c r="C95" i="5"/>
  <c r="E94" i="12" s="1"/>
  <c r="M93" i="10" s="1"/>
  <c r="C94" i="5"/>
  <c r="E93" i="12" s="1"/>
  <c r="C92" i="5"/>
  <c r="E91" i="12" s="1"/>
  <c r="C91" i="5"/>
  <c r="E90" i="12" s="1"/>
  <c r="C90" i="5"/>
  <c r="E89" i="12" s="1"/>
  <c r="M88" i="10" s="1"/>
  <c r="C88" i="5"/>
  <c r="E87" i="12" s="1"/>
  <c r="C87" i="5"/>
  <c r="E86" i="12" s="1"/>
  <c r="M85" i="10" s="1"/>
  <c r="C86" i="5"/>
  <c r="E85" i="12" s="1"/>
  <c r="C84" i="5"/>
  <c r="E83" i="12" s="1"/>
  <c r="C83" i="5"/>
  <c r="E82" i="12" s="1"/>
  <c r="C82" i="5"/>
  <c r="E81" i="12" s="1"/>
  <c r="C80" i="5"/>
  <c r="E79" i="12" s="1"/>
  <c r="M78" i="10" s="1"/>
  <c r="C79" i="5"/>
  <c r="E78" i="12" s="1"/>
  <c r="M77" i="10" s="1"/>
  <c r="C78" i="5"/>
  <c r="E77" i="12" s="1"/>
  <c r="C76" i="5"/>
  <c r="E75" i="12" s="1"/>
  <c r="M74" i="10" s="1"/>
  <c r="C75" i="5"/>
  <c r="E74" i="12" s="1"/>
  <c r="C74" i="5"/>
  <c r="E73" i="12" s="1"/>
  <c r="C72" i="5"/>
  <c r="E71" i="12" s="1"/>
  <c r="M70" i="10" s="1"/>
  <c r="C71" i="5"/>
  <c r="E70" i="12" s="1"/>
  <c r="M69" i="10" s="1"/>
  <c r="C70" i="5"/>
  <c r="E69" i="12" s="1"/>
  <c r="M68" i="10" s="1"/>
  <c r="C68" i="5"/>
  <c r="E67" i="12" s="1"/>
  <c r="M66" i="10" s="1"/>
  <c r="C67" i="5"/>
  <c r="E66" i="12" s="1"/>
  <c r="M65" i="10" s="1"/>
  <c r="C66" i="5"/>
  <c r="E65" i="12" s="1"/>
  <c r="M64" i="10" s="1"/>
  <c r="C64" i="5"/>
  <c r="E63" i="12" s="1"/>
  <c r="M62" i="10" s="1"/>
  <c r="C63" i="5"/>
  <c r="E62" i="12" s="1"/>
  <c r="M61" i="10" s="1"/>
  <c r="C62" i="5"/>
  <c r="E61" i="12" s="1"/>
  <c r="M60" i="10" s="1"/>
  <c r="C60" i="5"/>
  <c r="E59" i="12" s="1"/>
  <c r="M58" i="10" s="1"/>
  <c r="C59" i="5"/>
  <c r="E58" i="12" s="1"/>
  <c r="M57" i="10" s="1"/>
  <c r="C58" i="5"/>
  <c r="E57" i="12" s="1"/>
  <c r="M56" i="10" s="1"/>
  <c r="C56" i="5"/>
  <c r="E55" i="12" s="1"/>
  <c r="M54" i="10" s="1"/>
  <c r="C55" i="5"/>
  <c r="E54" i="12" s="1"/>
  <c r="M53" i="10" s="1"/>
  <c r="C54" i="5"/>
  <c r="E53" i="12" s="1"/>
  <c r="M52" i="10" s="1"/>
  <c r="C52" i="5"/>
  <c r="E51" i="12" s="1"/>
  <c r="M50" i="10" s="1"/>
  <c r="C51" i="5"/>
  <c r="E50" i="12" s="1"/>
  <c r="M49" i="10" s="1"/>
  <c r="C50" i="5"/>
  <c r="E49" i="12" s="1"/>
  <c r="M48" i="10" s="1"/>
  <c r="C48" i="5"/>
  <c r="E47" i="12" s="1"/>
  <c r="M46" i="10" s="1"/>
  <c r="C47" i="5"/>
  <c r="E46" i="12" s="1"/>
  <c r="M45" i="10" s="1"/>
  <c r="C46" i="5"/>
  <c r="E45" i="12" s="1"/>
  <c r="M44" i="10" s="1"/>
  <c r="C44" i="5"/>
  <c r="E43" i="12" s="1"/>
  <c r="M42" i="10" s="1"/>
  <c r="C43" i="5"/>
  <c r="E42" i="12" s="1"/>
  <c r="M41" i="10" s="1"/>
  <c r="C42" i="5"/>
  <c r="E41" i="12" s="1"/>
  <c r="M40" i="10" s="1"/>
  <c r="C40" i="5"/>
  <c r="E39" i="12" s="1"/>
  <c r="M38" i="10" s="1"/>
  <c r="C39" i="5"/>
  <c r="E38" i="12" s="1"/>
  <c r="M37" i="10" s="1"/>
  <c r="C38" i="5"/>
  <c r="E37" i="12" s="1"/>
  <c r="M36" i="10" s="1"/>
  <c r="C36" i="5"/>
  <c r="E35" i="12" s="1"/>
  <c r="M34" i="10" s="1"/>
  <c r="C35" i="5"/>
  <c r="E34" i="12" s="1"/>
  <c r="M33" i="10" s="1"/>
  <c r="C34" i="5"/>
  <c r="E33" i="12" s="1"/>
  <c r="M32" i="10" s="1"/>
  <c r="C32" i="5"/>
  <c r="E31" i="12" s="1"/>
  <c r="M30" i="10" s="1"/>
  <c r="C31" i="5"/>
  <c r="E30" i="12" s="1"/>
  <c r="M29" i="10" s="1"/>
  <c r="C30" i="5"/>
  <c r="E29" i="12" s="1"/>
  <c r="M28" i="10" s="1"/>
  <c r="C28" i="5"/>
  <c r="E27" i="12" s="1"/>
  <c r="M26" i="10" s="1"/>
  <c r="C27" i="5"/>
  <c r="E26" i="12" s="1"/>
  <c r="M25" i="10" s="1"/>
  <c r="C26" i="5"/>
  <c r="E25" i="12" s="1"/>
  <c r="M24" i="10" s="1"/>
  <c r="C24" i="5"/>
  <c r="E23" i="12" s="1"/>
  <c r="M22" i="10" s="1"/>
  <c r="C23" i="5"/>
  <c r="E22" i="12" s="1"/>
  <c r="M21" i="10" s="1"/>
  <c r="C22" i="5"/>
  <c r="E21" i="12" s="1"/>
  <c r="M20" i="10" s="1"/>
  <c r="C20" i="5"/>
  <c r="E19" i="12" s="1"/>
  <c r="M18" i="10" s="1"/>
  <c r="C19" i="5"/>
  <c r="E18" i="12" s="1"/>
  <c r="M17" i="10" s="1"/>
  <c r="C18" i="5"/>
  <c r="E17" i="12" s="1"/>
  <c r="M16" i="10" s="1"/>
  <c r="C16" i="5"/>
  <c r="E15" i="12" s="1"/>
  <c r="M14" i="10" s="1"/>
  <c r="C15" i="5"/>
  <c r="E14" i="12" s="1"/>
  <c r="M13" i="10" s="1"/>
  <c r="C14" i="5"/>
  <c r="E13" i="12" s="1"/>
  <c r="M12" i="10" s="1"/>
  <c r="C12" i="5"/>
  <c r="E11" i="12" s="1"/>
  <c r="M10" i="10" s="1"/>
  <c r="C11" i="5"/>
  <c r="E10" i="12" s="1"/>
  <c r="M9" i="10" s="1"/>
  <c r="C10" i="5"/>
  <c r="E9" i="12" s="1"/>
  <c r="M8" i="10" s="1"/>
  <c r="C8" i="5"/>
  <c r="E7" i="12" s="1"/>
  <c r="M6" i="10" s="1"/>
  <c r="C7" i="5"/>
  <c r="E6" i="12" s="1"/>
  <c r="M5" i="10" s="1"/>
  <c r="C6" i="5"/>
  <c r="E5" i="12" s="1"/>
  <c r="M4" i="10" s="1"/>
  <c r="C4" i="5"/>
  <c r="E3" i="12" s="1"/>
  <c r="M2" i="10" s="1"/>
  <c r="C14" i="3"/>
  <c r="C13" i="3"/>
  <c r="B110" i="4"/>
  <c r="A110" i="4"/>
  <c r="B109" i="4"/>
  <c r="A109" i="4"/>
  <c r="B108" i="4"/>
  <c r="A108" i="4"/>
  <c r="B107" i="4"/>
  <c r="A107" i="4"/>
  <c r="B106" i="4"/>
  <c r="A106" i="4"/>
  <c r="C106" i="4" s="1"/>
  <c r="B105" i="12" s="1"/>
  <c r="E104" i="10" s="1"/>
  <c r="B105" i="4"/>
  <c r="A105" i="4"/>
  <c r="B104" i="4"/>
  <c r="A104" i="4"/>
  <c r="B103" i="4"/>
  <c r="A103" i="4"/>
  <c r="B102" i="4"/>
  <c r="A102" i="4"/>
  <c r="C102" i="4" s="1"/>
  <c r="B101" i="12" s="1"/>
  <c r="E100" i="10" s="1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C26" i="4" s="1"/>
  <c r="B25" i="12" s="1"/>
  <c r="E24" i="10" s="1"/>
  <c r="B25" i="4"/>
  <c r="A25" i="4"/>
  <c r="B24" i="4"/>
  <c r="A24" i="4"/>
  <c r="B23" i="4"/>
  <c r="A23" i="4"/>
  <c r="B22" i="4"/>
  <c r="A22" i="4"/>
  <c r="C22" i="4" s="1"/>
  <c r="B21" i="12" s="1"/>
  <c r="E20" i="10" s="1"/>
  <c r="B21" i="4"/>
  <c r="A21" i="4"/>
  <c r="B20" i="4"/>
  <c r="A20" i="4"/>
  <c r="B19" i="4"/>
  <c r="A19" i="4"/>
  <c r="B18" i="4"/>
  <c r="A18" i="4"/>
  <c r="C18" i="4" s="1"/>
  <c r="B17" i="12" s="1"/>
  <c r="E16" i="10" s="1"/>
  <c r="B17" i="4"/>
  <c r="A17" i="4"/>
  <c r="B16" i="4"/>
  <c r="A16" i="4"/>
  <c r="B15" i="4"/>
  <c r="A15" i="4"/>
  <c r="B14" i="4"/>
  <c r="A14" i="4"/>
  <c r="C14" i="4" s="1"/>
  <c r="B13" i="12" s="1"/>
  <c r="E12" i="10" s="1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A3" i="4"/>
  <c r="C6" i="3"/>
  <c r="C5" i="3"/>
  <c r="C2" i="3"/>
  <c r="B24" i="3"/>
  <c r="M81" i="10" l="1"/>
  <c r="M92" i="10"/>
  <c r="M104" i="10"/>
  <c r="M72" i="10"/>
  <c r="M82" i="10"/>
  <c r="M73" i="10"/>
  <c r="M84" i="10"/>
  <c r="M94" i="10"/>
  <c r="M105" i="10"/>
  <c r="M96" i="10"/>
  <c r="M76" i="10"/>
  <c r="M86" i="10"/>
  <c r="M97" i="10"/>
  <c r="M89" i="10"/>
  <c r="M90" i="10"/>
  <c r="M101" i="10"/>
  <c r="A30" i="3"/>
  <c r="C4" i="4"/>
  <c r="B3" i="12" s="1"/>
  <c r="E2" i="10" s="1"/>
  <c r="C12" i="4"/>
  <c r="B11" i="12" s="1"/>
  <c r="E10" i="10" s="1"/>
  <c r="C32" i="4"/>
  <c r="B31" i="12" s="1"/>
  <c r="E30" i="10" s="1"/>
  <c r="C85" i="4"/>
  <c r="B84" i="12" s="1"/>
  <c r="E83" i="10" s="1"/>
  <c r="C89" i="4"/>
  <c r="B88" i="12" s="1"/>
  <c r="E87" i="10" s="1"/>
  <c r="A47" i="3"/>
  <c r="A46" i="3"/>
  <c r="A63" i="3"/>
  <c r="B63" i="3" s="1"/>
  <c r="C63" i="3" s="1"/>
  <c r="A62" i="3"/>
  <c r="B62" i="3" s="1"/>
  <c r="C62" i="3" s="1"/>
  <c r="C58" i="4"/>
  <c r="B57" i="12" s="1"/>
  <c r="E56" i="10" s="1"/>
  <c r="C53" i="4"/>
  <c r="B52" i="12" s="1"/>
  <c r="E51" i="10" s="1"/>
  <c r="C57" i="4"/>
  <c r="B56" i="12" s="1"/>
  <c r="E55" i="10" s="1"/>
  <c r="C34" i="4"/>
  <c r="B33" i="12" s="1"/>
  <c r="E32" i="10" s="1"/>
  <c r="C38" i="4"/>
  <c r="B37" i="12" s="1"/>
  <c r="E36" i="10" s="1"/>
  <c r="C46" i="4"/>
  <c r="B45" i="12" s="1"/>
  <c r="E44" i="10" s="1"/>
  <c r="C54" i="4"/>
  <c r="B53" i="12" s="1"/>
  <c r="E52" i="10" s="1"/>
  <c r="C47" i="4"/>
  <c r="B46" i="12" s="1"/>
  <c r="E45" i="10" s="1"/>
  <c r="C55" i="4"/>
  <c r="B54" i="12" s="1"/>
  <c r="E53" i="10" s="1"/>
  <c r="C62" i="4"/>
  <c r="B61" i="12" s="1"/>
  <c r="E60" i="10" s="1"/>
  <c r="C90" i="4"/>
  <c r="B89" i="12" s="1"/>
  <c r="E88" i="10" s="1"/>
  <c r="C79" i="4"/>
  <c r="B78" i="12" s="1"/>
  <c r="E77" i="10" s="1"/>
  <c r="C95" i="4"/>
  <c r="B94" i="12" s="1"/>
  <c r="E93" i="10" s="1"/>
  <c r="C107" i="4"/>
  <c r="B106" i="12" s="1"/>
  <c r="E105" i="10" s="1"/>
  <c r="C68" i="4"/>
  <c r="B67" i="12" s="1"/>
  <c r="E66" i="10" s="1"/>
  <c r="C72" i="4"/>
  <c r="B71" i="12" s="1"/>
  <c r="E70" i="10" s="1"/>
  <c r="C84" i="4"/>
  <c r="B83" i="12" s="1"/>
  <c r="E82" i="10" s="1"/>
  <c r="C88" i="4"/>
  <c r="B87" i="12" s="1"/>
  <c r="E86" i="10" s="1"/>
  <c r="C110" i="4"/>
  <c r="B109" i="12" s="1"/>
  <c r="E108" i="10" s="1"/>
  <c r="C94" i="4"/>
  <c r="B93" i="12" s="1"/>
  <c r="E92" i="10" s="1"/>
  <c r="C6" i="4"/>
  <c r="B5" i="12" s="1"/>
  <c r="E4" i="10" s="1"/>
  <c r="C74" i="4"/>
  <c r="B73" i="12" s="1"/>
  <c r="E72" i="10" s="1"/>
  <c r="C78" i="4"/>
  <c r="B77" i="12" s="1"/>
  <c r="E76" i="10" s="1"/>
  <c r="C101" i="4"/>
  <c r="B100" i="12" s="1"/>
  <c r="E99" i="10" s="1"/>
  <c r="C105" i="4"/>
  <c r="B104" i="12" s="1"/>
  <c r="E103" i="10" s="1"/>
  <c r="C3" i="4"/>
  <c r="B2" i="12" s="1"/>
  <c r="C7" i="4"/>
  <c r="B6" i="12" s="1"/>
  <c r="E5" i="10" s="1"/>
  <c r="C11" i="4"/>
  <c r="B10" i="12" s="1"/>
  <c r="E9" i="10" s="1"/>
  <c r="C23" i="4"/>
  <c r="B22" i="12" s="1"/>
  <c r="E21" i="10" s="1"/>
  <c r="C27" i="4"/>
  <c r="B26" i="12" s="1"/>
  <c r="E25" i="10" s="1"/>
  <c r="C35" i="4"/>
  <c r="B34" i="12" s="1"/>
  <c r="E33" i="10" s="1"/>
  <c r="C43" i="4"/>
  <c r="B42" i="12" s="1"/>
  <c r="E41" i="10" s="1"/>
  <c r="C50" i="4"/>
  <c r="B49" i="12" s="1"/>
  <c r="E48" i="10" s="1"/>
  <c r="C66" i="4"/>
  <c r="B65" i="12" s="1"/>
  <c r="E64" i="10" s="1"/>
  <c r="C70" i="4"/>
  <c r="B69" i="12" s="1"/>
  <c r="E68" i="10" s="1"/>
  <c r="C100" i="4"/>
  <c r="B99" i="12" s="1"/>
  <c r="E98" i="10" s="1"/>
  <c r="C104" i="4"/>
  <c r="B103" i="12" s="1"/>
  <c r="E102" i="10" s="1"/>
  <c r="E109" i="10"/>
  <c r="C20" i="4"/>
  <c r="B19" i="12" s="1"/>
  <c r="E18" i="10" s="1"/>
  <c r="C36" i="4"/>
  <c r="B35" i="12" s="1"/>
  <c r="E34" i="10" s="1"/>
  <c r="C40" i="4"/>
  <c r="B39" i="12" s="1"/>
  <c r="E38" i="10" s="1"/>
  <c r="C59" i="4"/>
  <c r="B58" i="12" s="1"/>
  <c r="E57" i="10" s="1"/>
  <c r="C63" i="4"/>
  <c r="B62" i="12" s="1"/>
  <c r="E61" i="10" s="1"/>
  <c r="C86" i="4"/>
  <c r="B85" i="12" s="1"/>
  <c r="E84" i="10" s="1"/>
  <c r="C5" i="4"/>
  <c r="B4" i="12" s="1"/>
  <c r="E3" i="10" s="1"/>
  <c r="C52" i="4"/>
  <c r="B51" i="12" s="1"/>
  <c r="E50" i="10" s="1"/>
  <c r="C56" i="4"/>
  <c r="B55" i="12" s="1"/>
  <c r="E54" i="10" s="1"/>
  <c r="C75" i="4"/>
  <c r="B74" i="12" s="1"/>
  <c r="E73" i="10" s="1"/>
  <c r="C9" i="4"/>
  <c r="B8" i="12" s="1"/>
  <c r="E7" i="10" s="1"/>
  <c r="C17" i="4"/>
  <c r="B16" i="12" s="1"/>
  <c r="E15" i="10" s="1"/>
  <c r="C37" i="4"/>
  <c r="B36" i="12" s="1"/>
  <c r="E35" i="10" s="1"/>
  <c r="C41" i="4"/>
  <c r="B40" i="12" s="1"/>
  <c r="E39" i="10" s="1"/>
  <c r="C91" i="4"/>
  <c r="B90" i="12" s="1"/>
  <c r="E89" i="10" s="1"/>
  <c r="C10" i="4"/>
  <c r="B9" i="12" s="1"/>
  <c r="E8" i="10" s="1"/>
  <c r="C30" i="4"/>
  <c r="B29" i="12" s="1"/>
  <c r="E28" i="10" s="1"/>
  <c r="C42" i="4"/>
  <c r="B41" i="12" s="1"/>
  <c r="E40" i="10" s="1"/>
  <c r="C69" i="4"/>
  <c r="B68" i="12" s="1"/>
  <c r="E67" i="10" s="1"/>
  <c r="C73" i="4"/>
  <c r="B72" i="12" s="1"/>
  <c r="E71" i="10" s="1"/>
  <c r="C15" i="3"/>
  <c r="C16" i="3"/>
  <c r="C5" i="5"/>
  <c r="E4" i="12" s="1"/>
  <c r="M3" i="10" s="1"/>
  <c r="C9" i="5"/>
  <c r="E8" i="12" s="1"/>
  <c r="M7" i="10" s="1"/>
  <c r="C13" i="5"/>
  <c r="E12" i="12" s="1"/>
  <c r="M11" i="10" s="1"/>
  <c r="C17" i="5"/>
  <c r="E16" i="12" s="1"/>
  <c r="M15" i="10" s="1"/>
  <c r="C21" i="5"/>
  <c r="E20" i="12" s="1"/>
  <c r="M19" i="10" s="1"/>
  <c r="C25" i="5"/>
  <c r="E24" i="12" s="1"/>
  <c r="M23" i="10" s="1"/>
  <c r="C29" i="5"/>
  <c r="E28" i="12" s="1"/>
  <c r="M27" i="10" s="1"/>
  <c r="C33" i="5"/>
  <c r="E32" i="12" s="1"/>
  <c r="M31" i="10" s="1"/>
  <c r="C37" i="5"/>
  <c r="E36" i="12" s="1"/>
  <c r="M35" i="10" s="1"/>
  <c r="C41" i="5"/>
  <c r="E40" i="12" s="1"/>
  <c r="M39" i="10" s="1"/>
  <c r="C45" i="5"/>
  <c r="E44" i="12" s="1"/>
  <c r="M43" i="10" s="1"/>
  <c r="C49" i="5"/>
  <c r="E48" i="12" s="1"/>
  <c r="M47" i="10" s="1"/>
  <c r="C53" i="5"/>
  <c r="E52" i="12" s="1"/>
  <c r="M51" i="10" s="1"/>
  <c r="C57" i="5"/>
  <c r="E56" i="12" s="1"/>
  <c r="M55" i="10" s="1"/>
  <c r="C61" i="5"/>
  <c r="E60" i="12" s="1"/>
  <c r="M59" i="10" s="1"/>
  <c r="C65" i="5"/>
  <c r="E64" i="12" s="1"/>
  <c r="M63" i="10" s="1"/>
  <c r="C69" i="5"/>
  <c r="E68" i="12" s="1"/>
  <c r="M67" i="10" s="1"/>
  <c r="C73" i="5"/>
  <c r="E72" i="12" s="1"/>
  <c r="M71" i="10" s="1"/>
  <c r="C77" i="5"/>
  <c r="E76" i="12" s="1"/>
  <c r="M75" i="10" s="1"/>
  <c r="C81" i="5"/>
  <c r="E80" i="12" s="1"/>
  <c r="M79" i="10" s="1"/>
  <c r="C85" i="5"/>
  <c r="E84" i="12" s="1"/>
  <c r="C89" i="5"/>
  <c r="E88" i="12" s="1"/>
  <c r="C93" i="5"/>
  <c r="E92" i="12" s="1"/>
  <c r="M91" i="10" s="1"/>
  <c r="C97" i="5"/>
  <c r="E96" i="12" s="1"/>
  <c r="M95" i="10" s="1"/>
  <c r="C101" i="5"/>
  <c r="E100" i="12" s="1"/>
  <c r="M99" i="10" s="1"/>
  <c r="C105" i="5"/>
  <c r="E104" i="12" s="1"/>
  <c r="C109" i="5"/>
  <c r="E108" i="12" s="1"/>
  <c r="A55" i="3"/>
  <c r="B55" i="3" s="1"/>
  <c r="C55" i="3" s="1"/>
  <c r="A39" i="3"/>
  <c r="A54" i="3"/>
  <c r="B54" i="3" s="1"/>
  <c r="C54" i="3" s="1"/>
  <c r="A38" i="3"/>
  <c r="A32" i="3"/>
  <c r="A31" i="3"/>
  <c r="A61" i="3"/>
  <c r="B61" i="3" s="1"/>
  <c r="C61" i="3" s="1"/>
  <c r="A53" i="3"/>
  <c r="B53" i="3" s="1"/>
  <c r="C53" i="3" s="1"/>
  <c r="A45" i="3"/>
  <c r="A37" i="3"/>
  <c r="A29" i="3"/>
  <c r="A60" i="3"/>
  <c r="B60" i="3" s="1"/>
  <c r="C60" i="3" s="1"/>
  <c r="A52" i="3"/>
  <c r="B52" i="3" s="1"/>
  <c r="A44" i="3"/>
  <c r="A36" i="3"/>
  <c r="A59" i="3"/>
  <c r="B59" i="3" s="1"/>
  <c r="C59" i="3" s="1"/>
  <c r="A51" i="3"/>
  <c r="B51" i="3" s="1"/>
  <c r="A43" i="3"/>
  <c r="A35" i="3"/>
  <c r="A25" i="3"/>
  <c r="A58" i="3"/>
  <c r="B58" i="3" s="1"/>
  <c r="C58" i="3" s="1"/>
  <c r="A50" i="3"/>
  <c r="B50" i="3" s="1"/>
  <c r="A42" i="3"/>
  <c r="A34" i="3"/>
  <c r="A26" i="3"/>
  <c r="A33" i="3"/>
  <c r="C25" i="4"/>
  <c r="B24" i="12" s="1"/>
  <c r="E23" i="10" s="1"/>
  <c r="C29" i="4"/>
  <c r="B28" i="12" s="1"/>
  <c r="E27" i="10" s="1"/>
  <c r="C8" i="4"/>
  <c r="B7" i="12" s="1"/>
  <c r="E6" i="10" s="1"/>
  <c r="C15" i="4"/>
  <c r="B14" i="12" s="1"/>
  <c r="E13" i="10" s="1"/>
  <c r="C48" i="4"/>
  <c r="B47" i="12" s="1"/>
  <c r="E46" i="10" s="1"/>
  <c r="C82" i="4"/>
  <c r="B81" i="12" s="1"/>
  <c r="E80" i="10" s="1"/>
  <c r="C16" i="4"/>
  <c r="B15" i="12" s="1"/>
  <c r="E14" i="10" s="1"/>
  <c r="C87" i="4"/>
  <c r="B86" i="12" s="1"/>
  <c r="E85" i="10" s="1"/>
  <c r="C98" i="4"/>
  <c r="B97" i="12" s="1"/>
  <c r="E96" i="10" s="1"/>
  <c r="C8" i="3"/>
  <c r="C21" i="4"/>
  <c r="B20" i="12" s="1"/>
  <c r="E19" i="10" s="1"/>
  <c r="C13" i="4"/>
  <c r="B12" i="12" s="1"/>
  <c r="E11" i="10" s="1"/>
  <c r="C28" i="4"/>
  <c r="B27" i="12" s="1"/>
  <c r="E26" i="10" s="1"/>
  <c r="C39" i="4"/>
  <c r="B38" i="12" s="1"/>
  <c r="E37" i="10" s="1"/>
  <c r="C80" i="4"/>
  <c r="B79" i="12" s="1"/>
  <c r="E78" i="10" s="1"/>
  <c r="C24" i="4"/>
  <c r="B23" i="12" s="1"/>
  <c r="E22" i="10" s="1"/>
  <c r="C31" i="4"/>
  <c r="B30" i="12" s="1"/>
  <c r="E29" i="10" s="1"/>
  <c r="C45" i="4"/>
  <c r="B44" i="12" s="1"/>
  <c r="E43" i="10" s="1"/>
  <c r="C77" i="4"/>
  <c r="B76" i="12" s="1"/>
  <c r="E75" i="10" s="1"/>
  <c r="C109" i="4"/>
  <c r="B108" i="12" s="1"/>
  <c r="E107" i="10" s="1"/>
  <c r="C49" i="4"/>
  <c r="B48" i="12" s="1"/>
  <c r="E47" i="10" s="1"/>
  <c r="C60" i="4"/>
  <c r="B59" i="12" s="1"/>
  <c r="E58" i="10" s="1"/>
  <c r="C67" i="4"/>
  <c r="B66" i="12" s="1"/>
  <c r="E65" i="10" s="1"/>
  <c r="C81" i="4"/>
  <c r="B80" i="12" s="1"/>
  <c r="E79" i="10" s="1"/>
  <c r="C92" i="4"/>
  <c r="B91" i="12" s="1"/>
  <c r="E90" i="10" s="1"/>
  <c r="C99" i="4"/>
  <c r="B98" i="12" s="1"/>
  <c r="E97" i="10" s="1"/>
  <c r="C64" i="4"/>
  <c r="B63" i="12" s="1"/>
  <c r="E62" i="10" s="1"/>
  <c r="C71" i="4"/>
  <c r="B70" i="12" s="1"/>
  <c r="E69" i="10" s="1"/>
  <c r="C96" i="4"/>
  <c r="B95" i="12" s="1"/>
  <c r="E94" i="10" s="1"/>
  <c r="C103" i="4"/>
  <c r="B102" i="12" s="1"/>
  <c r="E101" i="10" s="1"/>
  <c r="C61" i="4"/>
  <c r="B60" i="12" s="1"/>
  <c r="E59" i="10" s="1"/>
  <c r="C93" i="4"/>
  <c r="B92" i="12" s="1"/>
  <c r="E91" i="10" s="1"/>
  <c r="C19" i="4"/>
  <c r="B18" i="12" s="1"/>
  <c r="E17" i="10" s="1"/>
  <c r="C33" i="4"/>
  <c r="B32" i="12" s="1"/>
  <c r="E31" i="10" s="1"/>
  <c r="C44" i="4"/>
  <c r="B43" i="12" s="1"/>
  <c r="E42" i="10" s="1"/>
  <c r="C51" i="4"/>
  <c r="B50" i="12" s="1"/>
  <c r="E49" i="10" s="1"/>
  <c r="C65" i="4"/>
  <c r="B64" i="12" s="1"/>
  <c r="E63" i="10" s="1"/>
  <c r="C76" i="4"/>
  <c r="B75" i="12" s="1"/>
  <c r="E74" i="10" s="1"/>
  <c r="C83" i="4"/>
  <c r="B82" i="12" s="1"/>
  <c r="E81" i="10" s="1"/>
  <c r="C97" i="4"/>
  <c r="B96" i="12" s="1"/>
  <c r="E95" i="10" s="1"/>
  <c r="C108" i="4"/>
  <c r="B107" i="12" s="1"/>
  <c r="E106" i="10" s="1"/>
  <c r="C3" i="5"/>
  <c r="E2" i="12" s="1"/>
  <c r="C7" i="3"/>
  <c r="C24" i="3"/>
  <c r="B36" i="3"/>
  <c r="B26" i="3"/>
  <c r="B31" i="3"/>
  <c r="B46" i="3"/>
  <c r="B39" i="3"/>
  <c r="B45" i="3"/>
  <c r="B32" i="3"/>
  <c r="B34" i="3"/>
  <c r="B47" i="3"/>
  <c r="B44" i="3"/>
  <c r="B37" i="3"/>
  <c r="B30" i="3"/>
  <c r="B43" i="3"/>
  <c r="B35" i="3"/>
  <c r="B42" i="3"/>
  <c r="B29" i="3"/>
  <c r="B38" i="3"/>
  <c r="B25" i="3"/>
  <c r="B33" i="3"/>
  <c r="M87" i="10" l="1"/>
  <c r="M83" i="10"/>
  <c r="M107" i="10"/>
  <c r="M80" i="10"/>
  <c r="M103" i="10"/>
  <c r="A64" i="3"/>
  <c r="B64" i="3" s="1"/>
  <c r="C64" i="3" s="1"/>
  <c r="A48" i="3"/>
  <c r="B48" i="3" s="1"/>
  <c r="C48" i="3" s="1"/>
  <c r="E16" i="3"/>
  <c r="A56" i="3"/>
  <c r="B56" i="3" s="1"/>
  <c r="C56" i="3" s="1"/>
  <c r="A40" i="3"/>
  <c r="A28" i="3"/>
  <c r="E15" i="3"/>
  <c r="A41" i="3"/>
  <c r="A57" i="3"/>
  <c r="B57" i="3" s="1"/>
  <c r="C57" i="3" s="1"/>
  <c r="A27" i="3"/>
  <c r="A49" i="3"/>
  <c r="B49" i="3" s="1"/>
  <c r="A65" i="3"/>
  <c r="B65" i="3" s="1"/>
  <c r="C65" i="3" s="1"/>
  <c r="F3" i="4"/>
  <c r="C10" i="3"/>
  <c r="D10" i="3" s="1"/>
  <c r="E8" i="3"/>
  <c r="C51" i="3"/>
  <c r="C50" i="3"/>
  <c r="C52" i="3"/>
  <c r="F4" i="4"/>
  <c r="G4" i="4" s="1"/>
  <c r="F5" i="4"/>
  <c r="G5" i="4" s="1"/>
  <c r="C9" i="3"/>
  <c r="D9" i="3" s="1"/>
  <c r="C19" i="3"/>
  <c r="C18" i="3"/>
  <c r="C17" i="3"/>
  <c r="B40" i="3"/>
  <c r="B28" i="3"/>
  <c r="C28" i="3" s="1"/>
  <c r="C42" i="3"/>
  <c r="C29" i="3"/>
  <c r="C31" i="3"/>
  <c r="C34" i="3"/>
  <c r="C47" i="3"/>
  <c r="C37" i="3"/>
  <c r="C39" i="3"/>
  <c r="C40" i="3"/>
  <c r="C33" i="3"/>
  <c r="C44" i="3"/>
  <c r="C35" i="3"/>
  <c r="C36" i="3"/>
  <c r="C25" i="3"/>
  <c r="C45" i="3"/>
  <c r="C30" i="3"/>
  <c r="C26" i="3"/>
  <c r="C46" i="3"/>
  <c r="C32" i="3"/>
  <c r="C43" i="3"/>
  <c r="C38" i="3"/>
  <c r="B41" i="3"/>
  <c r="B27" i="3"/>
  <c r="C49" i="3" l="1"/>
  <c r="D19" i="3"/>
  <c r="D18" i="3"/>
  <c r="D17" i="3"/>
  <c r="C41" i="3"/>
  <c r="C27" i="3"/>
</calcChain>
</file>

<file path=xl/sharedStrings.xml><?xml version="1.0" encoding="utf-8"?>
<sst xmlns="http://schemas.openxmlformats.org/spreadsheetml/2006/main" count="1878" uniqueCount="1569">
  <si>
    <t>https|||www.newyorker.com|news|news-desk|why-is-the-trump-campaign-attacking-senator-kirsten-gillibrand.html</t>
  </si>
  <si>
    <t>https|||www.newyorker.com|news|news-desk|trump-reportedly-called-sessions-a-dumb-southerner-what-do-alabama-republicans-think-of-that.html</t>
  </si>
  <si>
    <t>https|||www.newyorker.com|humor|borowitz-report|military-refuses-to-participate-in-trumps-parade-citing-bone-spurs.html</t>
  </si>
  <si>
    <t>https|||www.newyorker.com|news|current|trump-putin-helsinki.html</t>
  </si>
  <si>
    <t>https|||www.huffingtonpost.com|entry|twitter-in-melt-down-after-trump-says-synagogue-needed-armed-guard_us_5bd5198fe4b0d38b58843468.html</t>
  </si>
  <si>
    <t>https|||www.huffingtonpost.com|entry|rep-kevin-mccarthy-delete-tweet-attacking-3-jewish-money-men_us_5bd4fa98e4b0d38b58842c96.html</t>
  </si>
  <si>
    <t>https|||www.breitbart.com|entertainment|2018|10|27|exclusive-blexit-in-my-own-words|.html</t>
  </si>
  <si>
    <t>https|||www.breitbart.com|tech|2018|10|27|report-facebooks-political-ad-tools-allows-users-to-purchase-ads-in-the-name-of-mike-pence-isis-others|.html</t>
  </si>
  <si>
    <t>https|||www.breitbart.com|politics|2018|10|27|barack-obama-complains-about-media-coverage-of-donald-trump|.html</t>
  </si>
  <si>
    <t>https|||www.breitbart.com|politics|2018|10|27|watch-live-walkaway-from-democrats-rally-in-washington-dc|.html</t>
  </si>
  <si>
    <t>realdonaldtrump oct2018.html</t>
  </si>
  <si>
    <t>https|||abc13.com|politics|thousands-of-trump-supporters-wait-in-line-for-maga-rally|4534157|.html</t>
  </si>
  <si>
    <t>https|||abcnews.go.com|.html</t>
  </si>
  <si>
    <t>https|||abcnews.go.com|Politics|photos|queen-elizabeth-us-presidents-16461860.html</t>
  </si>
  <si>
    <t>https|||abcnews.go.com|Politics|president-trump-takes-midterms-fight-wisconsins-trump-country|story|id|58712325.html</t>
  </si>
  <si>
    <t>https|||afsp.org|nations-largest-suicide-prevention-organization-thanks-president-donald-j-trump-for-signing-the-national-suicide-hotline-improvement-act-of-2018-h-r-2345|.html</t>
  </si>
  <si>
    <t>https|||arstechnica.com|tech-policy|2018|10|nyt-chinese-and-russian-spies-routinely-eavesdrop-on-trumps-iphone-calls|.html</t>
  </si>
  <si>
    <t>https|||azcapitoltimes.com|news|2018|09|17|arizona-the-breakdown-ducey-and-the-donald|.html</t>
  </si>
  <si>
    <t>https|||ballotpedia.org|Donald_Trump.html</t>
  </si>
  <si>
    <t>https|||books.google.com|books|id|3TinCwAAQBAJ|pg|PT390|lpg|PT390|dq|Trump|source|bl|ots|Gme76MJLDm|sig|aUjT9uxLqd45Ol-O4MR1Gijy6zA|hl|en|sa|X|ved|2ahUKEwithtCG9qHeAhWLslQKHVqiAecQ6AEwa3oECB0QAQ.html</t>
  </si>
  <si>
    <t>https|||books.google.com|books|id|7HjvDAAAQBAJ|pg|PT13|lpg|PT13|dq|Trump|source|bl|ots|bo7oZ0MCDW|sig|URqFmhg1S4oifzpRQK4yv-WOrqs|hl|en|sa|X|ved|2ahUKEwithtCG9qHeAhWLslQKHVqiAecQ6AEwaHoECCAQAQ.html</t>
  </si>
  <si>
    <t>https|||books.google.com|books|id|7t2-n7wCX3EC|pg|PA36|lpg|PA36|dq|Trump|source|bl|ots|zNiVAngnt2|sig|7iy1uq7mChcA3TSmcu4ZxS4wq_A|hl|en|sa|X|ved|2ahUKEwithtCG9qHeAhWLslQKHVqiAecQ6AEwcnoECBYQAQ.html</t>
  </si>
  <si>
    <t>https|||books.google.com|books|id|9zpKAAAAMAAJ|pg|PP15|lpg|PP15|dq|The|Donald|source|bl|ots|W0DUKRdGB0|sig|fQu3VzdiPW_g5WEr04qYrL7Xy0Q|hl|en|sa|X|ved|2ahUKEwiF-cSq9qHeAhXsGDQIHWHMCyAQ6AEwgQF6BAhiEAE.html</t>
  </si>
  <si>
    <t>https|||books.google.com|books|id|AFGVBQAAQBAJ|pg|PT194|lpg|PT194|dq|US|President|source|bl|ots|byXXBlU6Go|sig|weSH4Q8__JGtRCH63zHsBiE0ZoQ|hl|en|sa|X|ved|2ahUKEwij7M679qHeAhVhGTQIHTj9A28Q6AEwaHoECBMQAQ.html</t>
  </si>
  <si>
    <t>https|||books.google.com|books|id|EK2pZlNp0wMC|pg|PT38|lpg|PT38|dq|US|President|source|bl|ots|toQDZ97GX5|sig|9VTFqUNDt2enXw_-9_4z3H-QxpI|hl|en|sa|X|ved|2ahUKEwij7M679qHeAhVhGTQIHTj9A28Q6AEwY3oECBgQAQ.html</t>
  </si>
  <si>
    <t>https|||books.google.com|books|id|JsdGYlTm2nsC|pg|PA49|lpg|PA49|dq|Trump|source|bl|ots|reQmssPbVw|sig|cMP-KCMm0Mev8chu6vl3Kztay10|hl|en|sa|X|ved|2ahUKEwithtCG9qHeAhWLslQKHVqiAecQ6AEwanoECB4QAQ.html</t>
  </si>
  <si>
    <t>https|||books.google.com|books|id|ZbRIDwAAQBAJ|pg|PT6|lpg|PT6|dq|President|Trump|source|bl|ots|TVrv6cEEMj|sig|24CB1K1LBinWNWao7LBF0xcaY-k|hl|en|sa|X|ved|2ahUKEwil6aWg9qHeAhXpIjQIHf7nDgwQ6AEwYXoECCMQAQ.html</t>
  </si>
  <si>
    <t>https|||books.google.com|books|id|fwEmDwAAQBAJ|pg|PA118|lpg|PA118|dq|President|Trump|source|bl|ots|O-8OB0Eyvx|sig|09yXCR23qI0eGlr_VW_sKcNoZkA|hl|en|sa|X|ved|2ahUKEwil6aWg9qHeAhXpIjQIHf7nDgwQ6AEwY3oECCEQAQ.html</t>
  </si>
  <si>
    <t>https|||books.google.com|books|id|hR9xc9NheesC|pg|PA5|lpg|PA5|dq|President|Trump|source|bl|ots|IE1co1Ot0q|sig|IoZr1iFgoshL7jYJnGJ2I42dq1c|hl|en|sa|X|ved|2ahUKEwil6aWg9qHeAhXpIjQIHf7nDgwQ6AEwfnoECFUQAQ.html</t>
  </si>
  <si>
    <t>https|||books.google.com|books|id|hR9xc9NheesC|pg|PA8|lpg|PA8|dq|Trump|source|bl|ots|IE1co1OtWw|sig|Gx6HIaZo1OAruEtCV3oFhyN-SUk|hl|en|sa|X|ved|2ahUKEwithtCG9qHeAhWLslQKHVqiAecQ6AEwcHoECBgQAQ.html</t>
  </si>
  <si>
    <t>https|||books.google.com|books|id|je1TAAAAYAAJ|pg|PA190|lpg|PA190|dq|Trump|source|bl|ots|R5riVvpL2u|sig|qJ4keIlnW6dIQbGmRG8eY2B6iKE|hl|en|sa|X|ved|2ahUKEwithtCG9qHeAhWLslQKHVqiAecQ6AEwc3oECBUQAQ.html</t>
  </si>
  <si>
    <t>https|||books.google.com|books|id|nNw_AAAAYAAJ|pg|PA6|lpg|PA6|dq|Trump|source|bl|ots|dmSI9lRofQ|sig|lFvictfGjowzimGx2SVO-nqVWq8|hl|en|sa|X|ved|2ahUKEwithtCG9qHeAhWLslQKHVqiAecQ6AEwb3oECBkQAQ.html</t>
  </si>
  <si>
    <t>https|||books.google.com|books|id|txakCwAAQBAJ|pg|PA35|lpg|PA35|dq|Trump|source|bl|ots|4Lk0PfcS0i|sig|bxtx5BFIDoWsD1doQ_vgEy7g258|hl|en|sa|X|ved|2ahUKEwithtCG9qHeAhWLslQKHVqiAecQ6AEwaXoECB8QAQ.html</t>
  </si>
  <si>
    <t>https|||bullshit.ist|president-donald-j-trump-enacts-driving-restrictions-in-the-u-s-90e42a7e018b.html</t>
  </si>
  <si>
    <t>https|||chicago.suntimes.com|columnists|donald-trump-angry-left-wing-mob-november-elections|.html</t>
  </si>
  <si>
    <t>https|||consortiumnews.com|2018|09|17|the-donald-in-wonderland|.html</t>
  </si>
  <si>
    <t>https|||deadline.com|2018|05|the-daily-show-publish-the-donald-j-trump-presidential-twitter-library-book-1202395084|.html</t>
  </si>
  <si>
    <t>https|||deadline.com|2018|10|president-donald-trump-tweetstorm-the-sunday-edition-10-1202486819|.html</t>
  </si>
  <si>
    <t>https|||en.wikipedia.org|wiki|Donald_Trump.html</t>
  </si>
  <si>
    <t>https|||en.wikipedia.org|wiki|List_of_Presidents_of_the_United_States.html</t>
  </si>
  <si>
    <t>https|||en.wikipedia.org|wiki|President_of_the_United_States.html</t>
  </si>
  <si>
    <t>https|||en.wikipedia.org|wiki||r|The_Donald.html</t>
  </si>
  <si>
    <t>https|||features.propublica.org|trump-inc-podcast|trump-family-business-panama-city-khafif|.html</t>
  </si>
  <si>
    <t>https|||fivethirtyeight.com|features|dissecting-trumps-most-rabid-online-following|.html</t>
  </si>
  <si>
    <t>https|||foreignpolicy.com|2016|05|16|the-donald-vs-the-blob-hillary-clinton-election|.html</t>
  </si>
  <si>
    <t>https|||foreignpolicy.com|2018|10|23|trumps-punk-rock-nuclear-policy|.html</t>
  </si>
  <si>
    <t>https|||fox4kc.com|2018|10|25|president-trump-claims-media-to-blame-for-anger-after-bombs-sent-to-cnn-dems|.html</t>
  </si>
  <si>
    <t>https|||fox59.com|2018|10|23|president-trump-to-visit-indianapolis-saturday-will-speak-at-bankers-life-fieldhouse|.html</t>
  </si>
  <si>
    <t>https|||genius.com|A-tribe-called-quest-the-donald-lyrics.html</t>
  </si>
  <si>
    <t>https|||gizmodo.com|china-subtly-mocks-president-trumps-terrible-info-secur-1829989824.html</t>
  </si>
  <si>
    <t>https|||historicsites.vermont.gov|vt_history|presidents.html</t>
  </si>
  <si>
    <t>https|||history.house.gov|People|Other-Office|Member-President|.html</t>
  </si>
  <si>
    <t>https|||history.howstuffworks.com|history-vs-myth|jefferson-bible.htm.html</t>
  </si>
  <si>
    <t>https|||hottestheadsofstate.com|us-presidents|.html</t>
  </si>
  <si>
    <t>https|||johnscrazysocks.com|products|donald-trump-hair-socks.html</t>
  </si>
  <si>
    <t>https|||kids.nationalgeographic.com|explore|history|presidential-fun-facts|.html</t>
  </si>
  <si>
    <t>https|||learningenglish.voanews.com|a|hologram-of-former-us-president-goes-on-display|4611524.html.html</t>
  </si>
  <si>
    <t>https|||lib.msu.edu|vvl|presidents|.html</t>
  </si>
  <si>
    <t>https|||lobelog.com|the-donald-in-the-rearview-mirror|.html</t>
  </si>
  <si>
    <t>https|||madison.com|news|nation|government-and-politics|from-whiskey-to-champagne-every-u-s-president-s-favorite|collection_9c96d96b-7866-52b0-8bc0-979238bb589b.html.html</t>
  </si>
  <si>
    <t>https|||madison.com|wsj|news|local|govt-and-politics|president-trump-praises-scott-walker-leah-vukmir-at-wisconsin-rally|article_d6fe483c-2718-5133-9baa-1541432fe441.html.html</t>
  </si>
  <si>
    <t>https|||mashable.com|category|donald-trump|.html</t>
  </si>
  <si>
    <t>https|||mic.com|articles|49037|5-u-s-presidents-who-were-never-fathers.html</t>
  </si>
  <si>
    <t>https|||millercenter.org|president.html</t>
  </si>
  <si>
    <t>https|||motherboard.vice.com|en_us|article|mbdwb3|the-donald-daters-trump-dating-app-exposed-a-load-of-its-users-data.html</t>
  </si>
  <si>
    <t>https|||narratively.com|the-donald-trump-of-the-1840s|.html</t>
  </si>
  <si>
    <t>https|||news.gallup.com|poll|203207|trump-job-approval-weekly.aspx.html</t>
  </si>
  <si>
    <t>https|||news.sky.com|story|president-donald-trump-colours-in-us-flag-wrong-11483315.html</t>
  </si>
  <si>
    <t>https|||nypost.com|2018|10|13|why-michael-moore-is-irrelevant-in-the-age-of-trump|.html</t>
  </si>
  <si>
    <t>https|||nypost.com|2018|10|24|trump-signs-bill-to-confront-opioid-epidemic|.html</t>
  </si>
  <si>
    <t>https|||observer.com|2016|07|jared-kushner-the-donald-trump-i-know|.html</t>
  </si>
  <si>
    <t>https|||open.spotify.com|track|0BXZq7Np5y2kWNyH6zbrAc.html</t>
  </si>
  <si>
    <t>https|||pen.org|pen-america-v-trump|.html</t>
  </si>
  <si>
    <t>https|||pen.org|press-release|lawsuit-trump-first-amendment-violations|.html</t>
  </si>
  <si>
    <t>https|||player.fm|series|news-2396016|bolsonaro-the-donald-trump-of-brazil-divides-women-before-presidential-vote.html</t>
  </si>
  <si>
    <t>https|||pm.gc.ca|eng|news|2018|10|01|prime-minister-justin-trudeau-speaks-united-states-president-donald-j-trump.html</t>
  </si>
  <si>
    <t>https|||projects.fivethirtyeight.com|trump-approval-ratings|.html</t>
  </si>
  <si>
    <t>https|||qz.com|1162244|donald-j-trump-presidential-library-and-museum-what-will-it-look-like|.html</t>
  </si>
  <si>
    <t>https|||qz.com|1327598|photos-the-donald-trump-baby-balloon-takes-flight-over-london|.html</t>
  </si>
  <si>
    <t>https|||rationalwiki.org|wiki|Donald_Trump.html</t>
  </si>
  <si>
    <t>https|||simple.wikipedia.org|wiki|List_of_Presidents_of_the_United_States.html</t>
  </si>
  <si>
    <t>https|||slate.com|technology|2018|08|reddits-the-donald-is-a-video-game-where-trolls-fight-for-donald-trumps-honor.html.html</t>
  </si>
  <si>
    <t>https|||som.georgetown.edu|knowlansociety.html</t>
  </si>
  <si>
    <t>https|||talkingpointsmemo.com|edblog|president-trumps-enemies-list.html</t>
  </si>
  <si>
    <t>https|||techcrunch.com|2018|10|01|a-former-u-s-president-walks-into-a-blockchain-conference|.html</t>
  </si>
  <si>
    <t>https|||thehill.com|hilltv|rising|407358-hilltv-interview-exclusive-trump-eviscerates-sessions-i-have-no-attorney.html</t>
  </si>
  <si>
    <t>https|||thehill.com|opinion|civil-rights|368696-president-donald-j-trump-and-racial-america.html</t>
  </si>
  <si>
    <t>https|||thehill.com|people|donald-trump.html</t>
  </si>
  <si>
    <t>https|||theweek.com|articles|802590|how-california-became-trumps-toughest-foe.html</t>
  </si>
  <si>
    <t>https|||thinkprogress.org|trump-obama-immigration-tweet-self-own-f02f793487d6|.html</t>
  </si>
  <si>
    <t>https|||triblive.com|local|regional|13373356-74|president-trump-to-campaign-in-western-pennsylvania-next-weekend.html</t>
  </si>
  <si>
    <t>https|||trump-presidency.com|.html</t>
  </si>
  <si>
    <t>https|||trumpnews.us|.html</t>
  </si>
  <si>
    <t>https|||twitter.com|president|lang|en.html</t>
  </si>
  <si>
    <t>https|||twitter.com|realDonaldTrump|ref_src|twsrc|5Egoogle|7Ctwcamp|5Eserp|7Ctwgr|5Eauthor.html</t>
  </si>
  <si>
    <t>https|||twitter.com|realDonaldTrump|status|1055412328571850753|ref_src|twsrc|5Egoogle|7Ctwcamp|5Eserp|7Ctwgr|5Etweet.html</t>
  </si>
  <si>
    <t>https|||twitter.com|realDonaldTrump|status|1055414972635926528|ref_src|twsrc|5Egoogle|7Ctwcamp|5Eserp|7Ctwgr|5Etweet.html</t>
  </si>
  <si>
    <t>https|||twitter.com|realDonaldTrump|status|1055418269270716418|ref_src|twsrc|5Egoogle|7Ctwcamp|5Eserp|7Ctwgr|5Etweet.html</t>
  </si>
  <si>
    <t>https|||twitter.com|realDonaldTrump|status|1055458320390217728|ref_src|twsrc|5Egoogle|7Ctwcamp|5Eserp|7Ctwgr|5Etweet.html</t>
  </si>
  <si>
    <t>https|||uk.usembassy.gov|our-relationship|policy-history|policy|president-donald-j-trump|.html</t>
  </si>
  <si>
    <t>https|||uspotus.com|president-donald-j-trumps-schedule-for-thursday-october-25th.html.html</t>
  </si>
  <si>
    <t>https|||ustr.gov|about-us|policy-offices|press-office|press-releases|2018|july|president-donald-j-trump-upholds-agoa.html</t>
  </si>
  <si>
    <t>https|||variety.com|video|rob-reiner-trump-mentally-unfit|.html</t>
  </si>
  <si>
    <t>https|||vote-usa.org|officials.aspx|report|u1.html</t>
  </si>
  <si>
    <t>https|||waow.com|news|top-stories|2018|10|24|watch-live-president-trump-rally-in-mosinee|.html</t>
  </si>
  <si>
    <t>https|||www.abc.net.au|news|2017-12-04|billy-bush-says-infamous-access-hollywood-trump-tape-is-real|9224358.html</t>
  </si>
  <si>
    <t>https|||www.acc.org|latest-in-cardiology|articles|2018|10|12|12|50|us-president-signs-two-drug-pricing-bills-into-law.html</t>
  </si>
  <si>
    <t>https|||www.af.mil|News|Article-Display|Article|1667674|president-trump-visits-luke-afb|.html</t>
  </si>
  <si>
    <t>https|||www.aljazeera.com|indepth|opinion|fake-news-racism-bombs-fear-loathing-trump-america-181025082812562.html.html</t>
  </si>
  <si>
    <t>https|||www.allposters.com|-st|US-President-Posters_c12543_.htm.html</t>
  </si>
  <si>
    <t>https|||www.amazon.com|Day-Donald-Trump-Trumps-America|dp|1683310454.html</t>
  </si>
  <si>
    <t>https|||www.amazon.com|Donald-Trump-45th-Us-President|dp|1682822958.html</t>
  </si>
  <si>
    <t>https|||www.amazon.com|Donald-Trump-Presidential-Twitter-Library|dp|1984801880.html</t>
  </si>
  <si>
    <t>https|||www.amazon.com|D|C3|A9tat-Against-President-Donald-Trump|dp|1456628275.html</t>
  </si>
  <si>
    <t>https|||www.amazon.com|Trump-Blue-Collar-President-Anthony-Scaramucci|dp|1546075925.html</t>
  </si>
  <si>
    <t>https|||www.americanthinker.com|articles|2018|07|the_donald_does_europe.html.html</t>
  </si>
  <si>
    <t>https|||www.apnews.com|6ef4045b710b411086e93967eb8ffc4f.html</t>
  </si>
  <si>
    <t>https|||www.apnews.com|a28cc17d27524050b37f4d91e087955e.html</t>
  </si>
  <si>
    <t>https|||www.axios.com|donald-trump-nikki-haley-resignation-d25b64a9-264e-483a-a79b-ae8a48e367db.html.html</t>
  </si>
  <si>
    <t>https|||www.azcentral.com|story|news|politics|arizona|2018|10|19|president-donald-trump-visits-arizona-stumps-martha-mcsally-luke-afb|1678281002|.html</t>
  </si>
  <si>
    <t>https|||www.azcentral.com|story|news|politics|elections|2018|10|18|president-donald-trump-lands-phoenix-ahead-mesa-rally|1689692002|.html</t>
  </si>
  <si>
    <t>https|||www.bbc.com|news|av|newsbeat-45981730|donald-trump-the-media-needs-a-new-civil-tone.html</t>
  </si>
  <si>
    <t>https|||www.bbc.com|news|av|world-us-canada-42626890|what-the-world-thinks-of-trump-s-first-year-as-us-president.html</t>
  </si>
  <si>
    <t>https|||www.bbc.com|news|world-us-canada-38966846.html</t>
  </si>
  <si>
    <t>https|||www.bbc.com|news|world-us-canada-45969100.html</t>
  </si>
  <si>
    <t>https|||www.bbc.com|news|world-us-canada-45973436.html</t>
  </si>
  <si>
    <t>https|||www.bbc.com|news|world-us-canada-45983330.html</t>
  </si>
  <si>
    <t>https|||www.bestcolleges.com|features|most-us-presidents|.html</t>
  </si>
  <si>
    <t>https|||www.biography.com|people|donald-trump-9511238.html</t>
  </si>
  <si>
    <t>https|||www.biography.com|people|groups|political-leaders-us-presidents.html</t>
  </si>
  <si>
    <t>https|||www.bloomberg.com|news|articles|2018-08-30|trump-says-he-will-pull-u-s-out-of-wto-if-they-don-t-shape-up.html</t>
  </si>
  <si>
    <t>https|||www.bostonglobe.com|opinion|2018|09|14|people-don-like-president-trump|F0WNmBAYQ5aJxZa9v8qaeK|story.html.html</t>
  </si>
  <si>
    <t>https|||www.bostonglobe.com|opinion|2018|09|23|following-donald-trump-workout|lkwMgiCG8QIhlcAqlGYcpJ|story.html.html</t>
  </si>
  <si>
    <t>https|||www.bradenton.com|latest-news|article209031294.html.html</t>
  </si>
  <si>
    <t>https|||www.britannica.com|biography|Donald-Trump.html</t>
  </si>
  <si>
    <t>https|||www.britannica.com|list|secret-service-code-names-of-10-us-presidents.html</t>
  </si>
  <si>
    <t>https|||www.brookings.edu|blog|fixgov|2018|08|22|laying-out-the-obstruction-of-justice-case-against-president-trump|.html</t>
  </si>
  <si>
    <t>https|||www.brookings.edu|blog|order-from-chaos|2016|10|10|the-donald-shows-again-he-doesnt-understand-much-about-nukes|.html</t>
  </si>
  <si>
    <t>https|||www.brookings.edu|research|presidential-obstruction-of-justice-the-case-of-donald-j-trump-2nd-edition|.html</t>
  </si>
  <si>
    <t>https|||www.businessinsider.com|donald-glover-fans-take-over-the-donald-trump-subreddit-2018-5.html</t>
  </si>
  <si>
    <t>https|||www.businessinsider.com|donald-trump-uncle-john-trump-mit-nuclear-scientist-2018-10.html</t>
  </si>
  <si>
    <t>https|||www.businessinsider.com|financial-perks-president-of-the-united-states-2018-7.html</t>
  </si>
  <si>
    <t>https|||www.businesswire.com|news|home|20181025005004|en||||Media-Alert|||-Exclusive-Press-Preview---Daily.html</t>
  </si>
  <si>
    <t>https|||www.bustle.com|donald-trump.html</t>
  </si>
  <si>
    <t>https|||www.bustle.com|p|donald-glover-fans-invaded-the-donald-pro-trump-subreddit-lolz-were-had-9170409.html</t>
  </si>
  <si>
    <t>https|||www.c-span.org|person||donaldtrump.html</t>
  </si>
  <si>
    <t>https|||www.c-span.org|series||presidents.html</t>
  </si>
  <si>
    <t>https|||www.cbsnews.com|news|donald-trump-full-interview-60-minutes-transcript-lesley-stahl-2018-10-14|.html</t>
  </si>
  <si>
    <t>https|||www.cbsnews.com|pictures|presidents-ranked-from-worst-to-best-presidential-historians-survey-2017|.html</t>
  </si>
  <si>
    <t>https|||www.celebitchy.com|597318|donald_trump_condemned_the_terrorist_bomber_he_the_gop_created_|president_donald_j_trump_signs_s3021|.html</t>
  </si>
  <si>
    <t>https|||www.charlotteobserver.com|news|politics-government|election|article220555605.html.html</t>
  </si>
  <si>
    <t>https|||www.chowlynng.com|articles|donald-trump-is-potus.html</t>
  </si>
  <si>
    <t>https|||www.click2houston.com|news|president-donald-trump-s-houston-rally-moved-from-nrg-center-to-toyota-center.html</t>
  </si>
  <si>
    <t>https|||www.cnbc.com|2018|06|06|trump-us-presidential-pardons-history-clemency-constitution.html.html</t>
  </si>
  <si>
    <t>https|||www.cnbc.com|donald-trump|.html</t>
  </si>
  <si>
    <t>https|||www.cnbc.com|video|2016|07|28|obama-at-the-dnc-the-donald-is-not-really-a-plans-guy.html.html</t>
  </si>
  <si>
    <t>https|||www.cnet.com|news|chinese-spies-reportedly-eavesdropping-on-donald-trumps-personal-iphone|.html</t>
  </si>
  <si>
    <t>https|||www.cnn.com|2013|07|04|us|donald-trump-fast-facts|index.html.html</t>
  </si>
  <si>
    <t>https|||www.cnn.com|2018|10|11|politics|kanye-west-donald-trump|index.html.html</t>
  </si>
  <si>
    <t>https|||www.cnn.com|2018|10|24|politics|trump-phone-china-russia|index.html.html</t>
  </si>
  <si>
    <t>https|||www.cnn.com|2018|10|25|politics|donald-trump-blame-bombs|index.html.html</t>
  </si>
  <si>
    <t>https|||www.cnn.com|2018|10|25|politics|trump-blames-media-for-anger-after-attacks|index.html.html</t>
  </si>
  <si>
    <t>https|||www.cnn.com|specials|politics|president-donald-trump-45.html</t>
  </si>
  <si>
    <t>https|||www.cnn.com|videos|politics|2018|10|25|trump-tweets-media-to-blame-for-anger-after-bomb-scares-newday-vpx.cnn.html</t>
  </si>
  <si>
    <t>https|||www.commerce.gov|news|press-releases|2018|08|president-trump-signs-proclamation-allowing-steel-and-aluminum-product.html</t>
  </si>
  <si>
    <t>https|||www.commerce.gov|tags|president-donald-j-trump.html</t>
  </si>
  <si>
    <t>https|||www.commoncraft.com|video|electing-us-president.html</t>
  </si>
  <si>
    <t>https|||www.coursera.org|learn|making-us-president.html</t>
  </si>
  <si>
    <t>https|||www.crayola.com|free-coloring-pages|people|us-presidents-coloring-pages|.html</t>
  </si>
  <si>
    <t>https|||www.cs.duke.edu|donaldlab|.html</t>
  </si>
  <si>
    <t>https|||www.dailymail.co.uk|news|donald_trump|index.html.html</t>
  </si>
  <si>
    <t>https|||www.dallasnews.com|news|2018-elections|2018|10|23|trump-tags-nationalist-ted-cruz-rally-america-first-synonym-dog-whistle.html</t>
  </si>
  <si>
    <t>https|||www.dallasnews.com|news|texas|2018|06|12|happy-birthday-george-hw-bush-first-president-reach-94.html</t>
  </si>
  <si>
    <t>https|||www.deviantart.com|sharpwriter|art|The-Donald-605337203.html</t>
  </si>
  <si>
    <t>https|||www.dhs.gov|blog|2018|02|15|department-homeland-security-statement-president-donald-j-trump-signing-blue.html</t>
  </si>
  <si>
    <t>https|||www.dol.gov|sites|dolgov|files|OPA|factsheets|wh-hra-factsheet.pdf.html</t>
  </si>
  <si>
    <t>https|||www.donaldjtrump.com|.html</t>
  </si>
  <si>
    <t>https|||www.donaldtrumpwns.com|.html</t>
  </si>
  <si>
    <t>https|||www.ducksters.com|biography|uspresidents|.html</t>
  </si>
  <si>
    <t>https|||www.economist.com|the-americas|2018|09|08|the-contours-of-a-new-nafta-are-emerging.html</t>
  </si>
  <si>
    <t>https|||www.economist.com|united-states|2018|10|06|donald-trumps-inheritance.html</t>
  </si>
  <si>
    <t>https|||www.engadget.com|2018|05|22|donald-glover-reddit-thedonald|.html</t>
  </si>
  <si>
    <t>https|||www.engadget.com|2018|10|24|china-and-russia-eavesdropping-on-trump-phone-calls|.html</t>
  </si>
  <si>
    <t>https|||www.english-online.at|government|american-president|american-president-introduction.htm.html</t>
  </si>
  <si>
    <t>https|||www.esquire.com|news-politics|a24213739|cnn-bomb-president-trump-attack-media|.html</t>
  </si>
  <si>
    <t>https|||www.esquire.com|uk|latest-news|a23577632|all-the-explosive-ridiculous-details-from-the-donald-trump-tax-fraud-allegations|.html</t>
  </si>
  <si>
    <t>https|||www.express.co.uk|news|world|1035602|World-war-3-President-Donald-Trump-nuclear-weapon-crisis-Russia-MP-Vladimir-Putin.html</t>
  </si>
  <si>
    <t>https|||www.express.co.uk|news|world|1036123|President-Donald-Trump-Wisconsin-Mosinee-rally-live-Scott-walker-midterm-elections.html</t>
  </si>
  <si>
    <t>https|||www.facebook.com|POTUS|.html</t>
  </si>
  <si>
    <t>https|||www.facebook.com|PresidentDonaldJTrump2017|.html</t>
  </si>
  <si>
    <t>https|||www.facebook.com|TheDonaldMovement|.html</t>
  </si>
  <si>
    <t>https|||www.fastcompany.com|90256599|china-and-russia-tapped-trump-phone-may-be-largest-white-house-breach-ever-says-former-official.html</t>
  </si>
  <si>
    <t>https|||www.fb.org|events|afbf-annual-convention|live-stream|trump.html</t>
  </si>
  <si>
    <t>https|||www.fema.gov|news-release|2018|10|19|president-donald-j-trump-approves-major-disaster-declaration-kansas.html</t>
  </si>
  <si>
    <t>https|||www.ferc.gov|media|headlines|2018|2018-4|10-24-18-letter.pdf.html</t>
  </si>
  <si>
    <t>https|||www.financialexpress.com|world-news|us-president-donald-trump-picks-indian-american-neil-chatterjee-as-chairman-of-key-federal-energy-agency|1360437|.html</t>
  </si>
  <si>
    <t>https|||www.flickr.com|photos|whitehouse|44611282795|.html</t>
  </si>
  <si>
    <t>https|||www.forbes.com|profile|donald-trump|.html</t>
  </si>
  <si>
    <t>https|||www.forbes.com|sites|brittanyhodak|2018|07|31|trevor-noahs-donald-j-trump-presidential-twitter-library-book-hits-shelves-today|.html</t>
  </si>
  <si>
    <t>https|||www.forbes.com|sites|danalexander|2018|10|02|how-trump-is-tryingand-failingto-get-rich-off-his-presidency|.html</t>
  </si>
  <si>
    <t>https|||www.forbes.com|sites|niallmccarthy|2017|01|06|trump-is-set-to-become-the-oldest-president-in-u-s-history-infographic|.html</t>
  </si>
  <si>
    <t>https|||www.foxnews.com|opinion|lara-trump-the-donald-trump-i-know.html</t>
  </si>
  <si>
    <t>https|||www.foxnews.com|politics|chinese-russian-spies-listening-to-trumps-phone-conversations-report.html</t>
  </si>
  <si>
    <t>https|||www.foxnews.com|politics|president-trump-health-care-drive-midterm-elections.html</t>
  </si>
  <si>
    <t>https|||www.geni.com|people|Donald-J-Trump-45th-President-of-the-USA|6000000007106626344.html</t>
  </si>
  <si>
    <t>https|||www.gettyimages.ie|detail|news-photo|president-donald-j-trump-and-first-lady-melania-trump-news-photo|1053245400.html</t>
  </si>
  <si>
    <t>https|||www.golf.com|tour-and-news|natalie-gulbis-donald-trump-i-know.html</t>
  </si>
  <si>
    <t>https|||www.goodreads.com|book|show|30167752-the-day-of-the-donald.html</t>
  </si>
  <si>
    <t>https|||www.haaretz.com|israel-news|.premium-trump-israel-will-pay-a-price-for-jerusalem-decision-1.6408354.html</t>
  </si>
  <si>
    <t>https|||www.haaretz.com|world-news|.premium-hitler-in-brasilia-the-u-s-evangelicals-and-nazi-political-theory-behind-bolsonaro-1.6581924.html</t>
  </si>
  <si>
    <t>https|||www.history.com|topics|us-presidents.html</t>
  </si>
  <si>
    <t>https|||www.history.com|topics|us-presidents|donald-trump.html</t>
  </si>
  <si>
    <t>https|||www.hollywoodreporter.com|news|is-hedi-slimane-donald-trump-fashion-1148087.html</t>
  </si>
  <si>
    <t>https|||www.hollywoodreporter.com|news|president-trump-melania-strongly-condemn-cnn-obama-bomb-threats-1154723.html</t>
  </si>
  <si>
    <t>https|||www.huffingtonpost.com|entry|gillum-desantis-debate-florida-governor_us_5bcd36fae4b0a8f17eedd3df.html</t>
  </si>
  <si>
    <t>https|||www.huffingtonpost.com|topic|donald-trump.html</t>
  </si>
  <si>
    <t>https|||www.hydroworld.com|articles|2018|10|u-s-president-signs-america-s-water-infrastructure-act-of-2018.html.html</t>
  </si>
  <si>
    <t>https|||www.imdb.com|name|nm0874339|.html</t>
  </si>
  <si>
    <t>https|||www.inc.com|chris-matyszczyk|it-was-exactly-donald-trump-product-america-needed-then-unthinkable-happened.html.html</t>
  </si>
  <si>
    <t>https|||www.independent.co.uk|news|world|americas|us-politics|obama-bomb-home-latest-clinton-us-secret-service-soros-dc-chicago-a8599531.html.html</t>
  </si>
  <si>
    <t>https|||www.independent.co.uk|topic|DonaldTrump.html</t>
  </si>
  <si>
    <t>https|||www.indianz.com|News|2018|08|22|mark-trahant-should-president-donald-j-t.asp.html</t>
  </si>
  <si>
    <t>https|||www.infoplease.com|history-and-government|us-presidents|presidents.html</t>
  </si>
  <si>
    <t>https|||www.insideedition.com|who-donald-trump-look-alike-internet-abuzz-over-mysterious-presidential-double-47343.html</t>
  </si>
  <si>
    <t>https|||www.instagram.com|realdonaldtrump||hl|en.html</t>
  </si>
  <si>
    <t>https|||www.investopedia.com|slide-show|poor-us-presidents|.html</t>
  </si>
  <si>
    <t>https|||www.investopedia.com|updates|donald-trump-rich|.html</t>
  </si>
  <si>
    <t>https|||www.investors.com|politics|commentary|deregulation-nation-president-trump-cuts-regulations-at-record-rate|.html</t>
  </si>
  <si>
    <t>https|||www.itv.com|news|2018-10-23|trump-threatens-to-cut-central-american-aid-over-migrant-caravan|.html</t>
  </si>
  <si>
    <t>https|||www.jsonline.com|story|news|politics|elections|2018|10|24|live-video-president-trump-rallies-republicans-mosinee-event|1748186002|.html</t>
  </si>
  <si>
    <t>https|||www.kff.org|news-summary|u-s-president-trump-threatens-to-substantially-reduce-foreign-aid-for-3-latin-american-countries|.html</t>
  </si>
  <si>
    <t>https|||www.khanacademy.org|humanities|ap-us-government-and-politics|interactions-among-branches-of-government|roles-and-powers-of-the-president|v|formal-and-informal-powers-of-the-us-president.html</t>
  </si>
  <si>
    <t>https|||www.marketwatch.com|story|donald-trump-is-such-a-crybaby-about-interest-rates-and-the-economy-2018-10-24.html</t>
  </si>
  <si>
    <t>https|||www.marketwatch.com|story|even-one-year-of-trumps-suggested-tax-cut-would-fund-his-border-wall-many-times-over-2018-10-23.html</t>
  </si>
  <si>
    <t>https|||www.marketwatch.com|story|why-does-president-trump-tweet-so-much-about-your-401k-2018-10-23.html</t>
  </si>
  <si>
    <t>https|||www.marthastewart.com|996892|meatloaf-donald.html</t>
  </si>
  <si>
    <t>https|||www.mcall.com|topic|politics-government|donald-trump-PEBSL000163-topic.html.html</t>
  </si>
  <si>
    <t>https|||www.mcsweeneys.net|articles|the-majority-opinion-in-president-donald-j-trump-v-united-states-of-america.html</t>
  </si>
  <si>
    <t>https|||www.merriam-webster.com|dictionary|trump.html</t>
  </si>
  <si>
    <t>https|||www.miaminewtimes.com|arts|things-to-do-miami-the-daily-shows-trump-presidential-twitter-library-october-26-to-october-28-10842227.html</t>
  </si>
  <si>
    <t>https|||www.msn.com|en-us|news|video|live-news-coverage-from-cbs-news|ar-BBmYvYY|appwebview|true.html</t>
  </si>
  <si>
    <t>https|||www.msn.com|en-us|video|news|i-agree-with-president-obama-100percent-trump-tweets-old-obama-video-to-support-immigration-argument|vi-BBOOdtW.html</t>
  </si>
  <si>
    <t>https|||www.msnbc.com|morning-joe|watch|trump-projects-unseriousness-during-a-serious-moment-1352684611696.html</t>
  </si>
  <si>
    <t>https|||www.naplesnews.com|story|news|2018|10|25|trump-rally-fort-myers-how-get-tickets-see-president-trump-hertz-arena|1760321002|.html</t>
  </si>
  <si>
    <t>https|||www.naplesnews.com|story|news|politics|2018|10|24|president-trump-hold-make-america-great-again-rally-hertz-arena|1755144002|.html</t>
  </si>
  <si>
    <t>https|||www.nbc.com|the-tonight-show|video|president-trump-plans-paris-meeting-with-putin|3817510.html</t>
  </si>
  <si>
    <t>https|||www.nbcnews.com|news|investigations|trump-administration-has-new-plan-drive-iran-out-syria-n919596.html</t>
  </si>
  <si>
    <t>https|||www.nbcnews.com|politics|donald-trump|conway-dismisses-questions-about-trump-stoking-fear-likens-it-sesame-n923821.html</t>
  </si>
  <si>
    <t>https|||www.nbcnews.com|politics|immigration|trump-says-he-s-bringing-out-military-secure-u-s-n924271.html</t>
  </si>
  <si>
    <t>https|||www.nbcnews.com|video|president-trump-hillary-clinton-and-more-political-leaders-react-to-pipe-bombs-sent-to-top-democrats-cnn-1352079427914.html</t>
  </si>
  <si>
    <t>https|||www.ncbi.nlm.nih.gov|pubmed|22736170.html</t>
  </si>
  <si>
    <t>https|||www.necanet.org|about-us|news|news-release-archive|news|2018|09|29|president-donald-j.-trump-to-address-the-national-electrical-contractors-association-2018-annual-convention.html</t>
  </si>
  <si>
    <t>https|||www.news-press.com|story|news|politics|2018|10|24|president-trump-hold-make-america-great-again-rally-hertz-arena|1753828002|.html</t>
  </si>
  <si>
    <t>https|||www.news.com.au|finance|work|leaders|why-trump-is-in-a-jubilant-mood-as-the-midterms-approach|news-story|1f8bcfc5aea541293bb966b99d98c5d6.html</t>
  </si>
  <si>
    <t>https|||www.newsday.com|news|nation|donald-trump-s-noteworthy-tweets-as-president-1.12632966.html</t>
  </si>
  <si>
    <t>https|||www.newsweek.com|reddit-spez-donald-sub-russia-1134323.html</t>
  </si>
  <si>
    <t>https|||www.newyorker.com|magazine|2018|10|01|how-russia-helped-to-swing-the-election-for-trump.html</t>
  </si>
  <si>
    <t>https|||www.newyorker.com|tag|donald-trump.html</t>
  </si>
  <si>
    <t>https|||www.nj.com|opinion|index.ssf|2018|10|the_donald_strikes_back_kavanaugh_controversy_ener.html.html</t>
  </si>
  <si>
    <t>https|||www.npr.org|2018|07|16|629462401|transcript-president-trump-and-russian-president-putins-joint-press-conference.html</t>
  </si>
  <si>
    <t>https|||www.npr.org|tags|511343536|president-trump.html</t>
  </si>
  <si>
    <t>https|||www.nytimes.com|2016|05|15|us|politics|donald-trump-women.html.html</t>
  </si>
  <si>
    <t>https|||www.nytimes.com|2018|06|14|nyregion|attorney-general-trump-lawsuit.html.html</t>
  </si>
  <si>
    <t>https|||www.nytimes.com|2018|07|13|world|europe|queen-elizabeth-presidents-of-usa.html.html</t>
  </si>
  <si>
    <t>https|||www.nytimes.com|2018|10|24|opinion|donald-trumps-gay-amnesia.html.html</t>
  </si>
  <si>
    <t>https|||www.nytimes.com|2018|10|24|us|politics|trump-phone-security.html.html</t>
  </si>
  <si>
    <t>https|||www.onthisday.com|people|donald-trump.html</t>
  </si>
  <si>
    <t>https|||www.orlandosentinel.com|topic|politics-government|donald-trump-PEBSL000163-topic.html.html</t>
  </si>
  <si>
    <t>https|||www.pbs.org|wgbh|americanexperience|collections|presidents|.html</t>
  </si>
  <si>
    <t>https|||www.pbs.org|wgbh|frontline|film|president-trump|.html</t>
  </si>
  <si>
    <t>https|||www.pbs.org|wgbh|frontline|film|trumps-showdown|.html</t>
  </si>
  <si>
    <t>https|||www.penguinrandomhouse.com|books|600003|the-donald-j-trump-presidential-twitter-library-by-the-daily-show-with-trevor-noah-presents|9781984801883|.html</t>
  </si>
  <si>
    <t>https|||www.pewtrusts.org|en|research-and-analysis|articles|2018|10|24|president-trump-signs-bipartisan-bill-to-fight-opioid-crisis.html</t>
  </si>
  <si>
    <t>https|||www.politico.com|magazine|story|2018|08|12|movies-donald-trump-cinematic-universe-219348.html</t>
  </si>
  <si>
    <t>https|||www.politico.com|news|donald-trump.html</t>
  </si>
  <si>
    <t>https|||www.politifact.com|personalities|donald-trump|.html</t>
  </si>
  <si>
    <t>https|||www.politifact.com|truth-o-meter|article|2018|jun|12|so-donald-trump-kim-jong-un-handshake-happened-now|.html</t>
  </si>
  <si>
    <t>https|||www.polygon.com|2018|5|22|17379764|donald-glover-the-donald-reddit.html</t>
  </si>
  <si>
    <t>https|||www.potus.com|.html</t>
  </si>
  <si>
    <t>https|||www.potus.com|donald-j-trump|.html</t>
  </si>
  <si>
    <t>https|||www.presidentialserviceawards.gov|.html</t>
  </si>
  <si>
    <t>https|||www.presidents.website|.html</t>
  </si>
  <si>
    <t>https|||www.presidentsusa.net|.html</t>
  </si>
  <si>
    <t>https|||www.princegeorgecitizen.com|rivals-critics-of-u-s-president-apparent-targets-of-attempted-mail-bombings-1.23474526.html</t>
  </si>
  <si>
    <t>https|||www.promiseskept.com|.html</t>
  </si>
  <si>
    <t>https|||www.psychologytoday.com|us|basics|president-donald-trump.html</t>
  </si>
  <si>
    <t>https|||www.psychologytoday.com|us|blog|our-emotional-footprint|201702|the-persona-donald-j-trump.html</t>
  </si>
  <si>
    <t>https|||www.quora.com|Who-is-the-U-S-President.html</t>
  </si>
  <si>
    <t>https|||www.rappler.com|world|regions|latin-america|215171-maduro-calls-pence-a-madman.html</t>
  </si>
  <si>
    <t>https|||www.rd.com|culture|things-no-president-allowed-do-in-office|.html</t>
  </si>
  <si>
    <t>https|||www.realclearpolitics.com|epolls|other|president_trump_job_approval-6179.html.html</t>
  </si>
  <si>
    <t>https|||www.realclearpolitics.com|epolls|other|trump_favorableunfavorable-5493.html.html</t>
  </si>
  <si>
    <t>https|||www.realclearpolitics.com|video|2018|06|10|peter_navarro_theres_a_special_place_in_hell_for_any_leader_who_betrays_president_donald_j_trump.html.html</t>
  </si>
  <si>
    <t>https|||www.realtor.com|news|trends|president-trump-white-house-painting-feminist-message|.html</t>
  </si>
  <si>
    <t>https|||www.reddit.com|r|The_Donald|.html</t>
  </si>
  <si>
    <t>https|||www.residentbuzz.com|donald-trump|.html</t>
  </si>
  <si>
    <t>https|||www.reuters.com|article|us-usa-trump-bannon-interview|u-s-president-trump-facing-a-coup-bannon-idUSKCN1LP0DH|il|0.html</t>
  </si>
  <si>
    <t>https|||www.reuters.com|article|us-usa-trump-mueller-exclusive|exclusive-trump-worries-that-mueller-interview-could-be-a-perjury-trap-idUSKCN1L526P.html</t>
  </si>
  <si>
    <t>https|||www.rollcall.com|news|politics|coincidence-bomb-recipients-trump-far-right-rhetoric.html</t>
  </si>
  <si>
    <t>https|||www.rt.com|news|442058-erdogan-wins-khashoggi-scandal|.html</t>
  </si>
  <si>
    <t>https|||www.salary.com|articles|history-of-presidential-salaries|.html</t>
  </si>
  <si>
    <t>https|||www.scholastic.com|teachers|articles|teaching-content|president-day|.html</t>
  </si>
  <si>
    <t>https|||www.scmp.com|news|world|united-states-canada|article|2168205|glenn-simpson-man-behind-donald-trump-dirty-dossier.html</t>
  </si>
  <si>
    <t>https|||www.senate.gov|reference|Legislation|Vetoes|TrumpDJ.htm.html</t>
  </si>
  <si>
    <t>https|||www.senate.gov|senators|SenatorsWhoBecamePresident.htm.html</t>
  </si>
  <si>
    <t>https|||www.smithsonianmag.com|smart-news|no-us-president-has-ever-died-may-and-other-weird-facts-about-presidential-lives-180963434|.html</t>
  </si>
  <si>
    <t>https|||www.sporcle.com|games|gwukelic|i_dont_think_george_washington_is_going_to_make_it_on_this_quiz.html</t>
  </si>
  <si>
    <t>https|||www.state.gov|p|eur|ci|rs|200years|122802.htm.html</t>
  </si>
  <si>
    <t>https|||www.state.nj.us|nj|about|famous|presidents.html.html</t>
  </si>
  <si>
    <t>https|||www.sun-sentinel.com|topic|politics-government|donald-trump-PEBSL000163-topic.html.html</t>
  </si>
  <si>
    <t>https|||www.supremecourt.gov|opinions|17pdf|17-965_h315.pdf.html</t>
  </si>
  <si>
    <t>https|||www.tcpalm.com|story|news|local|indian-river-lagoon|health|2018|10|23|president-trump-scheduled-sign-wrda-law-reservoir-cutting-lake-okeechobee-discharges|1598546002|.html</t>
  </si>
  <si>
    <t>https|||www.tcpalm.com|story|news|local|verobeachcentennial|2018|10|24|centennial-several-u-s-presidents-have-visited-vero-beach|1195460002|.html</t>
  </si>
  <si>
    <t>https|||www.telegraph.co.uk|donald-trump|.html</t>
  </si>
  <si>
    <t>https|||www.telegraph.co.uk|women|politics|donald-trump-sexism-tracker-every-offensive-comment-in-one-place|.html</t>
  </si>
  <si>
    <t>https|||www.terrapass.com|us-presidents-environmental-legacies.html</t>
  </si>
  <si>
    <t>https|||www.texastribune.org|2018|10|22|texas-donald-trump-ted-cruz-texas-senate-fact-check|.html</t>
  </si>
  <si>
    <t>https|||www.texastribune.org|2018|10|22|will-donald-trumps-rally-ted-cruz-motivate-republicans-or-democrats|.html</t>
  </si>
  <si>
    <t>https|||www.theatlantic.com|international|archive|2018|10|trumps-evolution-khashoggi-rogue-coverup|573775|.html</t>
  </si>
  <si>
    <t>https|||www.theatlantic.com|magazine|archive|2016|06|the-mind-of-donald-trump|480771|.html</t>
  </si>
  <si>
    <t>https|||www.theatlantic.com|photo|2017|01|photos-of-the-inauguration-of-president-donald-j-trump|513995|.html</t>
  </si>
  <si>
    <t>https|||www.theatlantic.com|politics|archive|2018|10|trump-cabinet-tracker|510527|.html</t>
  </si>
  <si>
    <t>https|||www.thechronicleherald.ca|news|rivals-critics-of-us-president-apparent-targets-of-attempted-mail-bombings-253202|.html</t>
  </si>
  <si>
    <t>https|||www.thedailybeast.com|donald-trump-strikes-a-blow-against-stormy-daniels-but-not-where-it-counts.html</t>
  </si>
  <si>
    <t>https|||www.thedailybeast.com|trump-hangs-tacky-fantasy-painting-of-himself-with-gop-presidents-in-white-house.html</t>
  </si>
  <si>
    <t>https|||www.thedailybeast.com|why-voters-elected-president-donald-j-trumpand-why-theyll-regret-it.html</t>
  </si>
  <si>
    <t>https|||www.theepochtimes.com|in-photos-trump-rally-in-missoula-montana_2694538.html.html</t>
  </si>
  <si>
    <t>https|||www.theguardian.com|film|2018|aug|27|donald-trump-biopic-who-should-direct.html</t>
  </si>
  <si>
    <t>https|||www.theguardian.com|us-news|donaldtrump.html</t>
  </si>
  <si>
    <t>https|||www.theguardian.com|us-news|shortcuts|2018|oct|24|could-donald-trump-jr-be-the-next-us-president-be-afraid.html</t>
  </si>
  <si>
    <t>https|||www.theguardian.com|us-news|trump-administration.html</t>
  </si>
  <si>
    <t>https|||www.theguardian.com|us-news|video|2018|oct|24|donald-trump-vows-us-will-get-to-the-bottom-of-pipe-bombs-video.html</t>
  </si>
  <si>
    <t>https|||www.theindychannel.com|news|local-news|indianapolis|president-donald-trump-coming-to-indianapolis-for-ffa-convention.html</t>
  </si>
  <si>
    <t>https|||www.thenation.com|article|why-donald-trumps-populism-is-dangerous|.html</t>
  </si>
  <si>
    <t>https|||www.theonion.com|trump-has-raised-over-100-million-for-reelection-campa-1829874935.html</t>
  </si>
  <si>
    <t>https|||www.thestreet.com|markets|trump-to-tackle-drug-pricing-again-in-new-speech-14757588.html</t>
  </si>
  <si>
    <t>https|||www.theverge.com|2018|9|24|17896586|reddit-the-donald-russia-troll-farm-ira-influence-operation.html</t>
  </si>
  <si>
    <t>https|||www.thisisinsider.com|us-presidents-facts-2018-2.html</t>
  </si>
  <si>
    <t>https|||www.thoughtco.com|about-president-of-the-united-states-3322139.html</t>
  </si>
  <si>
    <t>https|||www.titlemax.com|discovery-center|planes-trains-and-automobiles|president-vehicles-throughout-history|.html</t>
  </si>
  <si>
    <t>https|||www.tmcf.org|community-news|statement-from-president-donald-j-trump-on-historically-black-colleges-and-universities|11868.html</t>
  </si>
  <si>
    <t>https|||www.townandcountrymag.com|society|tradition|a13957391|meghan-markle-prince-harry-children-us-british-citizenship|.html</t>
  </si>
  <si>
    <t>https|||www.travelchannel.com|interests|arts-and-culture|photos|presidential-destinations-1.html</t>
  </si>
  <si>
    <t>https|||www.trump-news.net|.html</t>
  </si>
  <si>
    <t>https|||www.trump.com|merchandise|signature-collection|.html</t>
  </si>
  <si>
    <t>https|||www.trumpferrypoint.com|.html</t>
  </si>
  <si>
    <t>https|||www.trumphotels.com|.html</t>
  </si>
  <si>
    <t>https|||www.trumpinternationalpalmbeaches.com|.html</t>
  </si>
  <si>
    <t>https|||www.trumpmiami.com|.html</t>
  </si>
  <si>
    <t>https|||www.trumpnationalbedminster.com|.html</t>
  </si>
  <si>
    <t>https|||www.trumpnationallosangeles.com|.html</t>
  </si>
  <si>
    <t>https|||www.trumpwinery.com|.html</t>
  </si>
  <si>
    <t>https|||www.twitch.tv|trumpsc.html</t>
  </si>
  <si>
    <t>https|||www.urbandictionary.com|define.php|term|The|20Donald.html</t>
  </si>
  <si>
    <t>https|||www.usa.gov|presidents.html</t>
  </si>
  <si>
    <t>https|||www.usatoday.com|story|life|people|2018|10|25|trump-critic-robert-deniro-target-suspicious-package-nyc-tribeca|1759761002|.html</t>
  </si>
  <si>
    <t>https|||www.usatoday.com|story|news|politics|2018|10|25|donald-trump-suspicious-packages-media|1759800002|.html</t>
  </si>
  <si>
    <t>https|||www.usatoday.com|story|news|politics|2018|10|25|trump-iphone-russian-chinese-intelligence|1759763002|.html</t>
  </si>
  <si>
    <t>https|||www.usatoday.com|story|news|world|2018|10|22|president-trump-warns-migrant-caravan-mexico-vows-cut-u-s-aid|1725854002|.html</t>
  </si>
  <si>
    <t>https|||www.usatoday.com|story|opinion|2018|06|25|news-media-blunders-immigrant-children-donald-trump-time-ap-column|729331002|.html</t>
  </si>
  <si>
    <t>https|||www.usatoday.com|story|opinion|2018|10|10|donald-trump-democrats-open-borders-medicare-all-single-payer-column|1560533002|.html</t>
  </si>
  <si>
    <t>https|||www.usda.gov|media|press-releases|2018|10|03|what-they-are-saying-ag-community-support-president-donald-j-trumps.html</t>
  </si>
  <si>
    <t>https|||www.usnews.com|news|special-reports|the-worst-presidents|slideshows|the-10-worst-presidents.html</t>
  </si>
  <si>
    <t>https|||www.vanityfair.com|magazine|2015|07|donald-ivana-trump-divorce-prenup-marie-brenner.html</t>
  </si>
  <si>
    <t>https|||www.vanityfair.com|news|2017|08|donald-trump-agenda-items-and-threat-matrix.html</t>
  </si>
  <si>
    <t>https|||www.velonews.com|2018|10|commentary|commentary-meeting-the-donald-at-the-tour-de-trump_480046.html</t>
  </si>
  <si>
    <t>https|||www.villagevoice.com|2018|10|03|dishing-on-the-donald-the-warning-america-didnt-heed|.html</t>
  </si>
  <si>
    <t>https|||www.vonbrauncenter.com|event|strange-for-senate-campaign-alabama-rally-with-president-donald-j-trump|.html</t>
  </si>
  <si>
    <t>https|||www.vox.com|2018|9|25|17901082|trump-un-2018-speech-full-text.html</t>
  </si>
  <si>
    <t>https|||www.vox.com|culture|2017|11|13|16624688|reddit-bans-incels-the-donald-controversy.html</t>
  </si>
  <si>
    <t>https|||www.vox.com|policy-and-politics|2018|10|24|18018890|bombings-trump-response-tweet-clinton-obama-cnn.html</t>
  </si>
  <si>
    <t>https|||www.washingtonexaminer.com|washington-secrets|trumps-list-289-accomplishments-in-just-20-months-relentless-promise-keeping.html</t>
  </si>
  <si>
    <t>https|||www.washingtonpost.com|nation|2018|10|25|trump-inciting-violence-nearly-retired-journalists-condemn-presidents-un-american-attacks-press|.html</t>
  </si>
  <si>
    <t>https|||www.washingtonpost.com|news|arts-and-entertainment|wp|2015|09|01|why-does-everyone-call-donald-trump-the-donald-its-an-interesting-story|.html</t>
  </si>
  <si>
    <t>https|||www.washingtonpost.com|outlook|2018|10|23|donald-trumps-fast-furious-campaign-lies|.html</t>
  </si>
  <si>
    <t>https|||www.washingtonpost.com|politics|2018|10|10|fact-checking-president-trumps-usa-today-op-ed-medicare-for-all|.html</t>
  </si>
  <si>
    <t>https|||www.wbay.com|content|news|President-Trump-to-rally-in-Mosinee-White-House-monitoring-attempted-attacks-on-Dems-498431781.html.html</t>
  </si>
  <si>
    <t>https|||www.wgrz.com|article|news|nation-now|after-suspicious-packages-president-trump-blames-media-for-anger-in-society|465-9c7e59d7-f5ba-48a5-9a74-4daa574d11e5.html</t>
  </si>
  <si>
    <t>https|||www.whitehouse.gov|about-the-white-house|presidents|.html</t>
  </si>
  <si>
    <t>https|||www.whitehouse.gov|briefings-statements|president-donald-j-trumps-initiative-stop-opioid-abuse-reduce-drug-supply-demand-2|.html</t>
  </si>
  <si>
    <t>https|||www.whitehouse.gov|people|donald-j-trump|.html</t>
  </si>
  <si>
    <t>https|||www.whitehousegiftshop.com|45th-President-of-the-United-States-Donald-J-Trump-Gifts-s|2419.htm.html</t>
  </si>
  <si>
    <t>https|||www.wired.com|2017|01|future-america-according-president-donald-j-trump|.html</t>
  </si>
  <si>
    <t>https|||www.wired.com|story|trumps-plan-to-redefine-gender-makes-no-scientific-sense|.html</t>
  </si>
  <si>
    <t>https|||www.wired.com|tag|donald-trump|.html</t>
  </si>
  <si>
    <t>https|||www.wmur.com|article|live-president-trump-joined-by-hassan-others-for-opioid-bill-signing|24176896.html</t>
  </si>
  <si>
    <t>https|||www.wnycstudios.org|shows|trumpinc.html</t>
  </si>
  <si>
    <t>https|||www.womenfordemocracyinamerica.com|president-donald-trump-speaks-out.html</t>
  </si>
  <si>
    <t>https|||www.wral.com|news|video|17942818|.html</t>
  </si>
  <si>
    <t>https|||www.wrbl.com|news|local-news|president-donald-j-trump-approves-georgia-emergency-declaration|1516199594.html</t>
  </si>
  <si>
    <t>https|||www.wsaw.com|content|news|Wisconsin-Rapids-parents-head-to-Mosinee-rally-to-ask-President-Trump-a-favor-498474431.html.html</t>
  </si>
  <si>
    <t>https|||www.wsbtv.com|news|local|president-trump-to-view-storm-damage-in-georgia-today|853293193.html</t>
  </si>
  <si>
    <t>https|||www.wsj.com|articles|transcript-of-president-trumps-interview-with-the-wall-street-journal-1540388205.html</t>
  </si>
  <si>
    <t>https|||www.wsj.com|articles|trumps-big-bet-on-saudis-now-poses-a-bigger-dilemma-1540402173.html</t>
  </si>
  <si>
    <t>https|||www.wsoctv.com|news|local|security-traffic-to-be-heavy-as-president-trump-returns-to-charlotte-this-week|859205597.html</t>
  </si>
  <si>
    <t>https|||www.wymt.com|content|news|Store-sells-all-things-Preisdent-Donald-J-Trump--and-business-is-yuge-498096781.html.html</t>
  </si>
  <si>
    <t>https|||www.yahoo.com|news|topics|president-trump.html</t>
  </si>
  <si>
    <t>https|||www.youtube.com|DonaldTrump.html</t>
  </si>
  <si>
    <t>https|||www.youtube.com|channel|UCsQnAt5I56M-qx4OgCoVmeA.html</t>
  </si>
  <si>
    <t>https|||www.youtube.com|watch|v|GuerfQtOxhY.html</t>
  </si>
  <si>
    <t>https|||www.youtube.com|watch|v|SAi4x--fhbw.html</t>
  </si>
  <si>
    <t>https|||www.youtube.com|watch|v|YJRqB1xtIxg.html</t>
  </si>
  <si>
    <t>http|||donaldtrumpnews.net|.html</t>
  </si>
  <si>
    <t>http|||en.kremlin.ru|events|president|news|58880.html</t>
  </si>
  <si>
    <t>http|||fortune.com|2018|07|12|best-us-president-barack-obama-pew-survey|.html</t>
  </si>
  <si>
    <t>http|||mentalfloss.com|article|503713|you-can-buy-oldest-surviving-photo-us-president.html</t>
  </si>
  <si>
    <t>http|||nbcmontana.com|news|local|president-donald-j-trump-to-rally-crowd-at-missoula-international-airport.html</t>
  </si>
  <si>
    <t>http|||newstrump.top||p|2.html</t>
  </si>
  <si>
    <t>http|||nymag.com|intelligencer|2016|06|explaining-the-drama-at-the-largest-online-group-for-donald-trump-supporters.html.html</t>
  </si>
  <si>
    <t>http|||nymag.com|intelligencer|2018|07|trump-putin-russia-collusion.html.html</t>
  </si>
  <si>
    <t>http|||projects.mypalmbeachpost.com|trump|.html</t>
  </si>
  <si>
    <t>http|||prospect.org|article|trumps-fall-end-game.html</t>
  </si>
  <si>
    <t>http|||rosssociety.org|.html</t>
  </si>
  <si>
    <t>http|||shipadick.com|products|1319|.html</t>
  </si>
  <si>
    <t>http|||spaceref.com|news|viewsr.html|pid|51900.html</t>
  </si>
  <si>
    <t>http|||thedonaldcafe.net|.html</t>
  </si>
  <si>
    <t>http|||thepinetree.net|new||p|69082.html</t>
  </si>
  <si>
    <t>http|||time.com|5333083|queen-elizabeth-trump-visit-presidents|.html</t>
  </si>
  <si>
    <t>http|||time.com|5338007|the-sun-interview-donald-trump|.html</t>
  </si>
  <si>
    <t>http|||time.com|5430884|trump-midterms-rallies-arguments-voters|.html</t>
  </si>
  <si>
    <t>http|||time.com|collection|most-influential-people-2018|5217621|donald-trump-2|.html</t>
  </si>
  <si>
    <t>http|||time.com|donald-trump-after-hours|.html</t>
  </si>
  <si>
    <t>http|||trump.io|.html</t>
  </si>
  <si>
    <t>http|||www.andrewshaffer.com|the-day-of-the-donald|.html</t>
  </si>
  <si>
    <t>http|||www.atimes.com|article|riyadh-touts-50-bn-in-deals-at-davos-in-the-desert|president-donald-j-trump-briefed-by-military-leaders|.html</t>
  </si>
  <si>
    <t>http|||www.baltimoresun.com|topic|politics-government|donald-trump-PEBSL000163-topic.html.html</t>
  </si>
  <si>
    <t>http|||www.bennett.edu|news|bennett-college-president-appointed-to-prestigious-hbcu-advisory-board-by-president-donald-j-trump|.html</t>
  </si>
  <si>
    <t>http|||www.bridgemanimages.com|en-US|the-american-president.html</t>
  </si>
  <si>
    <t>http|||www.bureaucratnews.com|world-news|what-is-next-for-us-president-donald-trump|.html</t>
  </si>
  <si>
    <t>http|||www.cc.com|shows|the-daily-show-with-trevor-noah|trump-twitter-library.html</t>
  </si>
  <si>
    <t>http|||www.chicagotribune.com|topic|politics-government|donald-trump-PEBSL000163-topic.html.html</t>
  </si>
  <si>
    <t>http|||www.donalddriverfoundation.com|.html</t>
  </si>
  <si>
    <t>http|||www.fox13news.com|news|florida-news|president-donald-j-trump-will-speak-in-orlando-this-monday.html</t>
  </si>
  <si>
    <t>http|||www.fox46charlotte.com|home|president-donald-j-trump-will-speak-in-orlando-this-monday.html</t>
  </si>
  <si>
    <t>http|||www.fox5dc.com|news|trump-anger-in-society-caused-by-purposely-false-and-inaccurate-reporting-of-mainstream-media-.html</t>
  </si>
  <si>
    <t>http|||www.funtrivia.com|askft|Question27989.html.html</t>
  </si>
  <si>
    <t>http|||www.goerie.com|news|20181024|erie-to-send-35129-bill-to-trump-campaign.html</t>
  </si>
  <si>
    <t>http|||www.hirethedonald.com|.html</t>
  </si>
  <si>
    <t>http|||www.icepop.com|top-us-presidents-ranked|.html</t>
  </si>
  <si>
    <t>http|||www.instagram.com|realdonaldtrump.html</t>
  </si>
  <si>
    <t>http|||www.ipl.org|div|potus|jagarfield.html.html</t>
  </si>
  <si>
    <t>http|||www.itoptopics.com|donald-trump.html</t>
  </si>
  <si>
    <t>http|||www.ks95.com|donald-trump-hair-tutorial|.html</t>
  </si>
  <si>
    <t>http|||www.latimes.com|topic|politics-government|donald-trump-PEBSL000163-topic.html.html</t>
  </si>
  <si>
    <t>http|||www.mega1043.com|president-trump-promises-thorough-investigation-into-suspicious-packages-sent-to-clintons-obamas-cnn-and-other-u-s-officials|.html</t>
  </si>
  <si>
    <t>http|||www.nbc-2.com|story|39351366|president-trump-to-attend-desantis-rally-at-hertz-arena.html</t>
  </si>
  <si>
    <t>http|||www.nomiprins.com|thoughts|2018|9|19|the-donald-in-wonderland.html.html</t>
  </si>
  <si>
    <t>http|||www.nydailynews.com|news|politics|ny-news-democrats-trump-condoning-bombs-20181024-story.html.html</t>
  </si>
  <si>
    <t>http|||www.nytimes.com|topic|person|donald-trump.html</t>
  </si>
  <si>
    <t>http|||www.on-this-day.com|cgi-bin|otd|uspresidentotd.pl.html</t>
  </si>
  <si>
    <t>http|||www.pewglobal.org|2018|10|01|trumps-international-ratings-remain-low-especially-among-key-allies|.html</t>
  </si>
  <si>
    <t>http|||www.pewglobal.org|database|indicator|6|survey|all|.html</t>
  </si>
  <si>
    <t>http|||www.presidenttrump.com|.html</t>
  </si>
  <si>
    <t>http|||www.presidenttrump.exposed|category|donald-trump|.html</t>
  </si>
  <si>
    <t>http|||www.rasmussenreports.com|public_content|current_events|politics|prez_track_sep20.html</t>
  </si>
  <si>
    <t>http|||www.rasmussenreports.com|public_content|politics|political_updates|prez_track_jul09.html</t>
  </si>
  <si>
    <t>http|||www.selectsmart.com|DISCUSS|read.php|16|1132584.html</t>
  </si>
  <si>
    <t>http|||www.sheppardsoftware.com|History|presidents|Presidents_22_Cleveland.htm.html</t>
  </si>
  <si>
    <t>http|||www.spiegel.de|international|world|how-europe-can-survive-the-donald-trump-era-a-1219447.html.html</t>
  </si>
  <si>
    <t>http|||www.theweek.co.uk|donald-trump|95649|betting-odds-and-polls-who-will-be-the-next-us-president.html</t>
  </si>
  <si>
    <t>http|||www.tmz.com|person|donald-trump|.html</t>
  </si>
  <si>
    <t>http|||www.trumptowerny.com|.html</t>
  </si>
  <si>
    <t>http|||www.twitter.com|realdonaldtrump.html</t>
  </si>
  <si>
    <t>http|||www.wlrn.org|post|bolsonaro-donald-trump-brazil-divides-women-presidential-vote.html</t>
  </si>
  <si>
    <t>L</t>
  </si>
  <si>
    <t>C</t>
  </si>
  <si>
    <t>Average Liberal Similarity</t>
  </si>
  <si>
    <t>Average Conservative Similarity</t>
  </si>
  <si>
    <t>Conservative Results</t>
  </si>
  <si>
    <t>Liberal Results</t>
  </si>
  <si>
    <t>Total Results</t>
  </si>
  <si>
    <t>Democrat</t>
  </si>
  <si>
    <t>Liberal</t>
  </si>
  <si>
    <t>Zealot</t>
  </si>
  <si>
    <t>Republican</t>
  </si>
  <si>
    <t>Conservative</t>
  </si>
  <si>
    <t>Right-wing</t>
  </si>
  <si>
    <t>Hack</t>
  </si>
  <si>
    <t>Elitist</t>
  </si>
  <si>
    <t>Shill</t>
  </si>
  <si>
    <t>Left-wing</t>
  </si>
  <si>
    <t>Extremist</t>
  </si>
  <si>
    <t>Total Search results:</t>
  </si>
  <si>
    <t>Decision</t>
  </si>
  <si>
    <t xml:space="preserve"> </t>
  </si>
  <si>
    <t>Liberal sample pages:</t>
  </si>
  <si>
    <t>Conservative sample pages:</t>
  </si>
  <si>
    <t>Average Liberal similarity:</t>
  </si>
  <si>
    <t>Average Conservative similarity:</t>
  </si>
  <si>
    <t>Liberal Terms:</t>
  </si>
  <si>
    <t>Conservative Results:</t>
  </si>
  <si>
    <t>Liberal Results:</t>
  </si>
  <si>
    <t>Conservative Terms:</t>
  </si>
  <si>
    <t>Liberal Term Count</t>
  </si>
  <si>
    <t>Conservative Term Count</t>
  </si>
  <si>
    <t>Liberal Terms Found:</t>
  </si>
  <si>
    <t>Conservative Terms Found:</t>
  </si>
  <si>
    <t>Terms Found</t>
  </si>
  <si>
    <t>Term Results</t>
  </si>
  <si>
    <t>Comparison to Samples</t>
  </si>
  <si>
    <t>Indeterminant Results:</t>
  </si>
  <si>
    <t>https|||710wor.iheart.com|featured|mark-simone|content|2018-09-10-watch-the-donald-trump-nike-commercial|.html</t>
  </si>
  <si>
    <t>https|||abc11.com|politics|president-trump-plans-to-end-birthright-citizenship-in-us|4580645|.html</t>
  </si>
  <si>
    <t>https|||abc13.com|politics|pres-trump-wants-to-end-birthright-citizenship-for-some|4580652|.html</t>
  </si>
  <si>
    <t>https|||abc30.com|politics|president-trump-reportedly-planning-to-terminate-birthright-citizenship|4580897|.html</t>
  </si>
  <si>
    <t>https|||abc7chicago.com|politics|14th-amendment-trump-plans-to-order-end-of-birthright-citizenship|4580659|.html</t>
  </si>
  <si>
    <t>https|||abc7news.com|politics|trump-reportedly-wants-to-end-birthright-citizenship-for-children-of-non-citizens|4580658|.html</t>
  </si>
  <si>
    <t>https|||abcnews.go.com|Politics|president-trump-visit-pittsburgh-tuesday-wake-synagogue-shooting|story|id|58829655.html</t>
  </si>
  <si>
    <t>https|||abcnews.go.com|Politics|trump-kicks-off-week-tweet-calling-media-true|story|id|58827743.html</t>
  </si>
  <si>
    <t>https|||abcnews.go.com|US|funerals-11-synagogue-shooting-victims-begin-trump-heads|story|id|58846431.html</t>
  </si>
  <si>
    <t>https|||beaufortcountynow.com|post|30274|president-donald-j-trump-is-lowering-drug-prices-for-american-patients-and-saving-taxpayer-dollars-by-confronting-global-freeloading.html.html</t>
  </si>
  <si>
    <t>https|||books.google.com|books|id|7fMuAQAAIAAJ|pg|PA468|lpg|PA468|dq|Trump|source|bl|ots|I21lzZNahd|sig|kTUE8GtJ8TwmftsHMW7irHETGtw|hl|en|sa|X|ved|2ahUKEwj3qerfkbHeAhVBKH0KHSLVC8EQ6AEwgQF6BAgOEAE.html</t>
  </si>
  <si>
    <t>https|||books.google.com|books|id|8ZJUDwAAQBAJ|pg|PA176|lpg|PA176|dq|President|Trump|source|bl|ots|EB2t12DvlR|sig|H3w3NYyv18ZLeOqc_oUX2lkJFm8|hl|en|sa|X|ved|2ahUKEwjm0t_lkbHeAhWbIjQIHSVgCKgQ6AEwa3oECCoQAQ.html</t>
  </si>
  <si>
    <t>https|||books.google.com|books|id|9zpKAAAAMAAJ|pg|PR3|lpg|PR3|dq|The|Donald|source|bl|ots|W0DVGJgEA1|sig|kFGy_xqqJQOo5kMGFXLqFKtcYEI|hl|en|sa|X|ved|2ahUKEwj_kPjwkbHeAhVDLn0KHdd-CikQ6AEwgQF6BAgREAE.html</t>
  </si>
  <si>
    <t>https|||books.google.com|books|id|AFGVBQAAQBAJ|pg|PT92|lpg|PT92|dq|US|President|source|bl|ots|byXYxdX3Ks|sig|bFk_uHCXr8fVHKYeU4x3Bl40HS4|hl|en|sa|X|ved|2ahUKEwiK7rHrkbHeAhX1HzQIHdjGDsgQ6AEwXXoECCIQAQ.html</t>
  </si>
  <si>
    <t>https|||books.google.com|books|id|EK2pZlNp0wMC|pg|PT149|lpg|PT149|dq|US|President|source|bl|ots|toQEV1aD-9|sig|MwdidxijtHPbNgozIex2Y7ex49Y|hl|en|sa|X|ved|2ahUKEwiK7rHrkbHeAhX1HzQIHdjGDsgQ6AEwWnoECCUQAQ.html</t>
  </si>
  <si>
    <t>https|||books.google.com|books|id|JsdGYlTm2nsC|pg|PA89|lpg|PA89|dq|Trump|source|bl|ots|reQnokS9Zn|sig|EnQ8xyerUT5TPORJOYtORD43TwM|hl|en|sa|X|ved|2ahUKEwj3qerfkbHeAhVBKH0KHSLVC8EQ6AEwc3oECBwQAQ.html</t>
  </si>
  <si>
    <t>https|||books.google.com|books|id|Wg5MAQAAIAAJ|pg|PA24|lpg|PA24|dq|US|President|source|bl|ots|jfwMeLkhpv|sig|8rYG7bS0I0zEq9HKiy1H_VtSY2A|hl|en|sa|X|ved|2ahUKEwiK7rHrkbHeAhX1HzQIHdjGDsgQ6AEwe3oECAMQAQ.html</t>
  </si>
  <si>
    <t>https|||books.google.com|books|id|cq4-DwAAQBAJ|pg|PA63|lpg|PA63|dq|President|Trump|source|bl|ots|p8XWp9NivV|sig|x8ozQ6oC6D4YRgHlG0yQiSC717U|hl|en|sa|X|ved|2ahUKEwjm0t_lkbHeAhWbIjQIHSVgCKgQ6AEwaXoECCwQAQ.html</t>
  </si>
  <si>
    <t>https|||books.google.com|books|id|hR9xc9NheesC|pg|PA6|lpg|PA6|dq|President|Trump|source|bl|ots|IE1dkVRr-q|sig|UiRN1dRn-xqx3ILbz1IMyLN0LKU|hl|en|sa|X|ved|2ahUKEwjm0t_lkbHeAhWbIjQIHSVgCKgQ6AEwhgF6BAgOEAE.html</t>
  </si>
  <si>
    <t>https|||books.google.com|books|id|j5ChvVQ58_4C|pg|PA37|lpg|PA37|dq|US|President|source|bl|ots|9QKu0yLCNO|sig|I01Qf5IP3GqYCAQ0u8YinMYqEs4|hl|en|sa|X|ved|2ahUKEwiK7rHrkbHeAhX1HzQIHdjGDsgQ6AEwXHoECCMQAQ.html</t>
  </si>
  <si>
    <t>https|||books.google.com|books|id|mXRZDwAAQBAJ|pg|PT69|lpg|PT69|dq|Trump|source|bl|ots|hsqtV507y0|sig|eOzNLh7oDp-a11VOGFe0MyFLFl8|hl|en|sa|X|ved|2ahUKEwj3qerfkbHeAhVBKH0KHSLVC8EQ6AEwdHoECBsQAQ.html</t>
  </si>
  <si>
    <t>https|||books.google.com|books|id|nUtAAAAAYAAJ|pg|PA4|lpg|PA4|dq|Trump|source|bl|ots|FFH2EEe5rJ|sig|zWM-G2oIm10gSC3JSBNgoRzzPqs|hl|en|sa|X|ved|2ahUKEwj3qerfkbHeAhVBKH0KHSLVC8EQ6AEwf3oECBAQAQ.html</t>
  </si>
  <si>
    <t>https|||books.google.com|books|id|txakCwAAQBAJ|pg|PA98|lpg|PA98|dq|Trump|source|bl|ots|4Lk1L7fQ49|sig|PGXbAyDEdOdwTMyM4cOo2UcFcRQ|hl|en|sa|X|ved|2ahUKEwj3qerfkbHeAhVBKH0KHSLVC8EQ6AEwcnoECB0QAQ.html</t>
  </si>
  <si>
    <t>https|||books.google.com|books|id|yGKBaae_xeUC|pg|PA13|lpg|PA13|dq|Trump|source|bl|ots|8s-FFjy5ZT|sig|_nRVWraSZuX-du-qxTz7XuJ7c6E|hl|en|sa|X|ved|2ahUKEwj3qerfkbHeAhVBKH0KHSLVC8EQ6AEwdXoECBoQAQ.html</t>
  </si>
  <si>
    <t>https|||chicago.suntimes.com|business|the-donald-and-the-alderman-break-up-burke-no-longer-doing-tax-work-for-trump|.html</t>
  </si>
  <si>
    <t>https|||chicago.suntimes.com|news|donald-trump-media-attacks-enemy-people|.html</t>
  </si>
  <si>
    <t>https|||deadline.com|2018|10|donald-trump-tweet-synagogue-murder-visit-fake-news-mia-farrow-video-1202492973|.html</t>
  </si>
  <si>
    <t>https|||deadline.com|2018|10|john-oliver-donald-trump-fox-news-channel-false-flag-bombs-sent-by-hillary-clinton-barack-obama-1202491050|.html</t>
  </si>
  <si>
    <t>https|||deadline.com|2018|10|president-donald-trump-tweetstorm-the-saturday-edition-10-1202490819|.html</t>
  </si>
  <si>
    <t>https|||donsurber.blogspot.com|2018|10|brazils-next-president-may-out-trump.html.html</t>
  </si>
  <si>
    <t>https|||en.wikipedia.org|wiki|Donald_Trump_presidential_campaign|_2016.html</t>
  </si>
  <si>
    <t>https|||en.wikipedia.org|wiki|Presidency_of_Donald_Trump.html</t>
  </si>
  <si>
    <t>https|||en.wikipedia.org|wiki|Trump_International_Hotel.html</t>
  </si>
  <si>
    <t>https|||factba.se|topic|calendar.html</t>
  </si>
  <si>
    <t>https|||fox2now.com|2018|10|30|president-to-make-campaign-stop-in-cape-girardeau|.html</t>
  </si>
  <si>
    <t>https|||fox59.com|2018|10|23|president-trump-gives-keynote-speech-at-ffa-convention-in-downtown-indy|.html</t>
  </si>
  <si>
    <t>https|||fox8.com|2018|10|30|president-trump-says-he-plans-to-end-birthright-citizenship|.html</t>
  </si>
  <si>
    <t>https|||hdsa.org|hd-research|the-donald-a-king-summer-research-fellowship|.html</t>
  </si>
  <si>
    <t>https|||hiphollywood.com|2018|10|pharrell-checks-trump-the-many-times-donald-has-been-shut-down-for-using-an-unauthorized-song|.html</t>
  </si>
  <si>
    <t>https|||kdvr.com|2018|10|30|president-trump-wants-executive-order-ending-birthright-citizenship-for-babies-of-non-citizens|.html</t>
  </si>
  <si>
    <t>https|||newrepublic.com|minutes.html</t>
  </si>
  <si>
    <t>https|||news.gallup.com|poll|203198|presidential-approval-ratings-donald-trump.aspx.html</t>
  </si>
  <si>
    <t>https|||news.wealth365.com|could-donald-trump-jr-be-the-next-us-president-be-afraid|.html</t>
  </si>
  <si>
    <t>https|||observer.com|2018|10|trump-kremlin-ties-mystery-putin-new-evidence|.html</t>
  </si>
  <si>
    <t>https|||onlinelibrary.wiley.com|doi|abs|10.1111|psq.12401.html</t>
  </si>
  <si>
    <t>https|||pittsburgh.cbslocal.com|2018|10|30|pittsburgh-synagogue-shooting-president-trump-visit|.html</t>
  </si>
  <si>
    <t>https|||spectator.us|president-trump-birthright-citizenship|.html</t>
  </si>
  <si>
    <t>https|||splinternews.com|jair-bolsonaro-is-not-just-the-donald-trump-of-brazil-1830072287.html</t>
  </si>
  <si>
    <t>https|||thehermitage.com|.html</t>
  </si>
  <si>
    <t>https|||thehill.com|homenews|1230-report|414052-where-to-celebrate-halloween-in-washington-dc-trumps-birthright-citizenship-proposal-details.html</t>
  </si>
  <si>
    <t>https|||thehill.com|homenews|house|413980-trump-surprise-rattles-gop-in-final-stretch.html</t>
  </si>
  <si>
    <t>https|||thehumanist.com|magazine|july-august-2018|features|dance-with-the-donald.html</t>
  </si>
  <si>
    <t>https|||theweek.com|articles|782606|donald-delivers.html</t>
  </si>
  <si>
    <t>https|||theweek.com|speedreads.html</t>
  </si>
  <si>
    <t>https|||theweek.com|speedreads|804401|trumps-brief-pittsburgh-synagogue-shooting-censure-reportedly-crafted-by-ivanka-jared-kushner.html</t>
  </si>
  <si>
    <t>https|||translate.google.com|translate|hl|en|sl|nl|u|https|||www.bnr.nl|podcast|the-donald-show|10358977|the-donald-show-lying-ted-en-de-losgeslagen-democraten|prev|search.html</t>
  </si>
  <si>
    <t>https|||triblive.com|local|allegheny|14229550-74|trump-to-visit-police-officers-worshipers-recovering-at-pittsburgh-hospital.html</t>
  </si>
  <si>
    <t>https|||twitter.com|realDonaldTrump|status|1056919064906469376|ref_src|twsrc|5Egoogle|7Ctwcamp|5Eserp|7Ctwgr|5Etweet.html</t>
  </si>
  <si>
    <t>https|||twitter.com|realDonaldTrump|status|1057620518751428608|ref_src|twsrc|5Egoogle|7Ctwcamp|5Eserp|7Ctwgr|5Etweet.html</t>
  </si>
  <si>
    <t>https|||twitter.com|realDonaldTrump|status|1057624553478897665|ref_src|twsrc|5Egoogle|7Ctwcamp|5Eserp|7Ctwgr|5Etweet.html</t>
  </si>
  <si>
    <t>https|||twitter.com|realDonaldTrump|status|1057637708296794114|ref_src|twsrc|5Egoogle|7Ctwcamp|5Eserp|7Ctwgr|5Etweet.html</t>
  </si>
  <si>
    <t>https|||twitter.com|realDonaldTrump|status|1057638285026254848|ref_src|twsrc|5Egoogle|7Ctwcamp|5Eserp|7Ctwgr|5Etweet.html</t>
  </si>
  <si>
    <t>https|||twitter.com|realDonaldTrump|status|1057654684356395008|ref_src|twsrc|5Egoogle|7Ctwcamp|5Eserp|7Ctwgr|5Etweet.html</t>
  </si>
  <si>
    <t>https|||twitter.com|realDonaldTrump|status|1057655675080314880|ref_src|twsrc|5Egoogle|7Ctwcamp|5Eserp|7Ctwgr|5Etweet.html</t>
  </si>
  <si>
    <t>https|||twitter.com|realDonaldTrump|status|1057674390446448642|ref_src|twsrc|5Egoogle|7Ctwcamp|5Eserp|7Ctwgr|5Etweet.html</t>
  </si>
  <si>
    <t>https|||worldnewsdailyreport.com|tag|donald-trump|.html</t>
  </si>
  <si>
    <t>https|||www.13wmaz.com|article|news|local|president-trump-expected-in-macon-this-weekend|93-609141939.html</t>
  </si>
  <si>
    <t>https|||www.abc.net.au|news|2018-10-29|us-mid-term-election-like-no-other|10441298.html</t>
  </si>
  <si>
    <t>https|||www.abc15.com|homepage-showcase|president-trump-says-he-wants-to-end-birthright-citizenship-thinks-he-can-do-it-through-eo.html</t>
  </si>
  <si>
    <t>https|||www.aljazeera.com|news|2018|10|hate-critics-slam-trump-anti-caravan-troop-surge-181029233810416.html.html</t>
  </si>
  <si>
    <t>https|||www.aljazeera.com|news|2018|10|president-trump-plans-birthright-citizenship-axios-181030110121293.html.html</t>
  </si>
  <si>
    <t>https|||www.aol.com|article|news|2018|10|31|trump-constitution-doesnt-cover-birthright-citizenship|23576909|.html</t>
  </si>
  <si>
    <t>https|||www.axios.com|trump-birthright-citizenship-executive-order-0cf4285a-16c6-48f2-a933-bd71fd72ea82.html.html</t>
  </si>
  <si>
    <t>https|||www.azcentral.com|story|entertainment|media|2018|10|31|why-president-donald-trump-dominating-national-news-week-before-election|1825344002|.html</t>
  </si>
  <si>
    <t>https|||www.bbc.com|news|uk-england-essex-46047494.html</t>
  </si>
  <si>
    <t>https|||www.bbc.com|news|world-us-canada-45001525.html</t>
  </si>
  <si>
    <t>https|||www.bbc.com|news|world-us-canada-46038898.html</t>
  </si>
  <si>
    <t>https|||www.bloomberg.com|news|features|2018-10-29|what-is-trump-s-clean-coal-and-does-it-even-exist.html</t>
  </si>
  <si>
    <t>https|||www.bloomberg.com|view|articles|2018-10-31|trump-talks-about-birthrights-despite-the-pittsburgh-tragedy.html</t>
  </si>
  <si>
    <t>https|||www.bnr.nl|podcast|the-donald-show|10358977|the-donald-show-lying-ted-en-de-losgeslagen-democraten.html</t>
  </si>
  <si>
    <t>https|||www.breitbart.com|politics|2018|10|31|donald-trump-vows-to-stop-migrant-caravan-our-border-is-sacred|.html</t>
  </si>
  <si>
    <t>https|||www.brookings.edu|podcast-episode|unpacking-trumps-threat-to-terminate-birthright-citizenship|.html</t>
  </si>
  <si>
    <t>https|||www.businessinsider.com|donald-trump-oldest-president-us-history-2016-11.html</t>
  </si>
  <si>
    <t>https|||www.businessinsider.com|greatest-us-presidents-ranked-by-political-scientists-2018-2.html</t>
  </si>
  <si>
    <t>https|||www.businessinsider.com|trump-blames-fake-news-for-political-divisions-across-the-country-2018-10.html</t>
  </si>
  <si>
    <t>https|||www.businessinsider.com|trump-china-trade-war-tariffs-on-all-chinese-goods-if-xi-talks-fail-2018-10.html</t>
  </si>
  <si>
    <t>https|||www.buzzfeednews.com|article|ryanhatesthis|meet-jair-bolsonaro-the-evangelical-far-right-anti-gay.html</t>
  </si>
  <si>
    <t>https|||www.cbsnews.com|news|trump-claims-14th-amendment-doesnt-apply-to-illegal-immigrants-although-top-aides-say-its-undecided|.html</t>
  </si>
  <si>
    <t>https|||www.cbsnews.com|news|trump-plans-executive-order-to-limit-birthright-citizenship-today-2018-10-30|.html</t>
  </si>
  <si>
    <t>https|||www.cbsnews.com|pictures|us-presidential-line-of-succession-list-gallery|.html</t>
  </si>
  <si>
    <t>https|||www.celebitchy.com|598171|the_boy_who_cried_maga_kanye_west_now_claims_he_was_being_used|president_donald_j_trump_meets_kanye_west-9|.html</t>
  </si>
  <si>
    <t>https|||www.chicagotribune.com|topic|politics-government|donald-trump-PEBSL000163-topic.html.html</t>
  </si>
  <si>
    <t>https|||www.cincinnati.com|story|news|politics|elections|2018|10|30|ohio-politicians-respond-trumps-birthright-citizenship-plan|1817988002|.html</t>
  </si>
  <si>
    <t>https|||www.cleveland.com|metro|index.ssf|2018|10|president_trump_endorses_the_w.html.html</t>
  </si>
  <si>
    <t>https|||www.click2houston.com|news|national|president-trump-plans-to-end-birthright-citizenship-for-some-us-born-babies.html</t>
  </si>
  <si>
    <t>https|||www.cnbc.com|2016|08|12|top-10-richest-us-presidents.html.html</t>
  </si>
  <si>
    <t>https|||www.cnbc.com|2018|01|06|trump-book-author-says-his-revelations-will-bring-down-us-president.html.html</t>
  </si>
  <si>
    <t>https|||www.cnn.com|2018|08|30|opinions|how-to-prepare-for-ex-president-trump-opinion-geltzer|index.html.html</t>
  </si>
  <si>
    <t>https|||www.cnn.com|2018|10|30|politics|donald-trump-ending-birthright-citizenship|index.html.html</t>
  </si>
  <si>
    <t>https|||www.cnn.com|2018|10|30|politics|trump-troops-border-criticisms|index.html.html</t>
  </si>
  <si>
    <t>https|||www.cnn.com|2018|10|31|politics|donald-trump-midterms-campaign-swing-florida|index.html.html</t>
  </si>
  <si>
    <t>https|||www.coloradoan.com|story|opinion|nation-now|2018|10|30|donald-trump-accidentally-right-fake-news-column|1816741002|.html</t>
  </si>
  <si>
    <t>https|||www.dailydot.com|layer8|reddit-the-donald|.html</t>
  </si>
  <si>
    <t>https|||www.dallasnews.com|news|politics|2018|10|21|donald-trump-ted-cruz-bromance-lyin-ted-totalendorsement.html</t>
  </si>
  <si>
    <t>https|||www.denverpost.com|2018|10|30|birthright-citizenship-donald-trump|.html</t>
  </si>
  <si>
    <t>https|||www.desmoinesregister.com|story|news|2018|08|21|mollie-tibbetts-missing-iowa-student-body-found-donald-trump-immigration|1058489002|.html</t>
  </si>
  <si>
    <t>https|||www.dol.gov|newsroom|releases|osec|osec20180619.html</t>
  </si>
  <si>
    <t>https|||www.enchantedlearning.com|history|us|pres|list.shtml.html</t>
  </si>
  <si>
    <t>https|||www.esquire.com|news-politics|a24103912|donald-trump-nationalist-george-orwell|.html</t>
  </si>
  <si>
    <t>https|||www.facebook.com|presidenttrumpd|.html</t>
  </si>
  <si>
    <t>https|||www.factcheck.org|2018|10|trumps-greatest-idea-for-a-2014-law|.html</t>
  </si>
  <si>
    <t>https|||www.flickr.com|photos|whitehouse|44800539884.html</t>
  </si>
  <si>
    <t>https|||www.foxnews.com|politics|trumps-birthright-citizenship-interview-sparks-the-media-reaction-he-wanted.html</t>
  </si>
  <si>
    <t>https|||www.haaretz.com|us-news|republicans-go-full-trump-as-midterms-near-1.6608487.html</t>
  </si>
  <si>
    <t>https|||www.hollywoodreporter.com|features|donald-trump-conversation-politics-dark-898465.html</t>
  </si>
  <si>
    <t>https|||www.huffingtonpost.com|entry|donald-trump-air-force-one-umbrella_us_5bd68898e4b055bc948d79a9.html</t>
  </si>
  <si>
    <t>https|||www.huffingtonpost.com|entry|trump-pittsburgh-protest-mourning_us_5bd92a8de4b019a7ab5841c5.html</t>
  </si>
  <si>
    <t>https|||www.independent.co.uk|news|world|americas|trump-twitter-live-updates-tweets-latest-us-president-meaning-explained-a8310501.html.html</t>
  </si>
  <si>
    <t>https|||www.indystar.com|story|entertainment|music|2018|10|30|ffa-president-trump-didnt-call-tune-pharrell-williams-happy-indianapolis|1821448002|.html</t>
  </si>
  <si>
    <t>https|||www.infoplease.com|history-and-government|us-presidents|salaries-president-vice-president-and-other-us-officials.html</t>
  </si>
  <si>
    <t>https|||www.jta.org|2018|09|03|news-opinion|president-donald-j-trump-wants-new-year-shalom-salaam-peace.html</t>
  </si>
  <si>
    <t>https|||www.justsecurity.org|61269|object-lessons-mismanagement-donald-j-trump-foundation|.html</t>
  </si>
  <si>
    <t>https|||www.kansascity.com|news|local|article215364780.html.html</t>
  </si>
  <si>
    <t>https|||www.kcci.com|article|president-trump-planning-to-sign-executive-order-ending-birthright-citizenship|24426700.html</t>
  </si>
  <si>
    <t>https|||www.knoxnews.com|story|news|2018|10|30|president-trump-marsha-blackburn-chattanooga-rally-election|1816948002|.html</t>
  </si>
  <si>
    <t>https|||www.knoxnews.com|story|news|politics|elections|2018|10|29|trump-coming-chattanooga-sunday-campaign-marsha-blackburn|1804970002|.html</t>
  </si>
  <si>
    <t>https|||www.legalzoom.com|articles|inventions-of-former-us-presidents.html</t>
  </si>
  <si>
    <t>https|||www.loc.gov|rr|print|list|057_chron.html.html</t>
  </si>
  <si>
    <t>https|||www.marketwatch.com|story|dodgers-fans-grapple-with-uncomfortable-truth-they-agree-with-president-trump-2018-10-28.html</t>
  </si>
  <si>
    <t>https|||www.marketwatch.com|story|how-much-each-us-president-has-contributed-to-the-national-debt-2018-10-29.html</t>
  </si>
  <si>
    <t>https|||www.mercurynews.com|2018|09|11|letter-no-checks-and-balances-on-current-u-s-president|.html</t>
  </si>
  <si>
    <t>https|||www.militarytimes.com|news|your-military|2018|10|29|trump-orders-5200-active-duty-troops-to-us-mexico-border|.html</t>
  </si>
  <si>
    <t>https|||www.moneytips.com|how-much-donald-trump-says-he-is-worth|507.html</t>
  </si>
  <si>
    <t>https|||www.nbcnews.com|politics|donald-trump|trump-rips-media-critics-call-him-tone-it-down-n925541.html</t>
  </si>
  <si>
    <t>https|||www.nbcnews.com|politics|donald-trump|trump-s-birthright-plan-vs-u-s-constitution-here-s-n926501.html</t>
  </si>
  <si>
    <t>https|||www.nbcnews.com|think|video|trump-is-the-rare-billionaire-who-can-speak-to-the-working-class-1358149699826.html</t>
  </si>
  <si>
    <t>https|||www.news.com.au|finance|economy|world-economy|is-america-headed-for-a-new-civil-war-fury-violence-and-now-bombs-show-a-us-deeply-divided|news-story|b95c0f751b21094453681b2ad3f588d4.html</t>
  </si>
  <si>
    <t>https|||www.news.com.au|finance|work|leaders|donald-trumps-daily-work-schedule-reveals-huge-blocks-of-free-time|news-story|53ba0a8dc16dfb0d230b32069ee7e49f.html</t>
  </si>
  <si>
    <t>https|||www.newsday.com|long-island|politics|in-pittsburgh-a-trump-talking-point-taken-to-twisted-deadly-extreme-1.22586088.html</t>
  </si>
  <si>
    <t>https|||www.newsweek.com|anti-semitism-america-opinion-1191423.html</t>
  </si>
  <si>
    <t>https|||www.newyorker.com|humor|daily-shouts|the-legend-of-the-donald.html</t>
  </si>
  <si>
    <t>https|||www.newyorker.com|magazine|2018|10|15|was-there-a-connection-between-a-russian-bank-and-the-trump-campaign.html</t>
  </si>
  <si>
    <t>https|||www.nj.com|opinion|index.ssf|2018|10|donald_trump_and_the_saudis_he_should_have_taken_m.html.html</t>
  </si>
  <si>
    <t>https|||www.npr.org|2018|10|31|662120699|this-maine-district-went-for-obama-then-trump-now-its-a-toss-up.html</t>
  </si>
  <si>
    <t>https|||www.nytimes.com|2017|02|17|books|17-great-books-about-american-presidents-for-presidents-day-weekend.html.html</t>
  </si>
  <si>
    <t>https|||www.nytimes.com|2018|10|31|opinion|donald-trumps-birthright-citizenship.html.html</t>
  </si>
  <si>
    <t>https|||www.oddschecker.com|politics|us-politics|us-presidential-election-2020|winner.html</t>
  </si>
  <si>
    <t>https|||www.ozy.com|opinion|the-donald-dossier|90290.html</t>
  </si>
  <si>
    <t>https|||www.palmbeachpost.com|news|trump-mar-lago-tax-deal-veiled-from-irs-review|pYex7aWWSm6Zz4qQRU5twI|.html</t>
  </si>
  <si>
    <t>https|||www.politico.com|magazine|story|2018|10|31|has-robert-mueller-subpoenaed-trump-222060.html</t>
  </si>
  <si>
    <t>https|||www.politico.com|story|2018|10|31|trump-birthright-undocumented-immigrants-950575.html</t>
  </si>
  <si>
    <t>https|||www.presstv.com|Detail|2018|10|30|578502|Brazil-presidentelect-Bolsonaro-Trump-US-ties.html</t>
  </si>
  <si>
    <t>https|||www.reuters.com|article|us-usa-trump-fed-exclusive|exclusive-trump-demands-fed-help-on-economy-complains-about-interest-rate-rises-idUSKCN1L5207.html</t>
  </si>
  <si>
    <t>https|||www.reuters.com|article|us-usa-trump-succession-factbox|factbox-steps-for-removing-a-u-s-president-from-office-idUSKCN1AX2L7.html</t>
  </si>
  <si>
    <t>https|||www.rooshvforum.com|thread-48360-lastpost.html.html</t>
  </si>
  <si>
    <t>https|||www.salon.com|2018|10|31|donald-trumps-last-minute-midterms-gambit-will-he-finally-pay-the-price-for-bigotry-and-division|.html</t>
  </si>
  <si>
    <t>https|||www.salon.com|2018|10|31|not-one-elected-republican-was-willing-to-meet-with-president-trump-in-pittsburgh|.html</t>
  </si>
  <si>
    <t>https|||www.scmp.com|news|china|politics|article|2170765|us-poised-extend-tariffs-all-chinese-imports-if-trump-xi-meeting.html</t>
  </si>
  <si>
    <t>https|||www.smithsonianmag.com|history|abraham-lincoln-only-president-have-patent-131184751|.html</t>
  </si>
  <si>
    <t>https|||www.snopes.com|news|2018|10|30|can-president-trump-use-executive-order-end-birthright-citizenship|.html</t>
  </si>
  <si>
    <t>https|||www.southflorida.com|events|sf-fl-fea-daily-show-trevor-noah-brings-donald-trump-twitter-library-20181024-story.html.html</t>
  </si>
  <si>
    <t>https|||www.star-telegram.com|news|state|texas|article220736465.html.html</t>
  </si>
  <si>
    <t>https|||www.texastribune.org|2018|10|30|texas-representatives-congress-trump-proposal-end-birthright-citizens|.html</t>
  </si>
  <si>
    <t>https|||www.theatlantic.com|entertainment|archive|2018|10|kanye-west-trump-disavowal-tweet|574501|.html</t>
  </si>
  <si>
    <t>https|||www.thecut.com|2018|08|donald-trump-speaker-phone-video.html.html</t>
  </si>
  <si>
    <t>https|||www.thedailybeast.com|god-gave-us-the-donald-firefighter-prophet-says-in-film.html</t>
  </si>
  <si>
    <t>https|||www.thefreedictionary.com|President|of|the|United|States.html</t>
  </si>
  <si>
    <t>https|||www.theguardian.com|news|datablog|2012|oct|15|us-presidents-listed.html</t>
  </si>
  <si>
    <t>https|||www.theguardian.com|us-news|2018|aug|10|omarosa-trump-book-the-apprentice-memoir.html</t>
  </si>
  <si>
    <t>https|||www.theguardian.com|us-news|video|2018|jul|03|no-dutch-prime-minister-awkwardly-interrupts-president-trump-video.html</t>
  </si>
  <si>
    <t>https|||www.theindychannel.com|news|politics|president-trump-to-visit-southport-friday.html</t>
  </si>
  <si>
    <t>https|||www.thenation.com|article|pittsburgh-shooting-result-trump-nationalism|.html</t>
  </si>
  <si>
    <t>https|||www.thesouthafrican.com|kanye-west-donald-trump-break-up|.html</t>
  </si>
  <si>
    <t>https|||www.theverge.com|2018|8|29|17798118|president-donald-trump-google-state-of-the-union-address-liberal-bias.html</t>
  </si>
  <si>
    <t>https|||www.thoughtco.com|us-presidents-in-american-history-4133351.html</t>
  </si>
  <si>
    <t>https|||www.timesfreepress.com|news|breakingnews|story|2018|oct|29|president-trump-coming-sunday-mckenzie-arena-utc|482027|.html</t>
  </si>
  <si>
    <t>https|||www.trumphotels.com|central-park.html</t>
  </si>
  <si>
    <t>https|||www.trumplatest.com|category|latest-trump-news|.html</t>
  </si>
  <si>
    <t>https|||www.urbandictionary.com|define.php|term|President|20Trump.html</t>
  </si>
  <si>
    <t>https|||www.usatoday.com|story|news|politics|2018|10|30|donald-trump-birthright-citizenship-constitution-14th-amendment|1818311002|.html</t>
  </si>
  <si>
    <t>https|||www.usatoday.com|story|news|politics|onpolitics|2017|01|20|donald-trump-44th-45th-president-grover-cleveland|96832494|.html</t>
  </si>
  <si>
    <t>https|||www.vanityfair.com|news|2018|10|donald-trump-acn-lawsuit.html</t>
  </si>
  <si>
    <t>https|||www.voanews.com|a|can-a-us-president-be-charged-with-a-crime|3961703.html.html</t>
  </si>
  <si>
    <t>https|||www.vocabulary.com|dictionary|President|20of|20the|20United|20States.html</t>
  </si>
  <si>
    <t>https|||www.vox.com|policy-and-politics|2016|11|11|13587532|donald-trump-no-experience.html</t>
  </si>
  <si>
    <t>https|||www.vox.com|world|2018|7|4|17532736|2018-mexico-presidential-election-winner-amlo-lopez-obrador-trump.html</t>
  </si>
  <si>
    <t>https|||www.wane.com|news|indiana|report-president-donald-trump-to-hold-rally-in-fort-wayne|1558079507.html</t>
  </si>
  <si>
    <t>https|||www.washingtonpost.com|blogs|plum-line|wp|2018|10|25|trump-wants-us-to-be-at-war-with-one-another-his-latest-rage-tweets-confirm-it|.html</t>
  </si>
  <si>
    <t>https|||www.washingtonpost.com|blogs|plum-line|wp|2018|10|31|trumps-hate-and-lies-are-failing-two-new-studies-show-why|.html</t>
  </si>
  <si>
    <t>https|||www.washingtonpost.com|nation|2018|10|30|despite-calls-stay-away-trump-heads-pittsburgh-after-synagogue-massacre|.html</t>
  </si>
  <si>
    <t>https|||www.washingtonpost.com|news|book-party|wp|2017|04|13|the-case-for-impeaching-president-donald-j-trump-too-soon|.html</t>
  </si>
  <si>
    <t>https|||www.washingtonpost.com|outlook|i-study-liars-ive-never-seen-one-like-president-trump|2017|12|07|4e529efe-da3f-11e7-a841-2066faf731ef_story.html.html</t>
  </si>
  <si>
    <t>https|||www.washingtonpost.com|powerpost|republicans-who-warned-about-trumps-words-in-2016-decline-to-fault-him-now|2018|10|30|b03edeac-dc5a-11e8-85df-7a6b4d25cfbb_story.html.html</t>
  </si>
  <si>
    <t>https|||www.wcnc.com|article|news|politics|president-trump-says-media-is-the-true-enemy-of-people-after-shooting-bomb-plot|275-609453090.html</t>
  </si>
  <si>
    <t>https|||www.weeklystandard.com|irwin-m-stelzer|national-debt-under-trump-rises-to-21-7-trillion.html</t>
  </si>
  <si>
    <t>https|||www.weforum.org|events|world-economic-forum-annual-meeting-2018|sessions|special-address-by-donald-j-trump-president-of-the-united-states-of-america.html</t>
  </si>
  <si>
    <t>https|||www.wehoville.com|2018|10|26|bird-plane-donald|.html</t>
  </si>
  <si>
    <t>https|||www.wgal.com|article|president-trump-says-media-is-enemy-after-shooting-bomb-plot|24396162.html</t>
  </si>
  <si>
    <t>https|||www.whitehouse.gov|get-involved|write-or-call|.html</t>
  </si>
  <si>
    <t>https|||www.whitehousegiftshop.com|product-p|coin7historicmoments.htm.html</t>
  </si>
  <si>
    <t>https|||www.winknews.com|2018|10|24|president-donald-trump-coming-to-southwest-florida-oct-31|.html</t>
  </si>
  <si>
    <t>https|||www.wired.com|story|internet-week-187|.html</t>
  </si>
  <si>
    <t>https|||www.wired.com|story|trump-google-news-algorithm-target|.html</t>
  </si>
  <si>
    <t>https|||www.wjhl.com|news|president-donald-j-trump-to-visit-chattanooga_20181030030804|1561208771.html</t>
  </si>
  <si>
    <t>https|||www.wkyc.com|article|news|politics|elections|president-trump-offers-mike-dewine-total-endorsement-for-ohio-governor|95-609592629.html</t>
  </si>
  <si>
    <t>https|||www.wmur.com|article|you-are-not-welcome-here-neighbor-shouts-at-president-trump-during-synagogue-visit|24478685.html</t>
  </si>
  <si>
    <t>https|||www.wpxi.com|news|synagogue-shooting|trump-pittsburgh-president-trump-first-lady-leave-pittsburgh-after-trip-to-synagogue-hospital|862581036.html</t>
  </si>
  <si>
    <t>https|||www.wsj.com|articles|trump-steps-up-attacks-on-fed-chairman-jerome-powell-1540338090.html</t>
  </si>
  <si>
    <t>https|||www.wsoctv.com|news|local|president-trump-to-sign-executive-order-in-charlotte-this-week|822544398.html</t>
  </si>
  <si>
    <t>https|||www.wtae.com|article|president-donald-trump-tells-reporters-he-will-travel-to-pittsburgh-following-synagogue-shooting|24329402.html</t>
  </si>
  <si>
    <t>https|||www.wvtm13.com|article|you-are-not-welcome-here-neighbor-shouts-at-president-trump-during-synagogue-visit|24478685.html</t>
  </si>
  <si>
    <t>https|||www.youtube.com|channel|UCAql2DyGU2un1Ei2nMYsqOA.html</t>
  </si>
  <si>
    <t>http|||australianpolitics.com|usa|president|list-of-presidents-of-the-united-states.html</t>
  </si>
  <si>
    <t>http|||blogs.lse.ac.uk|usappblog|2018|10|26|why-november-6th-could-mark-the-beginning-of-the-end-of-donald-trumps-presidency|.html</t>
  </si>
  <si>
    <t>http|||celebrityinsider.org|kanye-west-no-longer-supports-donald-trump-ive-been-used-208611|.html</t>
  </si>
  <si>
    <t>http|||celebrityinsider.org|melania-trump-called-for-civility-via-bebest-campaign-the-donald-is-still-not-ready-to-listen-after-magabomber-cesar-sayocs-arrest-in-florida-207022|.html</t>
  </si>
  <si>
    <t>http|||donaldtrumplatest.com|trump-latest-news-2|.html</t>
  </si>
  <si>
    <t>http|||floridapolitics.com|archives|279218-one-more-time-donald-trump-will-hold-another-florida-rally-nov-3.html</t>
  </si>
  <si>
    <t>http|||footwearnews.com|2018|fashion|celebrity-style|melania-trump-trick-or-treat-halloween-white-house-1202701134|.html</t>
  </si>
  <si>
    <t>http|||hirethedonald.com|.html</t>
  </si>
  <si>
    <t>http|||nymag.com|intelligencer|2018|10|report-president-trump-barely-works-at-all.html.html</t>
  </si>
  <si>
    <t>http|||time.com|5192579|trump-meets-kim-jong-un-north-korea|.html</t>
  </si>
  <si>
    <t>http|||time.com|5438227|donald-trump-punching-back-pittsburgh|.html</t>
  </si>
  <si>
    <t>http|||trump.cymru|.html</t>
  </si>
  <si>
    <t>http|||video.foxnews.com|v|5855792643001|.html</t>
  </si>
  <si>
    <t>http|||www.asuitthatfits.com|offthecuff|donald-trump-post|.html</t>
  </si>
  <si>
    <t>http|||www.fox35orlando.com|home|trump-end-birthright-citizenship-for-some-us-born-babies.html</t>
  </si>
  <si>
    <t>http|||www.ipl.org|div|potus|.html</t>
  </si>
  <si>
    <t>http|||www.msnbc.com|rachel-maddow-show|new-tpp-take-effect-year-the-world-moves-without-us.html</t>
  </si>
  <si>
    <t>http|||www.newindianexpress.com|world|2018|oct|30|us-president-donald-trump-end-birthright-citizenship-for-some-us-born-babies-1892026.html.html</t>
  </si>
  <si>
    <t>http|||www.nydailynews.com|entertainment|music|ny-ent-pharrell-williams-trump-happy-20181029-story.html.html</t>
  </si>
  <si>
    <t>http|||www.nydailynews.com|tags|donald-trmp|.html</t>
  </si>
  <si>
    <t>http|||www.pewglobal.org|2017|06|26|u-s-image-suffers-as-publics-around-world-question-trumps-leadership|.html</t>
  </si>
  <si>
    <t>http|||www.rasmussenreports.com|public_content|politics|political_updates|prez_track_jun1.html</t>
  </si>
  <si>
    <t>http|||www.senate.gov|artandhistory|history|minute|President_For_A_Day.htm.html</t>
  </si>
  <si>
    <t>http|||www.theintelligencer.net|news|top-headlines|2018|09|president-donald-trump-set-to-visit-wheeling-w-va-saturday|.html</t>
  </si>
  <si>
    <t>http|||www.visualcapitalist.com|visualizing-the-lifespan-of-every-u-s-president|.html</t>
  </si>
  <si>
    <t>http|||www.vulture.com|2018|10|jon-stewart-dave-chappelle-trump-sexism-louis-c-k-cnn.html.html</t>
  </si>
  <si>
    <t>http|||www.vulture.com|2018|10|the-history-of-musicians-rejecting-donald-trump.html.html</t>
  </si>
  <si>
    <t>http|||www.wrcbtv.com|story|39366994|update-president-trump-to-hold-maga-rally-at-mckenzie-arena-sunday.html</t>
  </si>
  <si>
    <t>http|||www.wtxl.com|news|president-trump-calls-tallahassee-one-of-usa-s-worst-most|article_9a9d8ee6-d47f-11e8-99c5-afb76b1a843d.html.html</t>
  </si>
  <si>
    <t>Democrats</t>
  </si>
  <si>
    <t>Liberals</t>
  </si>
  <si>
    <t>Extremists</t>
  </si>
  <si>
    <t>Zealots</t>
  </si>
  <si>
    <t>Ideologue</t>
  </si>
  <si>
    <t>Ideologues</t>
  </si>
  <si>
    <t>Republicans</t>
  </si>
  <si>
    <t>Conservatives</t>
  </si>
  <si>
    <t>Hacks</t>
  </si>
  <si>
    <t>Elitists</t>
  </si>
  <si>
    <t>Shills</t>
  </si>
  <si>
    <t>Snowflake</t>
  </si>
  <si>
    <t>Snowflakes</t>
  </si>
  <si>
    <t>Term</t>
  </si>
  <si>
    <t>Instance</t>
  </si>
  <si>
    <t>https|||6abc.com|politics|president-trump-speaks-to-contractors-in-philly-amid-protests|4381736|.html</t>
  </si>
  <si>
    <t>https|||abcnews.go.com|Politics|election-day-2018-americans-set-vote-historic-contest|story|id|58907692.html</t>
  </si>
  <si>
    <t>https|||abcnews.go.com|Politics|history-donald-trump-small-hands-insult|story|id|37395515.html</t>
  </si>
  <si>
    <t>https|||abcnews.go.com|Politics|trump-calls-midterms-big-win-tweets-goodbye-republicans|story|id|59028453.html</t>
  </si>
  <si>
    <t>https|||abcnews.go.com|alerts|donald-trump.html</t>
  </si>
  <si>
    <t>https|||apnews.com|a28cc17d27524050b37f4d91e087955e.html</t>
  </si>
  <si>
    <t>https|||books.google.com|books|id|0zpsDwAAQBAJ|pg|PA42|lpg|PA42|dq|Trump|source|bl|ots|xk73pqq83t|sig|XHKf69Ct2_PI7jumH1vPQCr7GwU|hl|en|sa|X|ved|2ahUKEwj72rvf8sLeAhURHHwKHfyCBPgQ6AEwaXoECBoQAQ.html</t>
  </si>
  <si>
    <t>https|||books.google.com|books|id|7t2-n7wCX3EC|pg|PA19|lpg|PA19|dq|Trump|source|bl|ots|zNiWCgjnsY|sig|8Vsci5vpyq_9m3otob4NCV79-2w|hl|en|sa|X|ved|2ahUKEwj72rvf8sLeAhURHHwKHfyCBPgQ6AEwbnoECBUQAQ.html</t>
  </si>
  <si>
    <t>https|||books.google.com|books|id|YdxoDwAAQBAJ|pg|PA216|lpg|PA216|dq|Trump|source|bl|ots|svo8CrvHBu|sig|JoSscAB2r3gR2ZbQVGeBh1wqOBA|hl|en|sa|X|ved|2ahUKEwj72rvf8sLeAhURHHwKHfyCBPgQ6AEwanoECBkQAQ.html</t>
  </si>
  <si>
    <t>https|||books.google.com|books|id|ZbRIDwAAQBAJ|pg|PT113|lpg|PT113|dq|President|Trump|source|bl|ots|TVrw85HEGn|sig|GV6D8g0LQxm0YAxGNp9SAQILcJ0|hl|en|sa|X|ved|2ahUKEwik5eHl8sLeAhWAwMQHHaFrDxMQ6AEwcHoECBUQAQ.html</t>
  </si>
  <si>
    <t>https|||books.google.com|books|id|cq4-DwAAQBAJ|pg|PA64|lpg|PA64|dq|President|Trump|source|bl|ots|p8XWvaNkqZ|sig|IDhh7gALRTEIQGHSK-Novmy2_kM|hl|en|sa|X|ved|2ahUKEwik5eHl8sLeAhWAwMQHHaFrDxMQ6AEwcXoECBQQAQ.html</t>
  </si>
  <si>
    <t>https|||books.google.com|books|id|iE1yDwAAQBAJ|pg|PA17|lpg|PA17|dq|President|Trump|source|bl|ots|B2BUSMU4JG|sig|6uvQHXCdz0-Oobpe7dDHeKFTsyY|hl|en|sa|X|ved|2ahUKEwik5eHl8sLeAhWAwMQHHaFrDxMQ6AEwcnoECBMQAQ.html</t>
  </si>
  <si>
    <t>https|||books.google.com|books|id|nNw_AAAAYAAJ|pg|PA10|lpg|PA10|dq|Trump|source|bl|ots|dmSJbeUoeK|sig|iD3Kq_CB0aA5sa-ldMVHVC_okQA|hl|en|sa|X|ved|2ahUKEwj72rvf8sLeAhURHHwKHfyCBPgQ6AEwbXoECBYQAQ.html</t>
  </si>
  <si>
    <t>https|||books.google.com|books|id|y5tKDwAAQBAJ|pg|PT219|lpg|PT219|dq|Trump|source|bl|ots|8p3A-5aX5-|sig|5IOEgTkbqUzRIPA19LISmPNC-fo|hl|en|sa|X|ved|2ahUKEwj72rvf8sLeAhURHHwKHfyCBPgQ6AEwaHoECBsQAQ.html</t>
  </si>
  <si>
    <t>https|||books.google.com|books|id|yGKBaae_xeUC|pg|PA10|lpg|PA10|dq|Trump|source|bl|ots|8s-FLky7UW|sig|FAcv6qrAu29tEFtJhhiF5G46p7M|hl|en|sa|X|ved|2ahUKEwj72rvf8sLeAhURHHwKHfyCBPgQ6AEwbHoECBcQAQ.html</t>
  </si>
  <si>
    <t>https|||chicago.suntimes.com|politics|immigrant-ad-donald-trump-nbc-cnn-morning-joe-sunday-night-football|.html</t>
  </si>
  <si>
    <t>https|||cityandstateny.com|articles|personality|interviews-and-profiles|rep-pete-king-interview-love-donald-trump.html.html</t>
  </si>
  <si>
    <t>https|||deadline.com|2018|11|donald-trump-ad-pulled-nbc-criticism-debra-messing-nbcuniversal-1202496081|.html</t>
  </si>
  <si>
    <t>https|||deadline.com|2018|11|president-donald-trump-tweetstorm-the-saturday-edition-11-1202495273|.html</t>
  </si>
  <si>
    <t>https|||deadspin.com|why-did-nbc-air-trumps-racist-caravan-ad-during-sunday-1830222846.html</t>
  </si>
  <si>
    <t>https|||elkodaily.com|president-donald-j-trump----elko-rally|collection_d32ee10e-6d85-508a-93f5-a4ac027c2cd1.html.html</t>
  </si>
  <si>
    <t>https|||en.wikipedia.org|wiki|Curse_of_Tippecanoe.html</t>
  </si>
  <si>
    <t>https|||en.wikipedia.org|wiki|Inauguration_of_Donald_Trump.html</t>
  </si>
  <si>
    <t>https|||features.propublica.org|trump-inc-podcast|sheldon-adelson-casino-magnate-trump-macau-and-japan|.html</t>
  </si>
  <si>
    <t>https|||foreignpolicy.com|2017|10|12|the-donald-trump-kaiser-wilhelm-parallels-are-getting-scary|.html</t>
  </si>
  <si>
    <t>https|||fox59.com|2018|11|07|president-trump-discusses-midterm-elections-in-news-conference|.html</t>
  </si>
  <si>
    <t>https|||gulfnews.com|opinion|today-in-history|today-in-history-november-8-1988-bush-defeats-dukakis-in-us-presidential-election-1.2298882.html</t>
  </si>
  <si>
    <t>https|||hottestheadsofstate.com|young-us-presidents|.html</t>
  </si>
  <si>
    <t>https|||jewishcurrents.org|writings-grid|the-donald-trump-of-philosophy|.html</t>
  </si>
  <si>
    <t>https|||learningenglish.voanews.com|a|americas-presidents-overview|4213861.html.html</t>
  </si>
  <si>
    <t>https|||medicine.hofstra.edu|.html</t>
  </si>
  <si>
    <t>https|||medium.com||OmnesRes|the-donald-trump-of-food-research-49e2bc7daa41.html</t>
  </si>
  <si>
    <t>https|||news.nationalgeographic.com|2017|03|how-trump-is-changing-science-environment|.html</t>
  </si>
  <si>
    <t>https|||news.nationalgeographic.com|news|2004|08|who-knew--u-s--presidential-trivia|.html</t>
  </si>
  <si>
    <t>https|||observer.com|2018|11|rihanna-donald-trump-cease-and-desist-letter|.html</t>
  </si>
  <si>
    <t>https|||omny.fm|shows|dispatch-on-demand-audio|president-donald-j-trump-speaks-in-columbus.html</t>
  </si>
  <si>
    <t>https|||people.com|archive|cover-story-pop-goes-the-donald-vol-34-no-1|.html</t>
  </si>
  <si>
    <t>https|||people.com|politics|president-trump-tweet-voter-intimidation|.html</t>
  </si>
  <si>
    <t>https|||philadelphia.cbslocal.com|video|3971276-president-trump-celebrates-outcome-of-midterm-elections|.html</t>
  </si>
  <si>
    <t>https|||qz.com|914048|presidents-day-when-was-the-last-time-a-us-president-had-facial-hair-not-in-100-years|.html</t>
  </si>
  <si>
    <t>https|||sputniknews.com|us|201811071069597426-trump-midterm-election-results|.html</t>
  </si>
  <si>
    <t>https|||thehill.com|homenews|administration|354659-trump-the-art-of-the-donald-really-good-book.html</t>
  </si>
  <si>
    <t>https|||thehill.com|homenews|media|415522-trump-to-acosta-cnn-should-be-ashamed-of-employing-you.html</t>
  </si>
  <si>
    <t>https|||thenib.com|the-donald-trump-comedy-hour.html</t>
  </si>
  <si>
    <t>https|||townhall.com|liveblog|2018|11|07|president-trump-speaks-to-press-after-midterms-n39.html</t>
  </si>
  <si>
    <t>https|||translate.google.com|translate|hl|en|sl|it|u|https|||www.corriere.it|esteri|elezioni-usa-midterm-2018|notizie|referendum-trump-terra-senato-5518f752-e136-11e8-b7b1-47f8050d055b.shtml|prev|search.html</t>
  </si>
  <si>
    <t>https|||translate.google.com|translate|hl|en|sl|it|u|https|||www.huffingtonpost.it|claudio-madricardo|jair-come-the-donald-pero-somiglia-piu-a-duterte_a_23575813||prev|search.html</t>
  </si>
  <si>
    <t>https|||translate.google.com|translate|hl|en|sl|it|u|http|||www.affaritaliani.it|esteri|midterm-il-trumpismo-ha-retto-ora-the-donald-pensa-alla-rielezione-nel-2020-570750.html|prev|search.html</t>
  </si>
  <si>
    <t>https|||translate.google.com|translate|hl|en|sl|nl|u|https|||www.telegraaf.nl|financieel|2773456|trump-prikt-vorkje-met-poetin-in-parijs|prev|search.html</t>
  </si>
  <si>
    <t>https|||translations.state.gov|2018|11|02|president-donald-j-trump-is-reimposing-all-sanctions-lifted-under-the-unacceptable-iran-deal|.html</t>
  </si>
  <si>
    <t>https|||trumpcoin2020.com|.html</t>
  </si>
  <si>
    <t>https|||tvline.com|2018|11|07|donald-trump-midterm-elections-press-conference-live-stream-watch-video|.html</t>
  </si>
  <si>
    <t>https|||twitter.com|DomenicoNPR|ref_src|twsrc|5Egoogle|7Ctwcamp|5Eserp|7Ctwgr|5Eauthor.html</t>
  </si>
  <si>
    <t>https|||twitter.com|DomenicoNPR|status|1060234529628192773|ref_src|twsrc|5Egoogle|7Ctwcamp|5Eserp|7Ctwgr|5Etweet.html</t>
  </si>
  <si>
    <t>https|||twitter.com|LisaDNews|ref_src|twsrc|5Egoogle|7Ctwcamp|5Eserp|7Ctwgr|5Eauthor.html</t>
  </si>
  <si>
    <t>https|||twitter.com|LisaDNews|status|1060234185670037506|ref_src|twsrc|5Egoogle|7Ctwcamp|5Eserp|7Ctwgr|5Etweet.html</t>
  </si>
  <si>
    <t>https|||twitter.com|RyanRMiner|ref_src|twsrc|5Egoogle|7Ctwcamp|5Eserp|7Ctwgr|5Eauthor.html</t>
  </si>
  <si>
    <t>https|||twitter.com|RyanRMiner|status|1060235561737379846|ref_src|twsrc|5Egoogle|7Ctwcamp|5Eserp|7Ctwgr|5Etweet.html</t>
  </si>
  <si>
    <t>https|||twitter.com|SecretService|ref_src|twsrc|5Egoogle|7Ctwcamp|5Eserp|7Ctwgr|5Eauthor.html</t>
  </si>
  <si>
    <t>https|||twitter.com|SecretService|status|1060204111298215937|ref_src|twsrc|5Egoogle|7Ctwcamp|5Eserp|7Ctwgr|5Etweet.html</t>
  </si>
  <si>
    <t>https|||twitter.com|SteveSchmidtSES|ref_src|twsrc|5Egoogle|7Ctwcamp|5Eserp|7Ctwgr|5Eauthor.html</t>
  </si>
  <si>
    <t>https|||twitter.com|SteveSchmidtSES|status|1060222981203472384|ref_src|twsrc|5Egoogle|7Ctwcamp|5Eserp|7Ctwgr|5Etweet.html</t>
  </si>
  <si>
    <t>https|||twitter.com|barackobama|lang|en.html</t>
  </si>
  <si>
    <t>https|||twitter.com|cindysaine|ref_src|twsrc|5Egoogle|7Ctwcamp|5Eserp|7Ctwgr|5Eauthor.html</t>
  </si>
  <si>
    <t>https|||twitter.com|cindysaine|status|1060235559904403456|ref_src|twsrc|5Egoogle|7Ctwcamp|5Eserp|7Ctwgr|5Etweet.html</t>
  </si>
  <si>
    <t>https|||twitter.com|jasondhorowitz|ref_src|twsrc|5Egoogle|7Ctwcamp|5Eserp|7Ctwgr|5Eauthor.html</t>
  </si>
  <si>
    <t>https|||twitter.com|jasondhorowitz|status|1060235573363986433|ref_src|twsrc|5Egoogle|7Ctwcamp|5Eserp|7Ctwgr|5Etweet.html</t>
  </si>
  <si>
    <t>https|||twitter.com|realDonaldTrump|status|1060130202418864129|ref_src|twsrc|5Egoogle|7Ctwcamp|5Eserp|7Ctwgr|5Etweet.html</t>
  </si>
  <si>
    <t>https|||twitter.com|realDonaldTrump|status|1060141780878979072|ref_src|twsrc|5Egoogle|7Ctwcamp|5Eserp|7Ctwgr|5Etweet.html</t>
  </si>
  <si>
    <t>https|||twitter.com|realDonaldTrump|status|1060148982968733696|ref_src|twsrc|5Egoogle|7Ctwcamp|5Eserp|7Ctwgr|5Etweet.html</t>
  </si>
  <si>
    <t>https|||twitter.com|realDonaldTrump|status|1060153052676702208|ref_src|twsrc|5Egoogle|7Ctwcamp|5Eserp|7Ctwgr|5Etweet.html</t>
  </si>
  <si>
    <t>https|||twitter.com|realDonaldTrump|status|1060155917059219461|ref_src|twsrc|5Egoogle|7Ctwcamp|5Eserp|7Ctwgr|5Etweet.html</t>
  </si>
  <si>
    <t>https|||twitter.com|realDonaldTrump|status|1060162807960870913|ref_src|twsrc|5Egoogle|7Ctwcamp|5Eserp|7Ctwgr|5Etweet.html</t>
  </si>
  <si>
    <t>https|||twitter.com|realDonaldTrump|status|1060194964351660033|ref_src|twsrc|5Egoogle|7Ctwcamp|5Eserp|7Ctwgr|5Etweet.html</t>
  </si>
  <si>
    <t>https|||twitter.com|search|q|US|President|ref_src|twsrc|5Egoogle|7Ctwcamp|5Eserp|7Ctwgr|5Esearch.html</t>
  </si>
  <si>
    <t>https|||twitter.com|thephilmorris|ref_src|twsrc|5Egoogle|7Ctwcamp|5Eserp|7Ctwgr|5Eauthor.html</t>
  </si>
  <si>
    <t>https|||twitter.com|thephilmorris|status|1060235573212864512|ref_src|twsrc|5Egoogle|7Ctwcamp|5Eserp|7Ctwgr|5Etweet.html</t>
  </si>
  <si>
    <t>https|||ustr.gov|about-us|policy-offices|press-office|press-releases|2018|march|president-trump-announces-strong.html</t>
  </si>
  <si>
    <t>https|||variety.com|2018|politics|news|jason-whitlock-trumps-young-black-leadership-summit-1203016037|.html</t>
  </si>
  <si>
    <t>https|||variety.com|2018|politics|news|trump-slams-cnn-jim-acosta-rude-terrible-person-1203022034|.html</t>
  </si>
  <si>
    <t>https|||vppublicschedules.com|guidance-for-president-donald-j-trumps-air-force-one-arrival-in-kansas-city-missouri-kansas-city-international-airport.html</t>
  </si>
  <si>
    <t>https|||www.10tv.com|article|watch-president-trump-holds-post-election-news-conference.html</t>
  </si>
  <si>
    <t>https|||www.abc.net.au|news|2018-11-06|what-the-midterm-elections-will-mean-for-donald-trump|10462702.html</t>
  </si>
  <si>
    <t>https|||www.ajc.com|news|state--regional-govt--politics|president-trump-stump-for-kemp-days-before-election|JTih2HgtO0vcAybIa0xRlO|.html</t>
  </si>
  <si>
    <t>https|||www.aljazeera.com|indepth|opinion|midterm-elections-affect-trump-middle-east-strategy-181104135839130.html.html</t>
  </si>
  <si>
    <t>https|||www.aljazeera.com|news|2018|11|irans-rouhani-remains-defiant-calls-president-racist-181105180741708.html.html</t>
  </si>
  <si>
    <t>https|||www.amazon.com|Donald-J-Trump-President-Other|dp|1621577872.html</t>
  </si>
  <si>
    <t>https|||www.amazon.com|Donald-Talking-Figure-Different-President|dp|B07284QZ59.html</t>
  </si>
  <si>
    <t>https|||www.amazon.com|TrumpNation-Being-Donald-Timothy-OBrien|dp|1422366189.html</t>
  </si>
  <si>
    <t>https|||www.aol.com|article|news|2018|11|07|fact-box-potential-us-presidential-contenders-in-2020|23582795|.html</t>
  </si>
  <si>
    <t>https|||www.axios.com|trump-effect-trump-midterms-endorsements-rallies-7c6a8afe-c240-4aa1-ab61-5d857903ef83.html.html</t>
  </si>
  <si>
    <t>https|||www.baltimoresun.com|topic|politics-government|donald-trump-PEBSL000163-topic.html.html</t>
  </si>
  <si>
    <t>https|||www.bankrate.com|finance|politics|businessmen-as-us-president-1.aspx.html</t>
  </si>
  <si>
    <t>https|||www.bbc.com|news|av|world-europe-40081069|who-has-faced-the-donald-trump-handshake-and-won.html</t>
  </si>
  <si>
    <t>https|||www.bbc.com|news|av|world-us-canada-46119913|sanders-president-of-the-us-is-a-pathological-liar.html</t>
  </si>
  <si>
    <t>https|||www.bbc.com|news|av|world-us-canada-46119915|sarah-sanders-candidates-the-president-campaigned-for-are-doing-well.html</t>
  </si>
  <si>
    <t>https|||www.bbc.com|news|live|world-us-canada-46104314.html</t>
  </si>
  <si>
    <t>https|||www.bbc.com|news|world-us-canada-37999969.html</t>
  </si>
  <si>
    <t>https|||www.bbc.com|news|world-us-canada-44314914.html</t>
  </si>
  <si>
    <t>https|||www.bbc.com|news|world-us-canada-45930206.html</t>
  </si>
  <si>
    <t>https|||www.bbc.com|news|world-us-canada-46125121.html</t>
  </si>
  <si>
    <t>https|||www.bendthearc.us|open_letter_to_president_trump.html</t>
  </si>
  <si>
    <t>https|||www.bloomberg.com|news|articles|1992-03-22|the-donalds-trump-card.html</t>
  </si>
  <si>
    <t>https|||www.bloomberg.com|news|articles|2018-08-30|trump-says-sessions-is-safe-at-least-until-the-november-election.html</t>
  </si>
  <si>
    <t>https|||www.bloomberg.com|news|articles|2018-08-31|president-donald-trump-interviewed-by-bloomberg-news-transcript.html</t>
  </si>
  <si>
    <t>https|||www.bnd.com|news|local|article215348160.html.html</t>
  </si>
  <si>
    <t>https|||www.breakingnews.ie|world|donald-trump-claims-big-win-in-midterms-despite-losing-house-control-883817.html.html</t>
  </si>
  <si>
    <t>https|||www.businessinsider.com|democrats-win-midterms-investigations-trump-2018-11.html</t>
  </si>
  <si>
    <t>https|||www.businessinsider.com|how-much-does-the-us-president-get-paid-2016-11.html</t>
  </si>
  <si>
    <t>https|||www.businessinsider.com|us-presidents-hanging-out-together-photos-2018-2.html</t>
  </si>
  <si>
    <t>https|||www.c-span.org|video||454223-1|president-trump-briefs-reporters-2018-election-results.html</t>
  </si>
  <si>
    <t>https|||www.campaignlive.com|article|tbwas-jay-chiat-stuck-middle-finger-donald-trump|1498221.html</t>
  </si>
  <si>
    <t>https|||www.cbsnews.com|news|trump-news-conference-today-post-midterm-election-results-11-07-2018-live-updates|.html</t>
  </si>
  <si>
    <t>https|||www.channelnewsasia.com|news|asia|us-vice-president-s-visit-to-japan-being-arranged-for-around-nov--13---sources-10902388.html</t>
  </si>
  <si>
    <t>https|||www.chicagotribune.com|lifestyles|chi-trump-storygallery-storygallery.html.html</t>
  </si>
  <si>
    <t>https|||www.chicagotribune.com|news|nationworld|politics|ct-trump-midterms-reaction-20181106-story.html.html</t>
  </si>
  <si>
    <t>https|||www.clickhole.com|4-encounters-between-an-alien-civilization-and-a-u-s-p-1828210780.html</t>
  </si>
  <si>
    <t>https|||www.clickondetroit.com|live|live-stream-president-trump-holds-post-election-press-conference-on-nov-7.html</t>
  </si>
  <si>
    <t>https|||www.cnbc.com|2018|11|06|china-vp-wang-qishan-says-beijing-is-ready-for-trade-talks-with-the-us.html.html</t>
  </si>
  <si>
    <t>https|||www.cnn.com|2018|11|06|politics|donald-trump-missouri|index.html.html</t>
  </si>
  <si>
    <t>https|||www.cnn.com|2018|11|07|opinions|trump-2020-worse-than-midterms-2018-dantonio|index.html.html</t>
  </si>
  <si>
    <t>https|||www.cnn.com|2018|11|07|politics|donald-trump-midterm-election-news-conference|index.html.html</t>
  </si>
  <si>
    <t>https|||www.cnn.com|2018|11|07|politics|donald-trump-path-forward-midterms|index.html.html</t>
  </si>
  <si>
    <t>https|||www.cnn.com|politics|live-news|election-day-reaction-2018|index.html.html</t>
  </si>
  <si>
    <t>https|||www.corriere.it|esteri|elezioni-usa-midterm-2018|notizie|referendum-trump-terra-senato-5518f752-e136-11e8-b7b1-47f8050d055b.shtml.html</t>
  </si>
  <si>
    <t>https|||www.courant.com|topic|politics-government|donald-trump-PEBSL000163-topic.html.html</t>
  </si>
  <si>
    <t>https|||www.courierpress.com|story|opinion|columnists|jon-webb|2018|07|03|u-s-presidents-ranked-worst-first|754965002|.html</t>
  </si>
  <si>
    <t>https|||www.defensenews.com|congress|2018|11|05|midterms-could-crash-trumps-space-force-on-the-launch-pad|.html</t>
  </si>
  <si>
    <t>https|||www.delawareonline.com|story|news|politics|2018|11|07|president-trump-press-conference-after-midterm-elections-watch-live|1919135002|.html</t>
  </si>
  <si>
    <t>https|||www.democratandchronicle.com|story|news|politics|albany|2018|11|06|donald-trump-impact-new-york-election-andrew-cuomo-marc-molinaro-chris-collins-claudia-tenney|1859033002|.html</t>
  </si>
  <si>
    <t>https|||www.desmoinesregister.com|story|news|politics|reality-check|2015|06|03|donald-trump-mitt-romney-gucci-claim-true|28443013|.html</t>
  </si>
  <si>
    <t>https|||www.donaldpliner.com|.html</t>
  </si>
  <si>
    <t>https|||www.enchantedlearning.com|history|us|pres|.html</t>
  </si>
  <si>
    <t>https|||www.esquire.com|uk|latest-news|a24776005|donald-trump-magic-man-these-are-the-tricks-he-pulled-off-last-night|.html</t>
  </si>
  <si>
    <t>https|||www.essence.com|news|donald-trump-is-already-threatening-the-newly-democrat-led-house|.html</t>
  </si>
  <si>
    <t>https|||www.express.co.uk|news|world|1041587|midterm-elections-2018-donald-trump-missouri-rally-polls-vote.html</t>
  </si>
  <si>
    <t>https|||www.factcheck.org|2018|10|factchecking-trumps-twitter-truth|.html</t>
  </si>
  <si>
    <t>https|||www.fema.gov|news-release|2018|11|05|president-donald-j-trump-approves-major-disaster-declaration-alabama.html</t>
  </si>
  <si>
    <t>https|||www.ffcoalition.com|president-donald-j-trumps-remarkable-record-of-achievement|.html</t>
  </si>
  <si>
    <t>https|||www.firstpost.com|world|men-like-trump-us-president-appears-to-have-found-the-voters-pulse-with-shrill-campaign-against-migrants-5506401.html.html</t>
  </si>
  <si>
    <t>https|||www.flickr.com|photos|whitehouse|44724309095.html</t>
  </si>
  <si>
    <t>https|||www.foxnews.com|opinion|president-trumps-closing-argument-vote-republican-and-continue-the-jobs-boom.html</t>
  </si>
  <si>
    <t>https|||www.foxnews.com|opinion|thank-you-president-trump-youve-got-the-gop-in-great-shape-for-2020-and-left-liberals-speechless.html</t>
  </si>
  <si>
    <t>https|||www.foxnews.com|politics|trump-holds-post-election-day-press-conference-live-blog.html</t>
  </si>
  <si>
    <t>https|||www.foxnews.com|politics|trump-says-he-plans-to-sign-executive-order-ending-birthright-citizenship.html</t>
  </si>
  <si>
    <t>https|||www.france24.com|en|20181107-usa-trump-midterm-elections-success-republicans-senate-democrats-house.html</t>
  </si>
  <si>
    <t>https|||www.fxstreet.com|news|us-president-trump-feeling-blue-ing-201811071351.html</t>
  </si>
  <si>
    <t>https|||www.fxstreet.com|news|watch-live-us-president-donald-j-trump-post-mid-term-election-press-conference-201811071623.html</t>
  </si>
  <si>
    <t>https|||www.gaffneyledger.com|articles|u-s-president-in-netflix-series-laid-to-rest-in-oakland-cemetery|.html</t>
  </si>
  <si>
    <t>https|||www.graydc.com|content|misc|Pres-Trump-backs-Pelosi-for-House-Speaker-499935631.html.html</t>
  </si>
  <si>
    <t>https|||www.haaretz.com|us-news|.premium-no-surprises-but-a-big-drama-nonetheless-the-era-of-total-trump-control-is-over-1.6632366.html</t>
  </si>
  <si>
    <t>https|||www.haaretz.com|us-news|donald-trump-president-of-the-united-states-of-hate-1.6596871.html</t>
  </si>
  <si>
    <t>https|||www.heraldsun.com.au|news|world|us-midterm-elections-2018-us-votes-on-donald-trumps-future|news-story|509be5ddf980fe12ec3b3168c9dcba26.html</t>
  </si>
  <si>
    <t>https|||www.hhs.gov|about|news|2018|01|26|hhs-marks-2017-accomplishments-under-president-donald-j-trump.html.html</t>
  </si>
  <si>
    <t>https|||www.huffingtonpost.com|entry|james-corden-2016-donald-trump-recap_us_5be18fd4e4b04367a8808fe7.html</t>
  </si>
  <si>
    <t>https|||www.huffingtonpost.it|claudio-madricardo|jair-come-the-donald-pero-somiglia-piu-a-duterte_a_23575813|.html</t>
  </si>
  <si>
    <t>https|||www.kfvs12.com|2018|10|29|sources-president-trump-is-coming-cape-girardeau|.html</t>
  </si>
  <si>
    <t>https|||www.knoxnews.com|story|news|politics|tn-elections|2018|11|04|donald-trump-rally-marsha-blackburn-chattanooga-tennessee-watch-live|1884253002|.html</t>
  </si>
  <si>
    <t>https|||www.lifehacker.com.au|2018|11|work-out-like-a-president|.html</t>
  </si>
  <si>
    <t>https|||www.marketwatch.com|president-donald-trump.html</t>
  </si>
  <si>
    <t>https|||www.marketwatch.com|story|american-people-will-see-trumps-tax-return-senior-house-democrat-predicts-2018-11-07.html</t>
  </si>
  <si>
    <t>https|||www.marketwatch.com|story|this-hated-conflicted-dishonest-us-president-would-have-a-good-laugh-over-this-midterm-election-2018-11-05.html</t>
  </si>
  <si>
    <t>https|||www.metmuseum.org|toah|hd|uspr|hd_uspr.htm.html</t>
  </si>
  <si>
    <t>https|||www.motherjones.com|politics|2018|11|democrats-trump-investigations|.html</t>
  </si>
  <si>
    <t>https|||www.msn.com|en-us|money|companies|president-trump-is-hanging-out-with-these-billionaire-friends-to-watch-the-midterm-results|ar-BBPqa9l|li|BBnbfcL.html</t>
  </si>
  <si>
    <t>https|||www.msnbc.com|rachel-maddow|watch|trump-era-unique-for-violent-extremists-inspired-by-us-president-1354409027794.html</t>
  </si>
  <si>
    <t>https|||www.msnbc.com|velshi-ruhle|watch|president-trump-s-delivered-promises-1334978115739.html</t>
  </si>
  <si>
    <t>https|||www.nbcnews.com|news|all|trump-unloads-cnn-journalist-jim-acosta-you-are-rude-terrible-n933571.html</t>
  </si>
  <si>
    <t>https|||www.nbcnews.com|politics|donald-trump.html</t>
  </si>
  <si>
    <t>https|||www.nbcnews.com|politics|donald-trump|what-i-learned-last-weekend-s-rallies-donald-trump-barack-n931576.html</t>
  </si>
  <si>
    <t>https|||www.nbcnews.com|politics|national-security|trump-admin-will-apparently-not-renew-program-fight-domestic-terror-n926361.html</t>
  </si>
  <si>
    <t>https|||www.nbcnews.com|think|opinion|dems-retake-house-trump-s-candidates-win-suggesting-liberals-should-ncna933536.html</t>
  </si>
  <si>
    <t>https|||www.news5cleveland.com|news|local-news|oh-cuyahoga|everything-you-should-know-about-president-trumps-arrival-to-cleveland.html</t>
  </si>
  <si>
    <t>https|||www.newshub.co.nz|home|shows|2018|11|poll-do-you-think-donald-trump-is-doing-a-good-job-as-us-president.html.html</t>
  </si>
  <si>
    <t>https|||www.newsweek.com|bad-bet-can-trump-kushner-mideast-policy-survive-mbs-1199276.html</t>
  </si>
  <si>
    <t>https|||www.newsweek.com|donald-trump-tax-returns-democrats-will-demand-presidents-records-house-1205085.html</t>
  </si>
  <si>
    <t>https|||www.newyorker.com|magazine|2018|10|29|voter-suppression-tactics-in-the-age-of-trump.html</t>
  </si>
  <si>
    <t>https|||www.nj.com|opinion|index.ssf|2018|10|nikki_haley_a_wannabe_cold_warrior_feels_the_heat.html.html</t>
  </si>
  <si>
    <t>https|||www.npr.org|2017|02|25|517257273|trump-will-be-first-president-in-36-years-to-skip-white-house-correspondents-din.html</t>
  </si>
  <si>
    <t>https|||www.npr.org|2018|11|07|665184557|she-has-earned-this-trump-praises-pelosi-warns-democrats.html</t>
  </si>
  <si>
    <t>https|||www.nps.gov|nr|travel|presidents|us_car_number_one.html.html</t>
  </si>
  <si>
    <t>https|||www.nytimes.com|2018|11|05|us|politics|nbc-caravan-advertisement.html.html</t>
  </si>
  <si>
    <t>https|||www.nytimes.com|2018|11|06|us|politics|trump-house-senate.html.html</t>
  </si>
  <si>
    <t>https|||www.nzherald.co.nz|world|news|article.cfm|c_id|2|objectid|12156418.html</t>
  </si>
  <si>
    <t>https|||www.palmbeachdailynews.com|trump.html</t>
  </si>
  <si>
    <t>https|||www.peacecorps.gov|news|library|president-donald-j-trump-announces-nominee-peace-corps-deputy-director|.html</t>
  </si>
  <si>
    <t>https|||www.politico.com|story|2018|11|07|trump-acosta-white-house-972060.html</t>
  </si>
  <si>
    <t>https|||www.poundingtherock.com|2018|11|6|18067384|san-antonio-spurs-greats-us-president-analogues.html</t>
  </si>
  <si>
    <t>https|||www.pressherald.com|2018|10|16|kathleen-parker-cocktails-in-the-donald-trump-kanye-west-asylum|.html</t>
  </si>
  <si>
    <t>https|||www.realclearpolitics.com|video|2018|11|07|watch_live_president_trump_responds_to_2018_midterms.html.html</t>
  </si>
  <si>
    <t>https|||www.rferl.org|a|democratic-house-brings-uncertainty-to-trump-foreign-policy|29587470.html.html</t>
  </si>
  <si>
    <t>https|||www.rte.ie|news|world|2018|1107|1009171-us-presidential-candidates|.html</t>
  </si>
  <si>
    <t>https|||www.sba-list.org|gala.html</t>
  </si>
  <si>
    <t>https|||www.scmp.com|news|hong-kong|society|article|2170493|kingpin-ultimate-villain-netflixs-daredevil-and-donald-trump.html</t>
  </si>
  <si>
    <t>https|||www.sltrib.com|news|politics|2018|11|07|love-gave-me-no-love|.html</t>
  </si>
  <si>
    <t>https|||www.snopes.com|fact-check|kurt-russell-trump-relentless|.html</t>
  </si>
  <si>
    <t>https|||www.spectator.co.uk|2016|06|trumps-train-wreck-how-the-donald-is-derailing-his-own-campaign|.html</t>
  </si>
  <si>
    <t>https|||www.straitstimes.com|singapore|chinese-vice-president-wang-qishan-denounces-trade-unilateralism-in-keynote-speech-at.html</t>
  </si>
  <si>
    <t>https|||www.tandfonline.com|doi|full|10.1080|19392206.2017.1305862.html</t>
  </si>
  <si>
    <t>https|||www.telegraaf.nl|financieel|2773456|trump-prikt-vorkje-met-poetin-in-parijs.html</t>
  </si>
  <si>
    <t>https|||www.telegraph.co.uk|news|2018|11|05|best-result-america-nobody-wins-midterms|.html</t>
  </si>
  <si>
    <t>https|||www.telegraph.co.uk|news|2018|11|07|us-midterm-election-results-live-democrats-republicans-house|.html</t>
  </si>
  <si>
    <t>https|||www.theatlantic.com|magazine|archive|2018|09|trump-ice|565772|.html</t>
  </si>
  <si>
    <t>https|||www.theatlantic.com|politics|archive|2017|12|what-about-the-19-women-who-accused-trump|547724|.html</t>
  </si>
  <si>
    <t>https|||www.theatlantic.com|politics|archive|2018|11|2018-midterm-results-what-it-means-2020-and-trump|575146|.html</t>
  </si>
  <si>
    <t>https|||www.thedailybeast.com|kellyanne-conway-snaps-at-trump-taxes-question-is-this-really-what-were-talking-about.html</t>
  </si>
  <si>
    <t>https|||www.theguardian.com|sport|2017|sep|22|donald-trump-nfl-national-anthem-protests.html</t>
  </si>
  <si>
    <t>https|||www.theguardian.com|us-news|2018|nov|05|trump-anti-immigration-ad-pulled-fox-news-nbc-facebook.html</t>
  </si>
  <si>
    <t>https|||www.thenation.com|article|is-donald-trumps-downfall-hidden-in-his-tax-returns|.html</t>
  </si>
  <si>
    <t>https|||www.theonion.com|the-donald-trump-in-these-allegations-is-not-the-comple-1819585039.html</t>
  </si>
  <si>
    <t>https|||www.thesun.co.uk|news|7662786|10-best-things-donald-trump-has-done-as-us-president-including-booming-economy|.html</t>
  </si>
  <si>
    <t>https|||www.tripsavvy.com|white-house-address-and-contact-information-1038697.html</t>
  </si>
  <si>
    <t>https|||www.trump.com|biography|.html</t>
  </si>
  <si>
    <t>https|||www.urbandictionary.com|define.php|term|The|20Donald|20Trump.html</t>
  </si>
  <si>
    <t>https|||www.usatoday.com|story|news|politics|2018|11|07|donald-trump-jim-acosta-white-house-news-conference|1920107002|.html</t>
  </si>
  <si>
    <t>https|||www.usatoday.com|story|news|politics|elections|2018|11|07|election-results-donald-trump|1891116002|.html</t>
  </si>
  <si>
    <t>https|||www.usatoday.com|story|opinion|2018|11|06|donald-trump-did-not-win-majority-2016-electoral-college-column|1883980002|.html</t>
  </si>
  <si>
    <t>https|||www.vanityfair.com|news|2018|10|inside-trumps-new-fox-takeover.html</t>
  </si>
  <si>
    <t>https|||www.vanityfair.com|news|2018|11|marine-le-pen-the-donald-trump-of-france-is-resurgent.html</t>
  </si>
  <si>
    <t>https|||www.voanews.com|a|trump-and-his-administration-facing-new-investigations|4648537.html.html</t>
  </si>
  <si>
    <t>https|||www.vox.com|policy-and-politics|2018|11|5|18065880|nbc-racist-trump-ad-sunday-night-football.html</t>
  </si>
  <si>
    <t>https|||www.vox.com|science-and-health|2018|11|2|18055812|trump-midterms-caravan-fear-psychology.html</t>
  </si>
  <si>
    <t>https|||www.washingtonpost.com|blogs|plum-line|wp|2018|11|07|three-of-trumps-biggest-fables-died-last-night|.html</t>
  </si>
  <si>
    <t>https|||www.washingtonpost.com|graphics|business|podcasts|presidential|.html</t>
  </si>
  <si>
    <t>https|||www.washingtonpost.com|nation|2018|11|07|trump-is-magic-man-president-touts-praise-crediting-him-midterm-success|.html</t>
  </si>
  <si>
    <t>https|||www.washingtonpost.com|news|democracy-post|wp|2018|03|23|vladimir-putins-wildest-dreams-are-coming-true-courtesy-of-a-u-s-president|.html</t>
  </si>
  <si>
    <t>https|||www.washingtonpost.com|politics|trump-attempts-to-take-victory-lap-despite-republicans-losing-house|2018|11|07|8cec8226-e2a7-11e8-b759-3d88a5ce9e19_story.html.html</t>
  </si>
  <si>
    <t>https|||www.wcpo.com|homepage-showcase|president-trump-to-speak-to-reporters-following-midterm-elections.html</t>
  </si>
  <si>
    <t>https|||www.wkyc.com|article|news|nation-world|president-trump-touts-magic-senate-wins-ignores-house-losses|507-612162274.html</t>
  </si>
  <si>
    <t>https|||www.wkyc.com|article|news|politics|elections|sights-sounds-president-trumps-rally-at-the-i-x-center|95-611394913.html</t>
  </si>
  <si>
    <t>https|||www.wsj.com|articles|democratic-house-threatens-trumps-business-agenda-1541599464.html</t>
  </si>
  <si>
    <t>https|||www.yahoo.com|entertainment|president-donald-trump-tweetstorm-sunday-181805039.html.html</t>
  </si>
  <si>
    <t>https|||www.youtube.com|watch|v|SrpNhBj4924.html</t>
  </si>
  <si>
    <t>https|||www.youtube.com|watch|v|TdBfEitRoNw.html</t>
  </si>
  <si>
    <t>https|||www.youtube.com|watch|v|TwCxKwwMmLo.html</t>
  </si>
  <si>
    <t>http|||abc3340.com|news|nation-world|president-trump-there-is-an-electricity-in-the-air-ahead-of-the-midterm-election.html</t>
  </si>
  <si>
    <t>http|||digg.com|2018|trump-democrats-obamacare.html</t>
  </si>
  <si>
    <t>http|||emilypost.com|advice|addressing-a-former-president-of-the-united-states|.html</t>
  </si>
  <si>
    <t>http|||journals.sagepub.com|doi|abs|10.1177|0020702017740159.html</t>
  </si>
  <si>
    <t>http|||time.com|4375262|history-demagogues-donald-trump|.html</t>
  </si>
  <si>
    <t>http|||time.com|5444761|donald-trump-midterms-race-candidates|.html</t>
  </si>
  <si>
    <t>http|||time.com|5447972|donald-trump-midterm-elections-results-reaction|.html</t>
  </si>
  <si>
    <t>http|||time.com|money|4791781|interesting-things-us-presidents-said-money|.html</t>
  </si>
  <si>
    <t>http|||www.affaritaliani.it|esteri|midterm-il-trumpismo-ha-retto-ora-the-donald-pensa-alla-rielezione-nel-2020-570750.html.html</t>
  </si>
  <si>
    <t>http|||www.cnn.com|interactive|2017|politics|trump-tweets|.html</t>
  </si>
  <si>
    <t>http|||www.espn.com|nba|story|_|id|24280312|president-donald-trump-takes-shot-lebron-james-tweet.html</t>
  </si>
  <si>
    <t>http|||www.europarl.europa.eu|doceo|document|E-8-2018-005463_EN.html.html</t>
  </si>
  <si>
    <t>http|||www.fox4news.com|politics|despite-house-loss-trump-still-sees-midterms-success.html</t>
  </si>
  <si>
    <t>http|||www.fox5atlanta.com|news|despite-house-loss-trump-still-sees-midterms-success.html</t>
  </si>
  <si>
    <t>http|||www.fox5dc.com|news|despite-house-loss-trump-still-sees-midterms-success.html</t>
  </si>
  <si>
    <t>http|||www.let.rug.nl|usa|presidents|.html</t>
  </si>
  <si>
    <t>http|||www.magapill.com|.html</t>
  </si>
  <si>
    <t>http|||www.msnbc.com|videos.html</t>
  </si>
  <si>
    <t>http|||www.newser.com|story|266660|trump-wrangles-with-the-14th-amendment-on-twitter.html.html</t>
  </si>
  <si>
    <t>http|||www.nytimes.com|topic|subject|presidents-and-presidency-us.html</t>
  </si>
  <si>
    <t>http|||www.rasmussenreports.com|public_content|politics|general_politics|january_2018|oprah_vs_the_donald_and_the_winner_is.html</t>
  </si>
  <si>
    <t>http|||www.rasmussenreports.com|public_content|politics|trump_administration|rating_president_trump_on_the_issues_oct29.html</t>
  </si>
  <si>
    <t>http|||www.vulture.com|2018|11|the-history-of-musicians-rejecting-donald-trump.html.html</t>
  </si>
  <si>
    <t>Polarity</t>
  </si>
  <si>
    <t>Subjectivity</t>
  </si>
  <si>
    <t>Classification (from similarity)</t>
  </si>
  <si>
    <t>Classification (from term count)</t>
  </si>
  <si>
    <t>Similarity</t>
  </si>
  <si>
    <t>TermCount</t>
  </si>
  <si>
    <t>raw url</t>
  </si>
  <si>
    <t>hostname</t>
  </si>
  <si>
    <t>6abc.com</t>
  </si>
  <si>
    <t>710wor.iheart.com</t>
  </si>
  <si>
    <t>abc11.com</t>
  </si>
  <si>
    <t>abc13.com</t>
  </si>
  <si>
    <t>abc30.com</t>
  </si>
  <si>
    <t>abc7chicago.com</t>
  </si>
  <si>
    <t>abc7news.com</t>
  </si>
  <si>
    <t>abcnews.go.com</t>
  </si>
  <si>
    <t>afsp.org</t>
  </si>
  <si>
    <t>apnews.com</t>
  </si>
  <si>
    <t>arstechnica.com</t>
  </si>
  <si>
    <t>azcapitoltimes.com</t>
  </si>
  <si>
    <t>ballotpedia.org</t>
  </si>
  <si>
    <t>beaufortcountynow.com</t>
  </si>
  <si>
    <t>books.google.com</t>
  </si>
  <si>
    <t>bullshit.ist</t>
  </si>
  <si>
    <t>chicago.suntimes.com</t>
  </si>
  <si>
    <t>cityandstateny.com</t>
  </si>
  <si>
    <t>consortiumnews.com</t>
  </si>
  <si>
    <t>deadline.com</t>
  </si>
  <si>
    <t>deadspin.com</t>
  </si>
  <si>
    <t>donsurber.blogspot.com</t>
  </si>
  <si>
    <t>elkodaily.com</t>
  </si>
  <si>
    <t>en.wikipedia.org</t>
  </si>
  <si>
    <t>factba.se</t>
  </si>
  <si>
    <t>features.propublica.org</t>
  </si>
  <si>
    <t>fivethirtyeight.com</t>
  </si>
  <si>
    <t>foreignpolicy.com</t>
  </si>
  <si>
    <t>fox2now.com</t>
  </si>
  <si>
    <t>fox4kc.com</t>
  </si>
  <si>
    <t>fox59.com</t>
  </si>
  <si>
    <t>fox8.com</t>
  </si>
  <si>
    <t>genius.com</t>
  </si>
  <si>
    <t>gizmodo.com</t>
  </si>
  <si>
    <t>gulfnews.com</t>
  </si>
  <si>
    <t>hdsa.org</t>
  </si>
  <si>
    <t>hiphollywood.com</t>
  </si>
  <si>
    <t>historicsites.vermont.gov</t>
  </si>
  <si>
    <t>history.house.gov</t>
  </si>
  <si>
    <t>history.howstuffworks.com</t>
  </si>
  <si>
    <t>hottestheadsofstate.com</t>
  </si>
  <si>
    <t>jewishcurrents.org</t>
  </si>
  <si>
    <t>johnscrazysocks.com</t>
  </si>
  <si>
    <t>kdvr.com</t>
  </si>
  <si>
    <t>kids.nationalgeographic.com</t>
  </si>
  <si>
    <t>learningenglish.voanews.com</t>
  </si>
  <si>
    <t>lib.msu.edu</t>
  </si>
  <si>
    <t>lobelog.com</t>
  </si>
  <si>
    <t>madison.com</t>
  </si>
  <si>
    <t>mashable.com</t>
  </si>
  <si>
    <t>medicine.hofstra.edu</t>
  </si>
  <si>
    <t>medium.com</t>
  </si>
  <si>
    <t>mic.com</t>
  </si>
  <si>
    <t>millercenter.org</t>
  </si>
  <si>
    <t>motherboard.vice.com</t>
  </si>
  <si>
    <t>narratively.com</t>
  </si>
  <si>
    <t>newrepublic.com</t>
  </si>
  <si>
    <t>news.gallup.com</t>
  </si>
  <si>
    <t>news.nationalgeographic.com</t>
  </si>
  <si>
    <t>news.sky.com</t>
  </si>
  <si>
    <t>news.wealth365.com</t>
  </si>
  <si>
    <t>nypost.com</t>
  </si>
  <si>
    <t>observer.com</t>
  </si>
  <si>
    <t>omny.fm</t>
  </si>
  <si>
    <t>onlinelibrary.wiley.com</t>
  </si>
  <si>
    <t>open.spotify.com</t>
  </si>
  <si>
    <t>pen.org</t>
  </si>
  <si>
    <t>people.com</t>
  </si>
  <si>
    <t>philadelphia.cbslocal.com</t>
  </si>
  <si>
    <t>pittsburgh.cbslocal.com</t>
  </si>
  <si>
    <t>player.fm</t>
  </si>
  <si>
    <t>pm.gc.ca</t>
  </si>
  <si>
    <t>projects.fivethirtyeight.com</t>
  </si>
  <si>
    <t>qz.com</t>
  </si>
  <si>
    <t>rationalwiki.org</t>
  </si>
  <si>
    <t>simple.wikipedia.org</t>
  </si>
  <si>
    <t>slate.com</t>
  </si>
  <si>
    <t>som.georgetown.edu</t>
  </si>
  <si>
    <t>spectator.us</t>
  </si>
  <si>
    <t>splinternews.com</t>
  </si>
  <si>
    <t>sputniknews.com</t>
  </si>
  <si>
    <t>talkingpointsmemo.com</t>
  </si>
  <si>
    <t>techcrunch.com</t>
  </si>
  <si>
    <t>thehermitage.com</t>
  </si>
  <si>
    <t>thehill.com</t>
  </si>
  <si>
    <t>thehumanist.com</t>
  </si>
  <si>
    <t>thenib.com</t>
  </si>
  <si>
    <t>theweek.com</t>
  </si>
  <si>
    <t>thinkprogress.org</t>
  </si>
  <si>
    <t>townhall.com</t>
  </si>
  <si>
    <t>translate.google.com</t>
  </si>
  <si>
    <t>translations.state.gov</t>
  </si>
  <si>
    <t>triblive.com</t>
  </si>
  <si>
    <t>trump-presidency.com</t>
  </si>
  <si>
    <t>trumpcoin2020.com</t>
  </si>
  <si>
    <t>trumpnews.us</t>
  </si>
  <si>
    <t>tvline.com</t>
  </si>
  <si>
    <t>twitter.com</t>
  </si>
  <si>
    <t>uk.usembassy.gov</t>
  </si>
  <si>
    <t>uspotus.com</t>
  </si>
  <si>
    <t>ustr.gov</t>
  </si>
  <si>
    <t>variety.com</t>
  </si>
  <si>
    <t>vote-usa.org</t>
  </si>
  <si>
    <t>vppublicschedules.com</t>
  </si>
  <si>
    <t>waow.com</t>
  </si>
  <si>
    <t>worldnewsdailyreport.com</t>
  </si>
  <si>
    <t>www.10tv.com</t>
  </si>
  <si>
    <t>www.13wmaz.com</t>
  </si>
  <si>
    <t>www.abc.net.au</t>
  </si>
  <si>
    <t>www.abc15.com</t>
  </si>
  <si>
    <t>www.acc.org</t>
  </si>
  <si>
    <t>www.af.mil</t>
  </si>
  <si>
    <t>www.ajc.com</t>
  </si>
  <si>
    <t>www.aljazeera.com</t>
  </si>
  <si>
    <t>www.allposters.com</t>
  </si>
  <si>
    <t>www.amazon.com</t>
  </si>
  <si>
    <t>www.americanthinker.com</t>
  </si>
  <si>
    <t>www.aol.com</t>
  </si>
  <si>
    <t>www.apnews.com</t>
  </si>
  <si>
    <t>www.axios.com</t>
  </si>
  <si>
    <t>www.azcentral.com</t>
  </si>
  <si>
    <t>www.baltimoresun.com</t>
  </si>
  <si>
    <t>www.bankrate.com</t>
  </si>
  <si>
    <t>www.bbc.com</t>
  </si>
  <si>
    <t>www.bendthearc.us</t>
  </si>
  <si>
    <t>www.bestcolleges.com</t>
  </si>
  <si>
    <t>www.biography.com</t>
  </si>
  <si>
    <t>www.bloomberg.com</t>
  </si>
  <si>
    <t>www.bnd.com</t>
  </si>
  <si>
    <t>www.bnr.nl</t>
  </si>
  <si>
    <t>www.bostonglobe.com</t>
  </si>
  <si>
    <t>www.bradenton.com</t>
  </si>
  <si>
    <t>www.breakingnews.ie</t>
  </si>
  <si>
    <t>www.breitbart.com</t>
  </si>
  <si>
    <t>www.britannica.com</t>
  </si>
  <si>
    <t>www.brookings.edu</t>
  </si>
  <si>
    <t>www.businessinsider.com</t>
  </si>
  <si>
    <t>www.businesswire.com</t>
  </si>
  <si>
    <t>www.bustle.com</t>
  </si>
  <si>
    <t>www.buzzfeednews.com</t>
  </si>
  <si>
    <t>www.c-span.org</t>
  </si>
  <si>
    <t>www.campaignlive.com</t>
  </si>
  <si>
    <t>www.cbsnews.com</t>
  </si>
  <si>
    <t>www.celebitchy.com</t>
  </si>
  <si>
    <t>www.channelnewsasia.com</t>
  </si>
  <si>
    <t>www.charlotteobserver.com</t>
  </si>
  <si>
    <t>www.chicagotribune.com</t>
  </si>
  <si>
    <t>www.chowlynng.com</t>
  </si>
  <si>
    <t>www.cincinnati.com</t>
  </si>
  <si>
    <t>www.cleveland.com</t>
  </si>
  <si>
    <t>www.click2houston.com</t>
  </si>
  <si>
    <t>www.clickhole.com</t>
  </si>
  <si>
    <t>www.clickondetroit.com</t>
  </si>
  <si>
    <t>www.cnbc.com</t>
  </si>
  <si>
    <t>www.cnet.com</t>
  </si>
  <si>
    <t>www.cnn.com</t>
  </si>
  <si>
    <t>www.coloradoan.com</t>
  </si>
  <si>
    <t>www.commerce.gov</t>
  </si>
  <si>
    <t>www.commoncraft.com</t>
  </si>
  <si>
    <t>www.corriere.it</t>
  </si>
  <si>
    <t>www.courant.com</t>
  </si>
  <si>
    <t>www.courierpress.com</t>
  </si>
  <si>
    <t>www.coursera.org</t>
  </si>
  <si>
    <t>www.crayola.com</t>
  </si>
  <si>
    <t>www.cs.duke.edu</t>
  </si>
  <si>
    <t>www.dailydot.com</t>
  </si>
  <si>
    <t>www.dailymail.co.uk</t>
  </si>
  <si>
    <t>www.dallasnews.com</t>
  </si>
  <si>
    <t>www.defensenews.com</t>
  </si>
  <si>
    <t>www.delawareonline.com</t>
  </si>
  <si>
    <t>www.democratandchronicle.com</t>
  </si>
  <si>
    <t>www.denverpost.com</t>
  </si>
  <si>
    <t>www.desmoinesregister.com</t>
  </si>
  <si>
    <t>www.deviantart.com</t>
  </si>
  <si>
    <t>www.dhs.gov</t>
  </si>
  <si>
    <t>www.dol.gov</t>
  </si>
  <si>
    <t>www.donaldjtrump.com</t>
  </si>
  <si>
    <t>www.donaldpliner.com</t>
  </si>
  <si>
    <t>www.donaldtrumpwns.com</t>
  </si>
  <si>
    <t>www.ducksters.com</t>
  </si>
  <si>
    <t>www.economist.com</t>
  </si>
  <si>
    <t>www.enchantedlearning.com</t>
  </si>
  <si>
    <t>www.engadget.com</t>
  </si>
  <si>
    <t>www.english-online.at</t>
  </si>
  <si>
    <t>www.esquire.com</t>
  </si>
  <si>
    <t>www.essence.com</t>
  </si>
  <si>
    <t>www.express.co.uk</t>
  </si>
  <si>
    <t>www.facebook.com</t>
  </si>
  <si>
    <t>www.factcheck.org</t>
  </si>
  <si>
    <t>www.fastcompany.com</t>
  </si>
  <si>
    <t>www.fb.org</t>
  </si>
  <si>
    <t>www.fema.gov</t>
  </si>
  <si>
    <t>www.ferc.gov</t>
  </si>
  <si>
    <t>www.ffcoalition.com</t>
  </si>
  <si>
    <t>www.financialexpress.com</t>
  </si>
  <si>
    <t>www.firstpost.com</t>
  </si>
  <si>
    <t>www.flickr.com</t>
  </si>
  <si>
    <t>www.forbes.com</t>
  </si>
  <si>
    <t>www.foxnews.com</t>
  </si>
  <si>
    <t>www.france24.com</t>
  </si>
  <si>
    <t>www.fxstreet.com</t>
  </si>
  <si>
    <t>www.gaffneyledger.com</t>
  </si>
  <si>
    <t>www.geni.com</t>
  </si>
  <si>
    <t>www.gettyimages.ie</t>
  </si>
  <si>
    <t>www.golf.com</t>
  </si>
  <si>
    <t>www.goodreads.com</t>
  </si>
  <si>
    <t>www.graydc.com</t>
  </si>
  <si>
    <t>www.haaretz.com</t>
  </si>
  <si>
    <t>www.heraldsun.com.au</t>
  </si>
  <si>
    <t>www.hhs.gov</t>
  </si>
  <si>
    <t>www.history.com</t>
  </si>
  <si>
    <t>www.hollywoodreporter.com</t>
  </si>
  <si>
    <t>www.huffingtonpost.com</t>
  </si>
  <si>
    <t>www.huffingtonpost.it</t>
  </si>
  <si>
    <t>www.hydroworld.com</t>
  </si>
  <si>
    <t>www.imdb.com</t>
  </si>
  <si>
    <t>www.inc.com</t>
  </si>
  <si>
    <t>www.independent.co.uk</t>
  </si>
  <si>
    <t>www.indianz.com</t>
  </si>
  <si>
    <t>www.indystar.com</t>
  </si>
  <si>
    <t>www.infoplease.com</t>
  </si>
  <si>
    <t>www.insideedition.com</t>
  </si>
  <si>
    <t>www.instagram.com</t>
  </si>
  <si>
    <t>www.investopedia.com</t>
  </si>
  <si>
    <t>www.investors.com</t>
  </si>
  <si>
    <t>www.itv.com</t>
  </si>
  <si>
    <t>www.jsonline.com</t>
  </si>
  <si>
    <t>www.jta.org</t>
  </si>
  <si>
    <t>www.justsecurity.org</t>
  </si>
  <si>
    <t>www.kansascity.com</t>
  </si>
  <si>
    <t>www.kcci.com</t>
  </si>
  <si>
    <t>www.kff.org</t>
  </si>
  <si>
    <t>www.kfvs12.com</t>
  </si>
  <si>
    <t>www.khanacademy.org</t>
  </si>
  <si>
    <t>www.knoxnews.com</t>
  </si>
  <si>
    <t>www.legalzoom.com</t>
  </si>
  <si>
    <t>www.lifehacker.com.au</t>
  </si>
  <si>
    <t>www.loc.gov</t>
  </si>
  <si>
    <t>www.marketwatch.com</t>
  </si>
  <si>
    <t>www.marthastewart.com</t>
  </si>
  <si>
    <t>www.mcall.com</t>
  </si>
  <si>
    <t>www.mcsweeneys.net</t>
  </si>
  <si>
    <t>www.mercurynews.com</t>
  </si>
  <si>
    <t>www.merriam-webster.com</t>
  </si>
  <si>
    <t>www.metmuseum.org</t>
  </si>
  <si>
    <t>www.miaminewtimes.com</t>
  </si>
  <si>
    <t>www.militarytimes.com</t>
  </si>
  <si>
    <t>www.moneytips.com</t>
  </si>
  <si>
    <t>www.motherjones.com</t>
  </si>
  <si>
    <t>www.msn.com</t>
  </si>
  <si>
    <t>www.msnbc.com</t>
  </si>
  <si>
    <t>www.naplesnews.com</t>
  </si>
  <si>
    <t>www.nbc.com</t>
  </si>
  <si>
    <t>www.nbcnews.com</t>
  </si>
  <si>
    <t>www.ncbi.nlm.nih.gov</t>
  </si>
  <si>
    <t>www.necanet.org</t>
  </si>
  <si>
    <t>www.news-press.com</t>
  </si>
  <si>
    <t>www.news.com.au</t>
  </si>
  <si>
    <t>www.news5cleveland.com</t>
  </si>
  <si>
    <t>www.newsday.com</t>
  </si>
  <si>
    <t>www.newshub.co.nz</t>
  </si>
  <si>
    <t>www.newsweek.com</t>
  </si>
  <si>
    <t>www.newyorker.com</t>
  </si>
  <si>
    <t>www.nj.com</t>
  </si>
  <si>
    <t>www.npr.org</t>
  </si>
  <si>
    <t>www.nps.gov</t>
  </si>
  <si>
    <t>www.nytimes.com</t>
  </si>
  <si>
    <t>www.nzherald.co.nz</t>
  </si>
  <si>
    <t>www.oddschecker.com</t>
  </si>
  <si>
    <t>www.onthisday.com</t>
  </si>
  <si>
    <t>www.orlandosentinel.com</t>
  </si>
  <si>
    <t>www.ozy.com</t>
  </si>
  <si>
    <t>www.palmbeachdailynews.com</t>
  </si>
  <si>
    <t>www.palmbeachpost.com</t>
  </si>
  <si>
    <t>www.pbs.org</t>
  </si>
  <si>
    <t>www.peacecorps.gov</t>
  </si>
  <si>
    <t>www.penguinrandomhouse.com</t>
  </si>
  <si>
    <t>www.pewtrusts.org</t>
  </si>
  <si>
    <t>www.politico.com</t>
  </si>
  <si>
    <t>www.politifact.com</t>
  </si>
  <si>
    <t>www.polygon.com</t>
  </si>
  <si>
    <t>www.potus.com</t>
  </si>
  <si>
    <t>www.poundingtherock.com</t>
  </si>
  <si>
    <t>www.presidentialserviceawards.gov</t>
  </si>
  <si>
    <t>www.presidents.website</t>
  </si>
  <si>
    <t>www.presidentsusa.net</t>
  </si>
  <si>
    <t>www.pressherald.com</t>
  </si>
  <si>
    <t>www.presstv.com</t>
  </si>
  <si>
    <t>www.princegeorgecitizen.com</t>
  </si>
  <si>
    <t>www.promiseskept.com</t>
  </si>
  <si>
    <t>www.psychologytoday.com</t>
  </si>
  <si>
    <t>www.quora.com</t>
  </si>
  <si>
    <t>www.rappler.com</t>
  </si>
  <si>
    <t>www.rd.com</t>
  </si>
  <si>
    <t>www.realclearpolitics.com</t>
  </si>
  <si>
    <t>www.realtor.com</t>
  </si>
  <si>
    <t>www.reddit.com</t>
  </si>
  <si>
    <t>www.residentbuzz.com</t>
  </si>
  <si>
    <t>www.reuters.com</t>
  </si>
  <si>
    <t>www.rferl.org</t>
  </si>
  <si>
    <t>www.rollcall.com</t>
  </si>
  <si>
    <t>www.rooshvforum.com</t>
  </si>
  <si>
    <t>www.rt.com</t>
  </si>
  <si>
    <t>www.rte.ie</t>
  </si>
  <si>
    <t>www.salary.com</t>
  </si>
  <si>
    <t>www.salon.com</t>
  </si>
  <si>
    <t>www.sba-list.org</t>
  </si>
  <si>
    <t>www.scholastic.com</t>
  </si>
  <si>
    <t>www.scmp.com</t>
  </si>
  <si>
    <t>www.senate.gov</t>
  </si>
  <si>
    <t>www.sltrib.com</t>
  </si>
  <si>
    <t>www.smithsonianmag.com</t>
  </si>
  <si>
    <t>www.snopes.com</t>
  </si>
  <si>
    <t>www.southflorida.com</t>
  </si>
  <si>
    <t>www.spectator.co.uk</t>
  </si>
  <si>
    <t>www.sporcle.com</t>
  </si>
  <si>
    <t>www.star-telegram.com</t>
  </si>
  <si>
    <t>www.state.gov</t>
  </si>
  <si>
    <t>www.state.nj.us</t>
  </si>
  <si>
    <t>www.straitstimes.com</t>
  </si>
  <si>
    <t>www.sun-sentinel.com</t>
  </si>
  <si>
    <t>www.supremecourt.gov</t>
  </si>
  <si>
    <t>www.tandfonline.com</t>
  </si>
  <si>
    <t>www.tcpalm.com</t>
  </si>
  <si>
    <t>www.telegraaf.nl</t>
  </si>
  <si>
    <t>www.telegraph.co.uk</t>
  </si>
  <si>
    <t>www.terrapass.com</t>
  </si>
  <si>
    <t>www.texastribune.org</t>
  </si>
  <si>
    <t>www.theatlantic.com</t>
  </si>
  <si>
    <t>www.thechronicleherald.ca</t>
  </si>
  <si>
    <t>www.thecut.com</t>
  </si>
  <si>
    <t>www.thedailybeast.com</t>
  </si>
  <si>
    <t>www.theepochtimes.com</t>
  </si>
  <si>
    <t>www.thefreedictionary.com</t>
  </si>
  <si>
    <t>www.theguardian.com</t>
  </si>
  <si>
    <t>www.theindychannel.com</t>
  </si>
  <si>
    <t>www.thenation.com</t>
  </si>
  <si>
    <t>www.theonion.com</t>
  </si>
  <si>
    <t>www.thesouthafrican.com</t>
  </si>
  <si>
    <t>www.thestreet.com</t>
  </si>
  <si>
    <t>www.thesun.co.uk</t>
  </si>
  <si>
    <t>www.theverge.com</t>
  </si>
  <si>
    <t>www.thisisinsider.com</t>
  </si>
  <si>
    <t>www.thoughtco.com</t>
  </si>
  <si>
    <t>www.timesfreepress.com</t>
  </si>
  <si>
    <t>www.titlemax.com</t>
  </si>
  <si>
    <t>www.tmcf.org</t>
  </si>
  <si>
    <t>www.townandcountrymag.com</t>
  </si>
  <si>
    <t>www.travelchannel.com</t>
  </si>
  <si>
    <t>www.tripsavvy.com</t>
  </si>
  <si>
    <t>www.trump-news.net</t>
  </si>
  <si>
    <t>www.trump.com</t>
  </si>
  <si>
    <t>www.trumpferrypoint.com</t>
  </si>
  <si>
    <t>www.trumphotels.com</t>
  </si>
  <si>
    <t>www.trumpinternationalpalmbeaches.com</t>
  </si>
  <si>
    <t>www.trumplatest.com</t>
  </si>
  <si>
    <t>www.trumpmiami.com</t>
  </si>
  <si>
    <t>www.trumpnationalbedminster.com</t>
  </si>
  <si>
    <t>www.trumpnationallosangeles.com</t>
  </si>
  <si>
    <t>www.trumpwinery.com</t>
  </si>
  <si>
    <t>www.twitch.tv</t>
  </si>
  <si>
    <t>www.urbandictionary.com</t>
  </si>
  <si>
    <t>www.usa.gov</t>
  </si>
  <si>
    <t>www.usatoday.com</t>
  </si>
  <si>
    <t>www.usda.gov</t>
  </si>
  <si>
    <t>www.usnews.com</t>
  </si>
  <si>
    <t>www.vanityfair.com</t>
  </si>
  <si>
    <t>www.velonews.com</t>
  </si>
  <si>
    <t>www.villagevoice.com</t>
  </si>
  <si>
    <t>www.voanews.com</t>
  </si>
  <si>
    <t>www.vocabulary.com</t>
  </si>
  <si>
    <t>www.vonbrauncenter.com</t>
  </si>
  <si>
    <t>www.vox.com</t>
  </si>
  <si>
    <t>www.wane.com</t>
  </si>
  <si>
    <t>www.washingtonexaminer.com</t>
  </si>
  <si>
    <t>www.washingtonpost.com</t>
  </si>
  <si>
    <t>www.wbay.com</t>
  </si>
  <si>
    <t>www.wcnc.com</t>
  </si>
  <si>
    <t>www.wcpo.com</t>
  </si>
  <si>
    <t>www.weeklystandard.com</t>
  </si>
  <si>
    <t>www.weforum.org</t>
  </si>
  <si>
    <t>www.wehoville.com</t>
  </si>
  <si>
    <t>www.wgal.com</t>
  </si>
  <si>
    <t>www.wgrz.com</t>
  </si>
  <si>
    <t>www.whitehouse.gov</t>
  </si>
  <si>
    <t>www.whitehousegiftshop.com</t>
  </si>
  <si>
    <t>www.winknews.com</t>
  </si>
  <si>
    <t>www.wired.com</t>
  </si>
  <si>
    <t>www.wjhl.com</t>
  </si>
  <si>
    <t>www.wkyc.com</t>
  </si>
  <si>
    <t>www.wmur.com</t>
  </si>
  <si>
    <t>www.wnycstudios.org</t>
  </si>
  <si>
    <t>www.womenfordemocracyinamerica.com</t>
  </si>
  <si>
    <t>www.wpxi.com</t>
  </si>
  <si>
    <t>www.wral.com</t>
  </si>
  <si>
    <t>www.wrbl.com</t>
  </si>
  <si>
    <t>www.wsaw.com</t>
  </si>
  <si>
    <t>www.wsbtv.com</t>
  </si>
  <si>
    <t>www.wsj.com</t>
  </si>
  <si>
    <t>www.wsoctv.com</t>
  </si>
  <si>
    <t>www.wtae.com</t>
  </si>
  <si>
    <t>www.wvtm13.com</t>
  </si>
  <si>
    <t>www.wymt.com</t>
  </si>
  <si>
    <t>www.yahoo.com</t>
  </si>
  <si>
    <t>www.youtube.com</t>
  </si>
  <si>
    <t>abc3340.com</t>
  </si>
  <si>
    <t>australianpolitics.com</t>
  </si>
  <si>
    <t>blogs.lse.ac.uk</t>
  </si>
  <si>
    <t>celebrityinsider.org</t>
  </si>
  <si>
    <t>digg.com</t>
  </si>
  <si>
    <t>donaldtrumplatest.com</t>
  </si>
  <si>
    <t>donaldtrumpnews.net</t>
  </si>
  <si>
    <t>emilypost.com</t>
  </si>
  <si>
    <t>en.kremlin.ru</t>
  </si>
  <si>
    <t>floridapolitics.com</t>
  </si>
  <si>
    <t>footwearnews.com</t>
  </si>
  <si>
    <t>fortune.com</t>
  </si>
  <si>
    <t>hirethedonald.com</t>
  </si>
  <si>
    <t>journals.sagepub.com</t>
  </si>
  <si>
    <t>mentalfloss.com</t>
  </si>
  <si>
    <t>nbcmontana.com</t>
  </si>
  <si>
    <t>newstrump.top</t>
  </si>
  <si>
    <t>nymag.com</t>
  </si>
  <si>
    <t>projects.mypalmbeachpost.com</t>
  </si>
  <si>
    <t>prospect.org</t>
  </si>
  <si>
    <t>rosssociety.org</t>
  </si>
  <si>
    <t>shipadick.com</t>
  </si>
  <si>
    <t>spaceref.com</t>
  </si>
  <si>
    <t>thedonaldcafe.net</t>
  </si>
  <si>
    <t>thepinetree.net</t>
  </si>
  <si>
    <t>time.com</t>
  </si>
  <si>
    <t>trump.cymru</t>
  </si>
  <si>
    <t>trump.io</t>
  </si>
  <si>
    <t>video.foxnews.com</t>
  </si>
  <si>
    <t>www.affaritaliani.it</t>
  </si>
  <si>
    <t>www.andrewshaffer.com</t>
  </si>
  <si>
    <t>www.asuitthatfits.com</t>
  </si>
  <si>
    <t>www.atimes.com</t>
  </si>
  <si>
    <t>www.bennett.edu</t>
  </si>
  <si>
    <t>www.bridgemanimages.com</t>
  </si>
  <si>
    <t>www.bureaucratnews.com</t>
  </si>
  <si>
    <t>www.cc.com</t>
  </si>
  <si>
    <t>www.donalddriverfoundation.com</t>
  </si>
  <si>
    <t>www.espn.com</t>
  </si>
  <si>
    <t>www.europarl.europa.eu</t>
  </si>
  <si>
    <t>www.fox13news.com</t>
  </si>
  <si>
    <t>www.fox35orlando.com</t>
  </si>
  <si>
    <t>www.fox46charlotte.com</t>
  </si>
  <si>
    <t>www.fox4news.com</t>
  </si>
  <si>
    <t>www.fox5atlanta.com</t>
  </si>
  <si>
    <t>www.fox5dc.com</t>
  </si>
  <si>
    <t>www.funtrivia.com</t>
  </si>
  <si>
    <t>www.goerie.com</t>
  </si>
  <si>
    <t>www.hirethedonald.com</t>
  </si>
  <si>
    <t>www.icepop.com</t>
  </si>
  <si>
    <t>www.ipl.org</t>
  </si>
  <si>
    <t>www.itoptopics.com</t>
  </si>
  <si>
    <t>www.ks95.com</t>
  </si>
  <si>
    <t>www.latimes.com</t>
  </si>
  <si>
    <t>www.let.rug.nl</t>
  </si>
  <si>
    <t>www.magapill.com</t>
  </si>
  <si>
    <t>www.mega1043.com</t>
  </si>
  <si>
    <t>www.nbc-2.com</t>
  </si>
  <si>
    <t>www.newindianexpress.com</t>
  </si>
  <si>
    <t>www.newser.com</t>
  </si>
  <si>
    <t>www.nomiprins.com</t>
  </si>
  <si>
    <t>www.nydailynews.com</t>
  </si>
  <si>
    <t>www.on-this-day.com</t>
  </si>
  <si>
    <t>www.pewglobal.org</t>
  </si>
  <si>
    <t>www.presidenttrump.com</t>
  </si>
  <si>
    <t>www.presidenttrump.exposed</t>
  </si>
  <si>
    <t>www.rasmussenreports.com</t>
  </si>
  <si>
    <t>www.selectsmart.com</t>
  </si>
  <si>
    <t>www.sheppardsoftware.com</t>
  </si>
  <si>
    <t>www.spiegel.de</t>
  </si>
  <si>
    <t>www.theintelligencer.net</t>
  </si>
  <si>
    <t>www.theweek.co.uk</t>
  </si>
  <si>
    <t>www.tmz.com</t>
  </si>
  <si>
    <t>www.trumptowerny.com</t>
  </si>
  <si>
    <t>www.twitter.com</t>
  </si>
  <si>
    <t>www.visualcapitalist.com</t>
  </si>
  <si>
    <t>www.vulture.com</t>
  </si>
  <si>
    <t>www.wlrn.org</t>
  </si>
  <si>
    <t>www.wrcbtv.com</t>
  </si>
  <si>
    <t>www.wtxl.com</t>
  </si>
  <si>
    <t>sentiment polarity</t>
  </si>
  <si>
    <t>Total polarity</t>
  </si>
  <si>
    <t>Hostname</t>
  </si>
  <si>
    <t>Occurences</t>
  </si>
  <si>
    <t>Average Polarity</t>
  </si>
  <si>
    <t>https|||abcnews.go.com|US|california-wildfires-president-trump-heads-state-tour-damage|story|id|59240106.html</t>
  </si>
  <si>
    <t>https|||ag.ny.gov|press-release|attorney-general-underwood-announces-lawsuit-against-donald-j-trump-foundation-and-its.html</t>
  </si>
  <si>
    <t>https|||china.usembassy-china.org.cn|inauguration-president-donald-j-trump|.html</t>
  </si>
  <si>
    <t>https|||dailycaller.com|2018|11|18|donald-trump-adam-schiff-nickname|.html</t>
  </si>
  <si>
    <t>https|||deadline.com|2018|11|president-donald-trump-tweetstorm-the-sunday-edition-13-1202504422|.html</t>
  </si>
  <si>
    <t>https|||en.wikipedia.org|wiki|Melania_Trump.html</t>
  </si>
  <si>
    <t>https|||medium.com|s|story|the-faith-in-donald-j-trump-23878e5b8e66.html</t>
  </si>
  <si>
    <t>https|||millercenter.org|president|trump.html</t>
  </si>
  <si>
    <t>https|||pm.gc.ca|eng|news|2017|02|13|joint-statement-president-donald-j-trump-and-prime-minister-justin-trudeau.html</t>
  </si>
  <si>
    <t>https|||talkingpointsmemo.com|news|standing-in-scorched-ca-town-trump-credits-finlands-raking-and-cleaning-policy.html</t>
  </si>
  <si>
    <t>https|||twitter.com|realDonaldTrump|status|1064216956679716864|ref_src|twsrc|5Egoogle|7Ctwcamp|5Eserp|7Ctwgr|5Etweet.html</t>
  </si>
  <si>
    <t>https|||twitter.com|realDonaldTrump|status|1064227483187318784|ref_src|twsrc|5Egoogle|7Ctwcamp|5Eserp|7Ctwgr|5Etweet.html</t>
  </si>
  <si>
    <t>https|||twitter.com|realDonaldTrump|status|1064245710747590657|ref_src|twsrc|5Egoogle|7Ctwcamp|5Eserp|7Ctwgr|5Etweet.html</t>
  </si>
  <si>
    <t>https|||twitter.com|realDonaldTrump|status|1064246787161145346|ref_src|twsrc|5Egoogle|7Ctwcamp|5Eserp|7Ctwgr|5Etweet.html</t>
  </si>
  <si>
    <t>https|||twitter.com|realDonaldTrump|status|1064526362994778113|ref_src|twsrc|5Egoogle|7Ctwcamp|5Eserp|7Ctwgr|5Etweet.html</t>
  </si>
  <si>
    <t>https|||www.aamc.org|download|475986|data|communitylettertopresidenttrumpregardingexecutiveorderonvisasan.pdf.html</t>
  </si>
  <si>
    <t>https|||www.abmc.gov|news-events|news|president-donald-j-trump-visits-suresnes-american-cemetery-100th-anniversary.html</t>
  </si>
  <si>
    <t>https|||www.archives.gov|federal-register|executive-orders|trump.html</t>
  </si>
  <si>
    <t>https|||www.azcentral.com|story|news|nation|2018|11|18|president-donald-trump-visits-camp-fire-wildfire-destruction-draws-support-criticism|2046272002|.html</t>
  </si>
  <si>
    <t>https|||www.baltimoresun.com|news|maryland|politics|bs-md-marlyand-emoluments-20180328-story.html.html</t>
  </si>
  <si>
    <t>https|||www.bbc.com|news|world-europe-46212727.html</t>
  </si>
  <si>
    <t>https|||www.breitbart.com|the-media|2018|11|18|politico-accuses-trump-of-cyberbullying-little-adam-schitt|.html</t>
  </si>
  <si>
    <t>https|||www.cnn.com|2018|11|19|politics|trump-combative-weekend-rocky-road|index.html.html</t>
  </si>
  <si>
    <t>https|||www.doi.gov|pressreleases|president-donald-j-trump-signs-executive-order-break-nations-dependence-foreign.html</t>
  </si>
  <si>
    <t>https|||www.donaldjtrump.com|media|.html</t>
  </si>
  <si>
    <t>https|||www.fema.gov|news-release|2018|11|13|president-donald-j-trump-approves-major-disaster-declaration-california.html</t>
  </si>
  <si>
    <t>https|||www.flickr.com|photos|whitehouse|45604635512.html</t>
  </si>
  <si>
    <t>https|||www.fox10tv.com|news|president-donald-j-trump-approves-florida-emergency-declaration|article_6446478e-cbf6-11e8-8198-13902dc8fabe.html.html</t>
  </si>
  <si>
    <t>https|||www.kolotv.com|content|news|President-Trump-to-visit-California-fire-scene-as-death-toll-rises-500752381.html.html</t>
  </si>
  <si>
    <t>https|||www.ksn.com|news|national-world|trump-calls-congressman-adam-schiff-little-adam-schitt-in-tweet|1605795985.html</t>
  </si>
  <si>
    <t>https|||www.mbda.gov|news|blog|2017|11|president-donald-j-trump-recognizes-minority-owned-businesses.html</t>
  </si>
  <si>
    <t>https|||www.nbcnews.com|politics|white-house|mike-pence-laughs-reports-trump-questioned-his-loyalty-n937551.html</t>
  </si>
  <si>
    <t>https|||www.postandcourier.com|photo_galleries|president-donald-j-trump-visits-cayce-s-c|collection_29e6b5f4-78ce-11e8-bb0c-cf44c2078748.html.html</t>
  </si>
  <si>
    <t>https|||www.realclearpolitics.com|video|2018|11|14|trump_announces_criminal_justice_reform_redemption_is_at_the_heart_of_the_american_idea.html.html</t>
  </si>
  <si>
    <t>https|||www.rollcall.com|news|politics|trump-blasts-little-adam-schitt-questions-whitaker-appointment.html</t>
  </si>
  <si>
    <t>https|||www.rt.com|usa|444349-trump-schiff-insult-twitter|.html</t>
  </si>
  <si>
    <t>https|||www.scmp.com|news|world|united-states-canada|article|2173770|donald-trump-disputes-report-he-asked-aides-about.html</t>
  </si>
  <si>
    <t>https|||www.sunherald.com|news|politics-government|article221654475.html.html</t>
  </si>
  <si>
    <t>https|||www.usda.gov|media|press-releases|2018|07|26|what-they-are-saying-support-president-donald-j-trumps-plan-protect.html</t>
  </si>
  <si>
    <t>https|||www.va.gov|opa|pressrel|pressrelease.cfm|id|2895.html</t>
  </si>
  <si>
    <t>https|||www.voanews.com|a|back-from-paris-trump-assails-europe-on-defense-and-trade|4654826.html.html</t>
  </si>
  <si>
    <t>https|||www.vox.com|2018|11|17|18100208|donald-trump-arlington-veterans-day.html</t>
  </si>
  <si>
    <t>https|||www.wapt.com|article|donald-trump-to-visit-mississippi-again-in-support-of-cindy-hyde-smith|25209396.html</t>
  </si>
  <si>
    <t>https|||www.winonadailynews.com|news|local|donald-trump-is-coming-to-southeastern-minnesota|article_5165ecee-7c15-5555-9fa7-c50dbfbd96d1.html.html</t>
  </si>
  <si>
    <t>https|||www.wkyt.com|content|news|Trump-says-report-on-Khashoggi-death-expected-in-a-few-days-500774912.html.html</t>
  </si>
  <si>
    <t>https|||www.yahoo.com|entertainment|president-donald-trump-tweetstorm-sunday-174624084.html.html</t>
  </si>
  <si>
    <t>http|||fortune.com|2018|02|19|donald-trump-oprah-winfrey-history|.html</t>
  </si>
  <si>
    <t>http|||time.com|5458339|trump-bin-laden-navy-seal-fox-news-interview|.html</t>
  </si>
  <si>
    <t>http|||www.chicoer.com|president-trump-again-blames-forest-management-for-california-fires.html</t>
  </si>
  <si>
    <t>http|||www.dailynews.com|trump-uses-derisive-nickname-for-rep-adam-schiff-in-tweet.html</t>
  </si>
  <si>
    <t>http|||www.djournal.com|news|president-trump-to-hold-tupelo-rally|article_7956983e-26a6-5c71-af71-def730c3f12a.html.html</t>
  </si>
  <si>
    <t>http|||www.fox10phoenix.com|news|us-world-news|president-donald-j-trump-will-speak-in-orlando-this-monday.html</t>
  </si>
  <si>
    <t>http|||www.spaceref.com|news|viewsr.html|pid|51900.html</t>
  </si>
  <si>
    <t>Sentiment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</si>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</sst>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i/>
      <sz val="8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0" fontId="0" fillId="0" borderId="0" xfId="0" quotePrefix="1"/>
    <xf numFmtId="0" fontId="18" fillId="0" borderId="0" xfId="0" applyFont="1"/>
    <xf numFmtId="10" fontId="18" fillId="0" borderId="0" xfId="1" applyNumberFormat="1" applyFont="1"/>
    <xf numFmtId="0" fontId="18" fillId="0" borderId="0" xfId="0" applyFont="1" applyAlignment="1">
      <alignment horizontal="right"/>
    </xf>
    <xf numFmtId="10" fontId="18" fillId="0" borderId="0" xfId="1" applyNumberFormat="1" applyFont="1" applyAlignment="1">
      <alignment horizontal="right"/>
    </xf>
    <xf numFmtId="10" fontId="20" fillId="0" borderId="0" xfId="1" applyNumberFormat="1" applyFont="1" applyAlignment="1">
      <alignment horizontal="right"/>
    </xf>
    <xf numFmtId="0" fontId="21" fillId="0" borderId="0" xfId="0" applyFont="1"/>
    <xf numFmtId="0" fontId="22" fillId="0" borderId="0" xfId="0" applyFont="1"/>
    <xf numFmtId="0" fontId="22" fillId="33" borderId="0" xfId="0" applyFont="1" applyFill="1"/>
    <xf numFmtId="10" fontId="23" fillId="34" borderId="0" xfId="0" applyNumberFormat="1" applyFont="1" applyFill="1"/>
    <xf numFmtId="0" fontId="19" fillId="0" borderId="0" xfId="0" applyFont="1" applyAlignment="1"/>
    <xf numFmtId="10" fontId="23" fillId="0" borderId="0" xfId="1" applyNumberFormat="1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Website occurance in search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Sheet4!$E$2:$E$25</c:f>
              <c:strCache>
                <c:ptCount val="24"/>
                <c:pt idx="0">
                  <c:v>twitter.com</c:v>
                </c:pt>
                <c:pt idx="1">
                  <c:v>books.google.com</c:v>
                </c:pt>
                <c:pt idx="2">
                  <c:v>www.bbc.com</c:v>
                </c:pt>
                <c:pt idx="3">
                  <c:v>www.cnn.com</c:v>
                </c:pt>
                <c:pt idx="4">
                  <c:v>www.washingtonpost.com</c:v>
                </c:pt>
                <c:pt idx="5">
                  <c:v>www.nbcnews.com</c:v>
                </c:pt>
                <c:pt idx="6">
                  <c:v>www.nytimes.com</c:v>
                </c:pt>
                <c:pt idx="7">
                  <c:v>www.usatoday.com</c:v>
                </c:pt>
                <c:pt idx="8">
                  <c:v>time.com</c:v>
                </c:pt>
                <c:pt idx="9">
                  <c:v>abcnews.go.com</c:v>
                </c:pt>
                <c:pt idx="10">
                  <c:v>www.businessinsider.com</c:v>
                </c:pt>
                <c:pt idx="11">
                  <c:v>www.theguardian.com</c:v>
                </c:pt>
                <c:pt idx="12">
                  <c:v>en.wikipedia.org</c:v>
                </c:pt>
                <c:pt idx="13">
                  <c:v>www.youtube.com</c:v>
                </c:pt>
                <c:pt idx="14">
                  <c:v>www.amazon.com</c:v>
                </c:pt>
                <c:pt idx="15">
                  <c:v>www.foxnews.com</c:v>
                </c:pt>
                <c:pt idx="16">
                  <c:v>www.marketwatch.com</c:v>
                </c:pt>
                <c:pt idx="17">
                  <c:v>www.theatlantic.com</c:v>
                </c:pt>
                <c:pt idx="18">
                  <c:v>deadline.com</c:v>
                </c:pt>
                <c:pt idx="19">
                  <c:v>thehill.com</c:v>
                </c:pt>
                <c:pt idx="20">
                  <c:v>www.vox.com</c:v>
                </c:pt>
                <c:pt idx="21">
                  <c:v>www.bloomberg.com</c:v>
                </c:pt>
                <c:pt idx="22">
                  <c:v>www.cbsnews.com</c:v>
                </c:pt>
                <c:pt idx="23">
                  <c:v>www.cnbc.com</c:v>
                </c:pt>
              </c:strCache>
            </c:strRef>
          </c:cat>
          <c:val>
            <c:numRef>
              <c:f>Sheet4!$F$2:$F$25</c:f>
              <c:numCache>
                <c:formatCode>General</c:formatCode>
                <c:ptCount val="24"/>
                <c:pt idx="0">
                  <c:v>39</c:v>
                </c:pt>
                <c:pt idx="1">
                  <c:v>37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9-FD4F-8ACA-E62DAF84C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7395056"/>
        <c:axId val="1987704992"/>
      </c:barChart>
      <c:catAx>
        <c:axId val="1987395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04992"/>
        <c:crosses val="autoZero"/>
        <c:auto val="1"/>
        <c:lblAlgn val="ctr"/>
        <c:lblOffset val="100"/>
        <c:noMultiLvlLbl val="0"/>
      </c:catAx>
      <c:valAx>
        <c:axId val="19877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times website appeared in Google search results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Average Polarity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Sheet4!$E$2:$E$25</c:f>
              <c:strCache>
                <c:ptCount val="24"/>
                <c:pt idx="0">
                  <c:v>twitter.com</c:v>
                </c:pt>
                <c:pt idx="1">
                  <c:v>books.google.com</c:v>
                </c:pt>
                <c:pt idx="2">
                  <c:v>www.bbc.com</c:v>
                </c:pt>
                <c:pt idx="3">
                  <c:v>www.cnn.com</c:v>
                </c:pt>
                <c:pt idx="4">
                  <c:v>www.washingtonpost.com</c:v>
                </c:pt>
                <c:pt idx="5">
                  <c:v>www.nbcnews.com</c:v>
                </c:pt>
                <c:pt idx="6">
                  <c:v>www.nytimes.com</c:v>
                </c:pt>
                <c:pt idx="7">
                  <c:v>www.usatoday.com</c:v>
                </c:pt>
                <c:pt idx="8">
                  <c:v>time.com</c:v>
                </c:pt>
                <c:pt idx="9">
                  <c:v>abcnews.go.com</c:v>
                </c:pt>
                <c:pt idx="10">
                  <c:v>www.businessinsider.com</c:v>
                </c:pt>
                <c:pt idx="11">
                  <c:v>www.theguardian.com</c:v>
                </c:pt>
                <c:pt idx="12">
                  <c:v>en.wikipedia.org</c:v>
                </c:pt>
                <c:pt idx="13">
                  <c:v>www.youtube.com</c:v>
                </c:pt>
                <c:pt idx="14">
                  <c:v>www.amazon.com</c:v>
                </c:pt>
                <c:pt idx="15">
                  <c:v>www.foxnews.com</c:v>
                </c:pt>
                <c:pt idx="16">
                  <c:v>www.marketwatch.com</c:v>
                </c:pt>
                <c:pt idx="17">
                  <c:v>www.theatlantic.com</c:v>
                </c:pt>
                <c:pt idx="18">
                  <c:v>deadline.com</c:v>
                </c:pt>
                <c:pt idx="19">
                  <c:v>thehill.com</c:v>
                </c:pt>
                <c:pt idx="20">
                  <c:v>www.vox.com</c:v>
                </c:pt>
                <c:pt idx="21">
                  <c:v>www.bloomberg.com</c:v>
                </c:pt>
                <c:pt idx="22">
                  <c:v>www.cbsnews.com</c:v>
                </c:pt>
                <c:pt idx="23">
                  <c:v>www.cnbc.com</c:v>
                </c:pt>
              </c:strCache>
            </c:strRef>
          </c:cat>
          <c:val>
            <c:numRef>
              <c:f>Sheet4!$G$2:$G$25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0449-A5A6-51B9C600F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6015360"/>
        <c:axId val="1932695280"/>
      </c:barChart>
      <c:catAx>
        <c:axId val="1986015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95280"/>
        <c:crosses val="autoZero"/>
        <c:auto val="1"/>
        <c:lblAlgn val="ctr"/>
        <c:lblOffset val="100"/>
        <c:noMultiLvlLbl val="0"/>
      </c:catAx>
      <c:valAx>
        <c:axId val="193269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polarity (positiveness or negativeness of article)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1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Ideological Terms Found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Ideological Terms Found</a:t>
          </a:r>
        </a:p>
      </cx:txPr>
    </cx:title>
    <cx:plotArea>
      <cx:plotAreaRegion>
        <cx:series layoutId="clusteredColumn" uniqueId="{F5F6B6C3-1DA5-464D-9861-DB481AA90C6F}">
          <cx:tx>
            <cx:txData>
              <cx:f>_xlchart.v1.1</cx:f>
              <cx:v>Instance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BB52E6E1-7294-3A48-9F1C-A9D347C093F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23</xdr:row>
      <xdr:rowOff>31750</xdr:rowOff>
    </xdr:from>
    <xdr:to>
      <xdr:col>11</xdr:col>
      <xdr:colOff>558800</xdr:colOff>
      <xdr:row>46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919D521-1D74-284C-A9F8-F742729D0F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5800" y="4121150"/>
              <a:ext cx="6032500" cy="415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12700</xdr:colOff>
      <xdr:row>53</xdr:row>
      <xdr:rowOff>114300</xdr:rowOff>
    </xdr:from>
    <xdr:to>
      <xdr:col>16</xdr:col>
      <xdr:colOff>609600</xdr:colOff>
      <xdr:row>79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E6A89-6F50-7845-BB3B-171C97AA8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16</xdr:col>
      <xdr:colOff>622300</xdr:colOff>
      <xdr:row>104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198588-06BD-184F-8866-1E51DF480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2569-2F94-2D4B-909E-EF8E0F29E63B}">
  <dimension ref="A2:I66"/>
  <sheetViews>
    <sheetView tabSelected="1" topLeftCell="B1" workbookViewId="0">
      <selection activeCell="F6" sqref="F6"/>
    </sheetView>
  </sheetViews>
  <sheetFormatPr baseColWidth="10" defaultRowHeight="14" x14ac:dyDescent="0.15"/>
  <cols>
    <col min="1" max="1" width="3.1640625" style="5" hidden="1" customWidth="1"/>
    <col min="2" max="2" width="27.83203125" style="5" bestFit="1" customWidth="1"/>
    <col min="3" max="3" width="8.6640625" style="5" bestFit="1" customWidth="1"/>
    <col min="4" max="4" width="5.33203125" style="5" bestFit="1" customWidth="1"/>
    <col min="5" max="5" width="7.33203125" style="5" bestFit="1" customWidth="1"/>
    <col min="6" max="6" width="10.83203125" style="5"/>
    <col min="7" max="7" width="12" style="5" bestFit="1" customWidth="1"/>
    <col min="8" max="16384" width="10.83203125" style="5"/>
  </cols>
  <sheetData>
    <row r="2" spans="2:9" x14ac:dyDescent="0.15">
      <c r="B2" s="5" t="s">
        <v>482</v>
      </c>
      <c r="C2" s="5">
        <f>COUNTA(Similarity!I:I)</f>
        <v>108</v>
      </c>
    </row>
    <row r="3" spans="2:9" x14ac:dyDescent="0.15">
      <c r="G3" s="16"/>
      <c r="H3" s="16"/>
      <c r="I3" s="16"/>
    </row>
    <row r="4" spans="2:9" x14ac:dyDescent="0.15">
      <c r="B4" s="16" t="s">
        <v>499</v>
      </c>
      <c r="C4" s="16"/>
      <c r="D4" s="14"/>
      <c r="G4" s="16" t="s">
        <v>1566</v>
      </c>
      <c r="H4" s="16"/>
      <c r="I4" s="16"/>
    </row>
    <row r="5" spans="2:9" x14ac:dyDescent="0.15">
      <c r="B5" s="5" t="s">
        <v>485</v>
      </c>
      <c r="C5" s="5">
        <f>COUNTIF(Similarity!1:1, "L")</f>
        <v>6</v>
      </c>
      <c r="H5" s="5" t="s">
        <v>1567</v>
      </c>
      <c r="I5" s="5" t="s">
        <v>1568</v>
      </c>
    </row>
    <row r="6" spans="2:9" x14ac:dyDescent="0.15">
      <c r="B6" s="5" t="s">
        <v>486</v>
      </c>
      <c r="C6" s="5">
        <f>COUNTIF(Similarity!1:1, "C")</f>
        <v>5</v>
      </c>
      <c r="G6" s="5" t="s">
        <v>472</v>
      </c>
      <c r="H6" s="5">
        <f>COUNTIFS(Sentiment!$E:$E, "Liberal",Sentiment!$F:$F, "Positive")</f>
        <v>64</v>
      </c>
      <c r="I6" s="5">
        <f>COUNTIFS(Sentiment!$E:$E, "Liberal",Sentiment!$F:$F, "Negative")</f>
        <v>2</v>
      </c>
    </row>
    <row r="7" spans="2:9" x14ac:dyDescent="0.15">
      <c r="B7" s="5" t="s">
        <v>487</v>
      </c>
      <c r="C7" s="6">
        <f>AVERAGE(Similarity!A:A)</f>
        <v>0.93168277255707943</v>
      </c>
      <c r="G7" s="5" t="s">
        <v>475</v>
      </c>
      <c r="H7" s="5">
        <f>COUNTIFS(Sentiment!$E:$E, "Conservative",Sentiment!$F:$F, "Positive")</f>
        <v>38</v>
      </c>
      <c r="I7" s="5">
        <f>COUNTIFS(Sentiment!$E:$E, "Conservative",Sentiment!$F:$F, "Negative")</f>
        <v>3</v>
      </c>
    </row>
    <row r="8" spans="2:9" x14ac:dyDescent="0.15">
      <c r="B8" s="5" t="s">
        <v>488</v>
      </c>
      <c r="C8" s="6">
        <f>AVERAGE(Similarity!B:B)</f>
        <v>0.92476601980685591</v>
      </c>
      <c r="E8" s="13">
        <f>C7-C8</f>
        <v>6.9167527502235204E-3</v>
      </c>
    </row>
    <row r="9" spans="2:9" x14ac:dyDescent="0.15">
      <c r="B9" s="5" t="s">
        <v>490</v>
      </c>
      <c r="C9" s="7">
        <f>COUNTIF(Similarity!C:C, "Conservative")</f>
        <v>41</v>
      </c>
      <c r="D9" s="9">
        <f>C9/$C$2</f>
        <v>0.37962962962962965</v>
      </c>
    </row>
    <row r="10" spans="2:9" x14ac:dyDescent="0.15">
      <c r="B10" s="5" t="s">
        <v>491</v>
      </c>
      <c r="C10" s="7">
        <f>COUNTIF(Similarity!C:C, "Liberal")</f>
        <v>66</v>
      </c>
      <c r="D10" s="9">
        <f>C10/$C$2</f>
        <v>0.61111111111111116</v>
      </c>
    </row>
    <row r="11" spans="2:9" x14ac:dyDescent="0.15">
      <c r="C11" s="7"/>
      <c r="D11" s="8"/>
    </row>
    <row r="12" spans="2:9" x14ac:dyDescent="0.15">
      <c r="B12" s="16" t="s">
        <v>498</v>
      </c>
      <c r="C12" s="16"/>
    </row>
    <row r="13" spans="2:9" x14ac:dyDescent="0.15">
      <c r="B13" s="5" t="s">
        <v>489</v>
      </c>
      <c r="C13" s="5">
        <f>COUNTIF(TermCount!1:1, "L")</f>
        <v>11</v>
      </c>
    </row>
    <row r="14" spans="2:9" x14ac:dyDescent="0.15">
      <c r="B14" s="5" t="s">
        <v>492</v>
      </c>
      <c r="C14" s="5">
        <f>COUNTIF(TermCount!1:1, "C")</f>
        <v>13</v>
      </c>
    </row>
    <row r="15" spans="2:9" x14ac:dyDescent="0.15">
      <c r="B15" s="5" t="s">
        <v>495</v>
      </c>
      <c r="C15" s="5">
        <f>SUM(TermCount!A:A)</f>
        <v>324</v>
      </c>
      <c r="E15" s="6">
        <f>C15/SUM(C15:C16)</f>
        <v>0.4302788844621514</v>
      </c>
    </row>
    <row r="16" spans="2:9" x14ac:dyDescent="0.15">
      <c r="B16" s="5" t="s">
        <v>496</v>
      </c>
      <c r="C16" s="5">
        <f>SUM(TermCount!B:B)</f>
        <v>429</v>
      </c>
      <c r="E16" s="6">
        <f>C16/SUM(C15:C16)</f>
        <v>0.56972111553784865</v>
      </c>
    </row>
    <row r="17" spans="1:4" x14ac:dyDescent="0.15">
      <c r="B17" s="5" t="s">
        <v>491</v>
      </c>
      <c r="C17" s="5">
        <f>COUNTIF(TermCount!C:C, "Liberal")</f>
        <v>29</v>
      </c>
      <c r="D17" s="15">
        <f>C17/SUM($C$17:$C$19)</f>
        <v>0.26851851851851855</v>
      </c>
    </row>
    <row r="18" spans="1:4" x14ac:dyDescent="0.15">
      <c r="B18" s="5" t="s">
        <v>490</v>
      </c>
      <c r="C18" s="5">
        <f>COUNTIF(TermCount!C:C, "Conservative")</f>
        <v>20</v>
      </c>
      <c r="D18" s="15">
        <f t="shared" ref="D18:D19" si="0">C18/SUM($C$17:$C$19)</f>
        <v>0.18518518518518517</v>
      </c>
    </row>
    <row r="19" spans="1:4" x14ac:dyDescent="0.15">
      <c r="B19" s="5" t="s">
        <v>500</v>
      </c>
      <c r="C19" s="5">
        <f>COUNTIF(TermCount!C:C, "Tie")</f>
        <v>59</v>
      </c>
      <c r="D19" s="15">
        <f t="shared" si="0"/>
        <v>0.54629629629629628</v>
      </c>
    </row>
    <row r="22" spans="1:4" x14ac:dyDescent="0.15">
      <c r="B22" s="16" t="s">
        <v>497</v>
      </c>
      <c r="C22" s="16"/>
    </row>
    <row r="23" spans="1:4" x14ac:dyDescent="0.15">
      <c r="B23" s="10" t="s">
        <v>755</v>
      </c>
      <c r="C23" s="10" t="s">
        <v>756</v>
      </c>
    </row>
    <row r="24" spans="1:4" x14ac:dyDescent="0.15">
      <c r="A24" s="5">
        <f>COLUMN(TermCount!F2)</f>
        <v>6</v>
      </c>
      <c r="B24" s="5" t="str">
        <f t="shared" ref="B24:B64" ca="1" si="1">IF(A24&lt;&gt;"", IF(INDIRECT("TermCount!"&amp;SUBSTITUTE(ADDRESS(1,A24,4),"1","")&amp;"2")=0, "", INDIRECT("TermCount!"&amp;SUBSTITUTE(ADDRESS(1,A24,4),"1","")&amp;"2")), "")</f>
        <v>Democrat</v>
      </c>
      <c r="C24" s="5">
        <f t="shared" ref="C24:C48" ca="1" si="2">IF(B24&lt;&gt;"", SUM(INDIRECT("TermCount!"&amp;SUBSTITUTE(ADDRESS(1,A24,4),"1","")&amp;":"&amp;SUBSTITUTE(ADDRESS(1,A24,4),"1",""))), "")</f>
        <v>216</v>
      </c>
    </row>
    <row r="25" spans="1:4" x14ac:dyDescent="0.15">
      <c r="A25" s="5">
        <f>IF(ROW()-ROW($A$24)+$A$24&lt;=LOOKUP(2,1/(TermCount!2:2&lt;&gt;""),COLUMN(TermCount!2:2)),ROW()-ROW($A$24)+$A$24, "")</f>
        <v>7</v>
      </c>
      <c r="B25" s="5" t="str">
        <f t="shared" ca="1" si="1"/>
        <v>Democrats</v>
      </c>
      <c r="C25" s="5">
        <f t="shared" ca="1" si="2"/>
        <v>91</v>
      </c>
    </row>
    <row r="26" spans="1:4" x14ac:dyDescent="0.15">
      <c r="A26" s="5">
        <f>IF(ROW()-ROW($A$24)+$A$24&lt;=LOOKUP(2,1/(TermCount!3:3&lt;&gt;""),COLUMN(TermCount!3:3)),ROW()-ROW($A$24)+$A$24, "")</f>
        <v>8</v>
      </c>
      <c r="B26" s="5" t="str">
        <f t="shared" ca="1" si="1"/>
        <v>Liberal</v>
      </c>
      <c r="C26" s="5">
        <f t="shared" ca="1" si="2"/>
        <v>9</v>
      </c>
    </row>
    <row r="27" spans="1:4" x14ac:dyDescent="0.15">
      <c r="A27" s="5">
        <f>IF(ROW()-ROW($A$24)+$A$24&lt;=LOOKUP(2,1/(TermCount!4:4&lt;&gt;""),COLUMN(TermCount!4:4)),ROW()-ROW($A$24)+$A$24, "")</f>
        <v>9</v>
      </c>
      <c r="B27" s="5" t="str">
        <f t="shared" ca="1" si="1"/>
        <v>Liberals</v>
      </c>
      <c r="C27" s="5">
        <f t="shared" ca="1" si="2"/>
        <v>4</v>
      </c>
    </row>
    <row r="28" spans="1:4" x14ac:dyDescent="0.15">
      <c r="A28" s="5">
        <f>IF(ROW()-ROW($A$24)+$A$24&lt;=LOOKUP(2,1/(TermCount!5:5&lt;&gt;""),COLUMN(TermCount!5:5)),ROW()-ROW($A$24)+$A$24, "")</f>
        <v>10</v>
      </c>
      <c r="B28" s="5" t="str">
        <f t="shared" ca="1" si="1"/>
        <v>Left-wing</v>
      </c>
      <c r="C28" s="5">
        <f t="shared" ca="1" si="2"/>
        <v>0</v>
      </c>
    </row>
    <row r="29" spans="1:4" x14ac:dyDescent="0.15">
      <c r="A29" s="5">
        <f>IF(ROW()-ROW($A$24)+$A$24&lt;=LOOKUP(2,1/(TermCount!6:6&lt;&gt;""),COLUMN(TermCount!6:6)),ROW()-ROW($A$24)+$A$24, "")</f>
        <v>11</v>
      </c>
      <c r="B29" s="5" t="str">
        <f t="shared" ca="1" si="1"/>
        <v>Extremist</v>
      </c>
      <c r="C29" s="5">
        <f t="shared" ca="1" si="2"/>
        <v>2</v>
      </c>
    </row>
    <row r="30" spans="1:4" x14ac:dyDescent="0.15">
      <c r="A30" s="5">
        <f>IF(ROW()-ROW($A$24)+$A$24&lt;=LOOKUP(2,1/(TermCount!7:7&lt;&gt;""),COLUMN(TermCount!7:7)),ROW()-ROW($A$24)+$A$24, "")</f>
        <v>12</v>
      </c>
      <c r="B30" s="5" t="str">
        <f t="shared" ca="1" si="1"/>
        <v>Extremists</v>
      </c>
      <c r="C30" s="5">
        <f t="shared" ca="1" si="2"/>
        <v>2</v>
      </c>
    </row>
    <row r="31" spans="1:4" x14ac:dyDescent="0.15">
      <c r="A31" s="5">
        <f>IF(ROW()-ROW($A$24)+$A$24&lt;=LOOKUP(2,1/(TermCount!8:8&lt;&gt;""),COLUMN(TermCount!8:8)),ROW()-ROW($A$24)+$A$24, "")</f>
        <v>13</v>
      </c>
      <c r="B31" s="5" t="str">
        <f t="shared" ca="1" si="1"/>
        <v>Zealot</v>
      </c>
      <c r="C31" s="5">
        <f t="shared" ca="1" si="2"/>
        <v>0</v>
      </c>
    </row>
    <row r="32" spans="1:4" x14ac:dyDescent="0.15">
      <c r="A32" s="5">
        <f>IF(ROW()-ROW($A$24)+$A$24&lt;=LOOKUP(2,1/(TermCount!9:9&lt;&gt;""),COLUMN(TermCount!9:9)),ROW()-ROW($A$24)+$A$24, "")</f>
        <v>14</v>
      </c>
      <c r="B32" s="5" t="str">
        <f t="shared" ca="1" si="1"/>
        <v>Zealots</v>
      </c>
      <c r="C32" s="5">
        <f t="shared" ca="1" si="2"/>
        <v>0</v>
      </c>
    </row>
    <row r="33" spans="1:3" x14ac:dyDescent="0.15">
      <c r="A33" s="5">
        <f>IF(ROW()-ROW($A$24)+$A$24&lt;=LOOKUP(2,1/(TermCount!10:10&lt;&gt;""),COLUMN(TermCount!10:10)),ROW()-ROW($A$24)+$A$24, "")</f>
        <v>15</v>
      </c>
      <c r="B33" s="5" t="str">
        <f t="shared" ca="1" si="1"/>
        <v>Ideologue</v>
      </c>
      <c r="C33" s="5">
        <f t="shared" ca="1" si="2"/>
        <v>0</v>
      </c>
    </row>
    <row r="34" spans="1:3" x14ac:dyDescent="0.15">
      <c r="A34" s="5">
        <f>IF(ROW()-ROW($A$24)+$A$24&lt;=LOOKUP(2,1/(TermCount!11:11&lt;&gt;""),COLUMN(TermCount!11:11)),ROW()-ROW($A$24)+$A$24, "")</f>
        <v>16</v>
      </c>
      <c r="B34" s="5" t="str">
        <f t="shared" ca="1" si="1"/>
        <v>Ideologues</v>
      </c>
      <c r="C34" s="5">
        <f t="shared" ca="1" si="2"/>
        <v>0</v>
      </c>
    </row>
    <row r="35" spans="1:3" x14ac:dyDescent="0.15">
      <c r="A35" s="5">
        <f>IF(ROW()-ROW($A$24)+$A$24&lt;=LOOKUP(2,1/(TermCount!12:12&lt;&gt;""),COLUMN(TermCount!12:12)),ROW()-ROW($A$24)+$A$24, "")</f>
        <v>17</v>
      </c>
      <c r="B35" s="5" t="str">
        <f t="shared" ca="1" si="1"/>
        <v>Republican</v>
      </c>
      <c r="C35" s="5">
        <f t="shared" ca="1" si="2"/>
        <v>324</v>
      </c>
    </row>
    <row r="36" spans="1:3" x14ac:dyDescent="0.15">
      <c r="A36" s="5">
        <f>IF(ROW()-ROW($A$24)+$A$24&lt;=LOOKUP(2,1/(TermCount!13:13&lt;&gt;""),COLUMN(TermCount!13:13)),ROW()-ROW($A$24)+$A$24, "")</f>
        <v>18</v>
      </c>
      <c r="B36" s="5" t="str">
        <f t="shared" ca="1" si="1"/>
        <v>Republicans</v>
      </c>
      <c r="C36" s="5">
        <f t="shared" ca="1" si="2"/>
        <v>86</v>
      </c>
    </row>
    <row r="37" spans="1:3" x14ac:dyDescent="0.15">
      <c r="A37" s="5">
        <f>IF(ROW()-ROW($A$24)+$A$24&lt;=LOOKUP(2,1/(TermCount!14:14&lt;&gt;""),COLUMN(TermCount!14:14)),ROW()-ROW($A$24)+$A$24, "")</f>
        <v>19</v>
      </c>
      <c r="B37" s="5" t="str">
        <f t="shared" ca="1" si="1"/>
        <v>Conservative</v>
      </c>
      <c r="C37" s="5">
        <f t="shared" ca="1" si="2"/>
        <v>8</v>
      </c>
    </row>
    <row r="38" spans="1:3" x14ac:dyDescent="0.15">
      <c r="A38" s="5">
        <f>IF(ROW()-ROW($A$24)+$A$24&lt;=LOOKUP(2,1/(TermCount!15:15&lt;&gt;""),COLUMN(TermCount!15:15)),ROW()-ROW($A$24)+$A$24, "")</f>
        <v>20</v>
      </c>
      <c r="B38" s="5" t="str">
        <f t="shared" ca="1" si="1"/>
        <v>Conservatives</v>
      </c>
      <c r="C38" s="5">
        <f t="shared" ca="1" si="2"/>
        <v>2</v>
      </c>
    </row>
    <row r="39" spans="1:3" x14ac:dyDescent="0.15">
      <c r="A39" s="5">
        <f>IF(ROW()-ROW($A$24)+$A$24&lt;=LOOKUP(2,1/(TermCount!16:16&lt;&gt;""),COLUMN(TermCount!16:16)),ROW()-ROW($A$24)+$A$24, "")</f>
        <v>21</v>
      </c>
      <c r="B39" s="5" t="str">
        <f t="shared" ca="1" si="1"/>
        <v>Right-wing</v>
      </c>
      <c r="C39" s="5">
        <f t="shared" ca="1" si="2"/>
        <v>2</v>
      </c>
    </row>
    <row r="40" spans="1:3" x14ac:dyDescent="0.15">
      <c r="A40" s="5">
        <f>IF(ROW()-ROW($A$24)+$A$24&lt;=LOOKUP(2,1/(TermCount!17:17&lt;&gt;""),COLUMN(TermCount!17:17)),ROW()-ROW($A$24)+$A$24, "")</f>
        <v>22</v>
      </c>
      <c r="B40" s="5" t="str">
        <f t="shared" ca="1" si="1"/>
        <v>Hack</v>
      </c>
      <c r="C40" s="5">
        <f t="shared" ca="1" si="2"/>
        <v>5</v>
      </c>
    </row>
    <row r="41" spans="1:3" x14ac:dyDescent="0.15">
      <c r="A41" s="5">
        <f>IF(ROW()-ROW($A$24)+$A$24&lt;=LOOKUP(2,1/(TermCount!18:18&lt;&gt;""),COLUMN(TermCount!18:18)),ROW()-ROW($A$24)+$A$24, "")</f>
        <v>23</v>
      </c>
      <c r="B41" s="5" t="str">
        <f t="shared" ca="1" si="1"/>
        <v>Hacks</v>
      </c>
      <c r="C41" s="5">
        <f t="shared" ca="1" si="2"/>
        <v>2</v>
      </c>
    </row>
    <row r="42" spans="1:3" x14ac:dyDescent="0.15">
      <c r="A42" s="5">
        <f>IF(ROW()-ROW($A$24)+$A$24&lt;=LOOKUP(2,1/(TermCount!19:19&lt;&gt;""),COLUMN(TermCount!19:19)),ROW()-ROW($A$24)+$A$24, "")</f>
        <v>24</v>
      </c>
      <c r="B42" s="5" t="str">
        <f t="shared" ca="1" si="1"/>
        <v>Elitist</v>
      </c>
      <c r="C42" s="5">
        <f t="shared" ca="1" si="2"/>
        <v>0</v>
      </c>
    </row>
    <row r="43" spans="1:3" x14ac:dyDescent="0.15">
      <c r="A43" s="5">
        <f>IF(ROW()-ROW($A$24)+$A$24&lt;=LOOKUP(2,1/(TermCount!20:20&lt;&gt;""),COLUMN(TermCount!20:20)),ROW()-ROW($A$24)+$A$24, "")</f>
        <v>25</v>
      </c>
      <c r="B43" s="5" t="str">
        <f t="shared" ca="1" si="1"/>
        <v>Elitists</v>
      </c>
      <c r="C43" s="5">
        <f t="shared" ca="1" si="2"/>
        <v>0</v>
      </c>
    </row>
    <row r="44" spans="1:3" x14ac:dyDescent="0.15">
      <c r="A44" s="5">
        <f>IF(ROW()-ROW($A$24)+$A$24&lt;=LOOKUP(2,1/(TermCount!21:21&lt;&gt;""),COLUMN(TermCount!21:21)),ROW()-ROW($A$24)+$A$24, "")</f>
        <v>26</v>
      </c>
      <c r="B44" s="5" t="str">
        <f t="shared" ca="1" si="1"/>
        <v>Shill</v>
      </c>
      <c r="C44" s="5">
        <f t="shared" ca="1" si="2"/>
        <v>0</v>
      </c>
    </row>
    <row r="45" spans="1:3" x14ac:dyDescent="0.15">
      <c r="A45" s="5">
        <f>IF(ROW()-ROW($A$24)+$A$24&lt;=LOOKUP(2,1/(TermCount!22:22&lt;&gt;""),COLUMN(TermCount!22:22)),ROW()-ROW($A$24)+$A$24, "")</f>
        <v>27</v>
      </c>
      <c r="B45" s="5" t="str">
        <f t="shared" ca="1" si="1"/>
        <v>Shills</v>
      </c>
      <c r="C45" s="5">
        <f t="shared" ca="1" si="2"/>
        <v>0</v>
      </c>
    </row>
    <row r="46" spans="1:3" x14ac:dyDescent="0.15">
      <c r="A46" s="5">
        <f>IF(ROW()-ROW($A$24)+$A$24&lt;=LOOKUP(2,1/(TermCount!23:23&lt;&gt;""),COLUMN(TermCount!23:23)),ROW()-ROW($A$24)+$A$24, "")</f>
        <v>28</v>
      </c>
      <c r="B46" s="5" t="str">
        <f t="shared" ca="1" si="1"/>
        <v>Snowflake</v>
      </c>
      <c r="C46" s="5">
        <f t="shared" ca="1" si="2"/>
        <v>0</v>
      </c>
    </row>
    <row r="47" spans="1:3" x14ac:dyDescent="0.15">
      <c r="A47" s="5">
        <f>IF(ROW()-ROW($A$24)+$A$24&lt;=LOOKUP(2,1/(TermCount!24:24&lt;&gt;""),COLUMN(TermCount!24:24)),ROW()-ROW($A$24)+$A$24, "")</f>
        <v>29</v>
      </c>
      <c r="B47" s="5" t="str">
        <f t="shared" ca="1" si="1"/>
        <v>Snowflakes</v>
      </c>
      <c r="C47" s="5">
        <f t="shared" ca="1" si="2"/>
        <v>0</v>
      </c>
    </row>
    <row r="48" spans="1:3" x14ac:dyDescent="0.15">
      <c r="A48" s="5" t="str">
        <f>IF(ROW()-ROW($A$24)+$A$24&lt;=LOOKUP(2,1/(TermCount!25:25&lt;&gt;""),COLUMN(TermCount!25:25)),ROW()-ROW($A$24)+$A$24, "")</f>
        <v/>
      </c>
      <c r="B48" s="5" t="str">
        <f t="shared" ca="1" si="1"/>
        <v/>
      </c>
      <c r="C48" s="5" t="str">
        <f t="shared" ca="1" si="2"/>
        <v/>
      </c>
    </row>
    <row r="49" spans="1:3" x14ac:dyDescent="0.15">
      <c r="A49" s="5" t="str">
        <f>IF(ROW()-ROW($A$24)+$A$24&lt;=LOOKUP(2,1/(TermCount!26:26&lt;&gt;""),COLUMN(TermCount!26:26)),ROW()-ROW($A$24)+$A$24, "")</f>
        <v/>
      </c>
      <c r="B49" s="5" t="str">
        <f t="shared" ca="1" si="1"/>
        <v/>
      </c>
      <c r="C49" s="5" t="str">
        <f ca="1">IF(B49&lt;&gt;"", SUM(INDIRECT("TermCount!"&amp;SUBSTITUTE(ADDRESS(1,A49,4),"1","")&amp;":"&amp;SUBSTITUTE(ADDRESS(1,A49,4),"1",""))), "")</f>
        <v/>
      </c>
    </row>
    <row r="50" spans="1:3" x14ac:dyDescent="0.15">
      <c r="A50" s="5" t="str">
        <f>IF(ROW()-ROW($A$24)+$A$24&lt;=LOOKUP(2,1/(TermCount!27:27&lt;&gt;""),COLUMN(TermCount!27:27)),ROW()-ROW($A$24)+$A$24, "")</f>
        <v/>
      </c>
      <c r="B50" s="5" t="str">
        <f t="shared" ca="1" si="1"/>
        <v/>
      </c>
      <c r="C50" s="5" t="str">
        <f t="shared" ref="C50:C65" ca="1" si="3">IF(B50&lt;&gt;"", SUM(INDIRECT("TermCount!"&amp;SUBSTITUTE(ADDRESS(1,A50,4),"1","")&amp;":"&amp;SUBSTITUTE(ADDRESS(1,A50,4),"1",""))), "")</f>
        <v/>
      </c>
    </row>
    <row r="51" spans="1:3" x14ac:dyDescent="0.15">
      <c r="A51" s="5" t="str">
        <f>IF(ROW()-ROW($A$24)+$A$24&lt;=LOOKUP(2,1/(TermCount!28:28&lt;&gt;""),COLUMN(TermCount!28:28)),ROW()-ROW($A$24)+$A$24, "")</f>
        <v/>
      </c>
      <c r="B51" s="5" t="str">
        <f t="shared" ca="1" si="1"/>
        <v/>
      </c>
      <c r="C51" s="5" t="str">
        <f t="shared" ca="1" si="3"/>
        <v/>
      </c>
    </row>
    <row r="52" spans="1:3" x14ac:dyDescent="0.15">
      <c r="A52" s="5" t="str">
        <f>IF(ROW()-ROW($A$24)+$A$24&lt;=LOOKUP(2,1/(TermCount!29:29&lt;&gt;""),COLUMN(TermCount!29:29)),ROW()-ROW($A$24)+$A$24, "")</f>
        <v/>
      </c>
      <c r="B52" s="5" t="str">
        <f t="shared" ca="1" si="1"/>
        <v/>
      </c>
      <c r="C52" s="5" t="str">
        <f t="shared" ca="1" si="3"/>
        <v/>
      </c>
    </row>
    <row r="53" spans="1:3" x14ac:dyDescent="0.15">
      <c r="A53" s="5" t="str">
        <f>IF(ROW()-ROW($A$24)+$A$24&lt;=LOOKUP(2,1/(TermCount!30:30&lt;&gt;""),COLUMN(TermCount!30:30)),ROW()-ROW($A$24)+$A$24, "")</f>
        <v/>
      </c>
      <c r="B53" s="5" t="str">
        <f t="shared" ca="1" si="1"/>
        <v/>
      </c>
      <c r="C53" s="5" t="str">
        <f t="shared" ca="1" si="3"/>
        <v/>
      </c>
    </row>
    <row r="54" spans="1:3" x14ac:dyDescent="0.15">
      <c r="A54" s="5" t="str">
        <f>IF(ROW()-ROW($A$24)+$A$24&lt;=LOOKUP(2,1/(TermCount!31:31&lt;&gt;""),COLUMN(TermCount!31:31)),ROW()-ROW($A$24)+$A$24, "")</f>
        <v/>
      </c>
      <c r="B54" s="5" t="str">
        <f t="shared" ca="1" si="1"/>
        <v/>
      </c>
      <c r="C54" s="5" t="str">
        <f t="shared" ca="1" si="3"/>
        <v/>
      </c>
    </row>
    <row r="55" spans="1:3" x14ac:dyDescent="0.15">
      <c r="A55" s="5" t="str">
        <f>IF(ROW()-ROW($A$24)+$A$24&lt;=LOOKUP(2,1/(TermCount!32:32&lt;&gt;""),COLUMN(TermCount!32:32)),ROW()-ROW($A$24)+$A$24, "")</f>
        <v/>
      </c>
      <c r="B55" s="5" t="str">
        <f t="shared" ca="1" si="1"/>
        <v/>
      </c>
      <c r="C55" s="5" t="str">
        <f t="shared" ca="1" si="3"/>
        <v/>
      </c>
    </row>
    <row r="56" spans="1:3" x14ac:dyDescent="0.15">
      <c r="A56" s="5" t="str">
        <f>IF(ROW()-ROW($A$24)+$A$24&lt;=LOOKUP(2,1/(TermCount!33:33&lt;&gt;""),COLUMN(TermCount!33:33)),ROW()-ROW($A$24)+$A$24, "")</f>
        <v/>
      </c>
      <c r="B56" s="5" t="str">
        <f t="shared" ca="1" si="1"/>
        <v/>
      </c>
      <c r="C56" s="5" t="str">
        <f t="shared" ca="1" si="3"/>
        <v/>
      </c>
    </row>
    <row r="57" spans="1:3" x14ac:dyDescent="0.15">
      <c r="A57" s="5" t="str">
        <f>IF(ROW()-ROW($A$24)+$A$24&lt;=LOOKUP(2,1/(TermCount!34:34&lt;&gt;""),COLUMN(TermCount!34:34)),ROW()-ROW($A$24)+$A$24, "")</f>
        <v/>
      </c>
      <c r="B57" s="5" t="str">
        <f t="shared" ca="1" si="1"/>
        <v/>
      </c>
      <c r="C57" s="5" t="str">
        <f t="shared" ca="1" si="3"/>
        <v/>
      </c>
    </row>
    <row r="58" spans="1:3" x14ac:dyDescent="0.15">
      <c r="A58" s="5" t="str">
        <f>IF(ROW()-ROW($A$24)+$A$24&lt;=LOOKUP(2,1/(TermCount!35:35&lt;&gt;""),COLUMN(TermCount!35:35)),ROW()-ROW($A$24)+$A$24, "")</f>
        <v/>
      </c>
      <c r="B58" s="5" t="str">
        <f t="shared" ca="1" si="1"/>
        <v/>
      </c>
      <c r="C58" s="5" t="str">
        <f t="shared" ca="1" si="3"/>
        <v/>
      </c>
    </row>
    <row r="59" spans="1:3" x14ac:dyDescent="0.15">
      <c r="A59" s="5" t="str">
        <f>IF(ROW()-ROW($A$24)+$A$24&lt;=LOOKUP(2,1/(TermCount!36:36&lt;&gt;""),COLUMN(TermCount!36:36)),ROW()-ROW($A$24)+$A$24, "")</f>
        <v/>
      </c>
      <c r="B59" s="5" t="str">
        <f t="shared" ca="1" si="1"/>
        <v/>
      </c>
      <c r="C59" s="5" t="str">
        <f t="shared" ca="1" si="3"/>
        <v/>
      </c>
    </row>
    <row r="60" spans="1:3" x14ac:dyDescent="0.15">
      <c r="A60" s="5" t="str">
        <f>IF(ROW()-ROW($A$24)+$A$24&lt;=LOOKUP(2,1/(TermCount!37:37&lt;&gt;""),COLUMN(TermCount!37:37)),ROW()-ROW($A$24)+$A$24, "")</f>
        <v/>
      </c>
      <c r="B60" s="5" t="str">
        <f t="shared" ca="1" si="1"/>
        <v/>
      </c>
      <c r="C60" s="5" t="str">
        <f t="shared" ca="1" si="3"/>
        <v/>
      </c>
    </row>
    <row r="61" spans="1:3" x14ac:dyDescent="0.15">
      <c r="A61" s="5" t="str">
        <f>IF(ROW()-ROW($A$24)+$A$24&lt;=LOOKUP(2,1/(TermCount!38:38&lt;&gt;""),COLUMN(TermCount!38:38)),ROW()-ROW($A$24)+$A$24, "")</f>
        <v/>
      </c>
      <c r="B61" s="5" t="str">
        <f t="shared" ca="1" si="1"/>
        <v/>
      </c>
      <c r="C61" s="5" t="str">
        <f t="shared" ca="1" si="3"/>
        <v/>
      </c>
    </row>
    <row r="62" spans="1:3" x14ac:dyDescent="0.15">
      <c r="A62" s="5" t="str">
        <f>IF(ROW()-ROW($A$24)+$A$24&lt;=LOOKUP(2,1/(TermCount!39:39&lt;&gt;""),COLUMN(TermCount!39:39)),ROW()-ROW($A$24)+$A$24, "")</f>
        <v/>
      </c>
      <c r="B62" s="5" t="str">
        <f t="shared" ca="1" si="1"/>
        <v/>
      </c>
      <c r="C62" s="5" t="str">
        <f t="shared" ca="1" si="3"/>
        <v/>
      </c>
    </row>
    <row r="63" spans="1:3" x14ac:dyDescent="0.15">
      <c r="A63" s="5" t="str">
        <f>IF(ROW()-ROW($A$24)+$A$24&lt;=LOOKUP(2,1/(TermCount!40:40&lt;&gt;""),COLUMN(TermCount!40:40)),ROW()-ROW($A$24)+$A$24, "")</f>
        <v/>
      </c>
      <c r="B63" s="5" t="str">
        <f t="shared" ca="1" si="1"/>
        <v/>
      </c>
      <c r="C63" s="5" t="str">
        <f t="shared" ca="1" si="3"/>
        <v/>
      </c>
    </row>
    <row r="64" spans="1:3" x14ac:dyDescent="0.15">
      <c r="A64" s="5" t="str">
        <f>IF(ROW()-ROW($A$24)+$A$24&lt;=LOOKUP(2,1/(TermCount!41:41&lt;&gt;""),COLUMN(TermCount!41:41)),ROW()-ROW($A$24)+$A$24, "")</f>
        <v/>
      </c>
      <c r="B64" s="5" t="str">
        <f t="shared" ca="1" si="1"/>
        <v/>
      </c>
      <c r="C64" s="5" t="str">
        <f t="shared" ca="1" si="3"/>
        <v/>
      </c>
    </row>
    <row r="65" spans="1:4" x14ac:dyDescent="0.15">
      <c r="A65" s="5" t="str">
        <f>IF(ROW()-ROW($A$24)+$A$24&lt;=LOOKUP(2,1/(TermCount!42:42&lt;&gt;""),COLUMN(TermCount!42:42)),ROW()-ROW($A$24)+$A$24, "")</f>
        <v/>
      </c>
      <c r="B65" s="5" t="str">
        <f t="shared" ref="B65" ca="1" si="4">IF(A65&lt;&gt;"", IF(INDIRECT("TermCount!"&amp;SUBSTITUTE(ADDRESS(1,A65,4),"1","")&amp;"2")=0, "", INDIRECT("TermCount!"&amp;SUBSTITUTE(ADDRESS(1,A65,4),"1","")&amp;"2")), "")</f>
        <v/>
      </c>
      <c r="C65" s="5" t="str">
        <f t="shared" ca="1" si="3"/>
        <v/>
      </c>
    </row>
    <row r="66" spans="1:4" s="11" customFormat="1" x14ac:dyDescent="0.15">
      <c r="A66" s="12"/>
      <c r="B66" s="12"/>
      <c r="C66" s="12"/>
      <c r="D66" s="12"/>
    </row>
  </sheetData>
  <mergeCells count="5">
    <mergeCell ref="B12:C12"/>
    <mergeCell ref="B22:C22"/>
    <mergeCell ref="B4:C4"/>
    <mergeCell ref="G3:I3"/>
    <mergeCell ref="G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9CDE-0239-B343-9AFB-B23C68BF664C}">
  <dimension ref="A1:T110"/>
  <sheetViews>
    <sheetView workbookViewId="0">
      <selection activeCell="A3" sqref="A3"/>
    </sheetView>
  </sheetViews>
  <sheetFormatPr baseColWidth="10" defaultRowHeight="16" x14ac:dyDescent="0.2"/>
  <cols>
    <col min="1" max="2" width="12.1640625" bestFit="1" customWidth="1"/>
    <col min="3" max="3" width="11.5" bestFit="1" customWidth="1"/>
    <col min="5" max="5" width="18.1640625" bestFit="1" customWidth="1"/>
    <col min="6" max="6" width="4.1640625" bestFit="1" customWidth="1"/>
    <col min="7" max="7" width="7.1640625" bestFit="1" customWidth="1"/>
  </cols>
  <sheetData>
    <row r="1" spans="1:20" ht="51" x14ac:dyDescent="0.2">
      <c r="A1" s="1" t="s">
        <v>466</v>
      </c>
      <c r="B1" s="1" t="s">
        <v>467</v>
      </c>
      <c r="C1" s="1" t="s">
        <v>483</v>
      </c>
      <c r="D1" s="1"/>
      <c r="E1" s="1"/>
      <c r="F1" s="1"/>
      <c r="G1" s="1"/>
      <c r="J1" t="s">
        <v>464</v>
      </c>
      <c r="K1" t="s">
        <v>464</v>
      </c>
      <c r="L1" t="s">
        <v>464</v>
      </c>
      <c r="M1" t="s">
        <v>464</v>
      </c>
      <c r="N1" t="s">
        <v>464</v>
      </c>
      <c r="O1" t="s">
        <v>464</v>
      </c>
      <c r="P1" t="s">
        <v>465</v>
      </c>
      <c r="Q1" t="s">
        <v>465</v>
      </c>
      <c r="R1" t="s">
        <v>465</v>
      </c>
      <c r="S1" t="s">
        <v>465</v>
      </c>
      <c r="T1" t="s">
        <v>465</v>
      </c>
    </row>
    <row r="2" spans="1:20" x14ac:dyDescent="0.2">
      <c r="A2" s="4" t="s">
        <v>484</v>
      </c>
      <c r="F2" s="2"/>
      <c r="G2" s="2"/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</row>
    <row r="3" spans="1:20" x14ac:dyDescent="0.2">
      <c r="A3">
        <f t="shared" ref="A3:A66" si="0">AVERAGE(J3:O3)</f>
        <v>0.97944620104743985</v>
      </c>
      <c r="B3">
        <f t="shared" ref="B3:B66" si="1">AVERAGE(P3:T3)</f>
        <v>0.95235076284779863</v>
      </c>
      <c r="C3" t="str">
        <f>IF(A3&gt;B3, "Liberal",  IF(B3&gt;A3,"Conservative","Tie"))</f>
        <v>Liberal</v>
      </c>
      <c r="E3" t="s">
        <v>470</v>
      </c>
      <c r="F3" s="2">
        <f>COUNTA(C:C)</f>
        <v>109</v>
      </c>
      <c r="G3" s="2"/>
      <c r="I3" t="s">
        <v>1513</v>
      </c>
      <c r="J3">
        <v>0.98470272803018499</v>
      </c>
      <c r="K3">
        <v>0.97056330335976504</v>
      </c>
      <c r="L3">
        <v>0.95885507315131902</v>
      </c>
      <c r="M3">
        <v>0.987957792102794</v>
      </c>
      <c r="N3">
        <v>0.98458078944735705</v>
      </c>
      <c r="O3">
        <v>0.99001752019321898</v>
      </c>
      <c r="P3">
        <v>0.97781319270114597</v>
      </c>
      <c r="Q3">
        <v>0.96353776711596495</v>
      </c>
      <c r="R3">
        <v>0.94307960846233196</v>
      </c>
      <c r="S3">
        <v>0.90894742128178896</v>
      </c>
      <c r="T3">
        <v>0.96837582467776095</v>
      </c>
    </row>
    <row r="4" spans="1:20" x14ac:dyDescent="0.2">
      <c r="A4">
        <f t="shared" si="0"/>
        <v>0.96110305071065005</v>
      </c>
      <c r="B4">
        <f t="shared" si="1"/>
        <v>0.93706445770710434</v>
      </c>
      <c r="C4" t="str">
        <f t="shared" ref="C4:C67" si="2">IF(A4&gt;B4, "Liberal",  IF(B4&gt;A4,"Conservative","Tie"))</f>
        <v>Liberal</v>
      </c>
      <c r="E4" t="s">
        <v>468</v>
      </c>
      <c r="F4" s="2">
        <f>COUNTIF(C:C, "Conservative")</f>
        <v>41</v>
      </c>
      <c r="G4" s="3">
        <f>F4/F3</f>
        <v>0.37614678899082571</v>
      </c>
      <c r="I4" t="s">
        <v>15</v>
      </c>
      <c r="J4">
        <v>0.96445681291252405</v>
      </c>
      <c r="K4">
        <v>0.93424219225900595</v>
      </c>
      <c r="L4">
        <v>0.95840655095623595</v>
      </c>
      <c r="M4">
        <v>0.96570302133957797</v>
      </c>
      <c r="N4">
        <v>0.974206302279509</v>
      </c>
      <c r="O4">
        <v>0.96960342451704795</v>
      </c>
      <c r="P4">
        <v>0.95613924478280399</v>
      </c>
      <c r="Q4">
        <v>0.947356912903902</v>
      </c>
      <c r="R4">
        <v>0.92520012429090703</v>
      </c>
      <c r="S4">
        <v>0.90460435891639301</v>
      </c>
      <c r="T4">
        <v>0.95202164764151598</v>
      </c>
    </row>
    <row r="5" spans="1:20" x14ac:dyDescent="0.2">
      <c r="A5">
        <f t="shared" si="0"/>
        <v>0.94945917189133811</v>
      </c>
      <c r="B5">
        <f t="shared" si="1"/>
        <v>0.95388576502017219</v>
      </c>
      <c r="C5" t="str">
        <f t="shared" si="2"/>
        <v>Conservative</v>
      </c>
      <c r="E5" t="s">
        <v>469</v>
      </c>
      <c r="F5" s="2">
        <f>COUNTIF(C:C, "Liberal")</f>
        <v>66</v>
      </c>
      <c r="G5" s="3">
        <f>F5/F3</f>
        <v>0.60550458715596334</v>
      </c>
      <c r="I5" t="s">
        <v>1514</v>
      </c>
      <c r="J5">
        <v>0.94679329498223896</v>
      </c>
      <c r="K5">
        <v>0.91661341635584603</v>
      </c>
      <c r="L5">
        <v>0.98446035494718498</v>
      </c>
      <c r="M5">
        <v>0.94548455911358298</v>
      </c>
      <c r="N5">
        <v>0.94357677305155996</v>
      </c>
      <c r="O5">
        <v>0.95982663289761605</v>
      </c>
      <c r="P5">
        <v>0.95330736021878004</v>
      </c>
      <c r="Q5">
        <v>0.97314092068763403</v>
      </c>
      <c r="R5">
        <v>0.96866932179128995</v>
      </c>
      <c r="S5">
        <v>0.96896003397747699</v>
      </c>
      <c r="T5">
        <v>0.90535118842567996</v>
      </c>
    </row>
    <row r="6" spans="1:20" x14ac:dyDescent="0.2">
      <c r="A6">
        <f t="shared" si="0"/>
        <v>0.97398425302080638</v>
      </c>
      <c r="B6">
        <f t="shared" si="1"/>
        <v>0.96426720875294747</v>
      </c>
      <c r="C6" t="str">
        <f t="shared" si="2"/>
        <v>Liberal</v>
      </c>
      <c r="I6" t="s">
        <v>1515</v>
      </c>
      <c r="J6">
        <v>0.97614032771241099</v>
      </c>
      <c r="K6">
        <v>0.95120639781611505</v>
      </c>
      <c r="L6">
        <v>0.97669007903373595</v>
      </c>
      <c r="M6">
        <v>0.97985641626317899</v>
      </c>
      <c r="N6">
        <v>0.97716253030459499</v>
      </c>
      <c r="O6">
        <v>0.98284976699480298</v>
      </c>
      <c r="P6">
        <v>0.98089782446263896</v>
      </c>
      <c r="Q6">
        <v>0.97674586198170799</v>
      </c>
      <c r="R6">
        <v>0.964685356225774</v>
      </c>
      <c r="S6">
        <v>0.94600563036548502</v>
      </c>
      <c r="T6">
        <v>0.95300137072913105</v>
      </c>
    </row>
    <row r="7" spans="1:20" x14ac:dyDescent="0.2">
      <c r="A7">
        <f t="shared" si="0"/>
        <v>0.95363427404522561</v>
      </c>
      <c r="B7">
        <f t="shared" si="1"/>
        <v>0.95890342001636808</v>
      </c>
      <c r="C7" t="str">
        <f t="shared" si="2"/>
        <v>Conservative</v>
      </c>
      <c r="I7" t="s">
        <v>1516</v>
      </c>
      <c r="J7">
        <v>0.95433239365407896</v>
      </c>
      <c r="K7">
        <v>0.94571894445483295</v>
      </c>
      <c r="L7">
        <v>0.97239008346165001</v>
      </c>
      <c r="M7">
        <v>0.94843528821821699</v>
      </c>
      <c r="N7">
        <v>0.94634378550215503</v>
      </c>
      <c r="O7">
        <v>0.95458514898042002</v>
      </c>
      <c r="P7">
        <v>0.96193358488091396</v>
      </c>
      <c r="Q7">
        <v>0.97434222649066005</v>
      </c>
      <c r="R7">
        <v>0.96943557221104404</v>
      </c>
      <c r="S7">
        <v>0.95405864857268896</v>
      </c>
      <c r="T7">
        <v>0.93474706792653395</v>
      </c>
    </row>
    <row r="8" spans="1:20" x14ac:dyDescent="0.2">
      <c r="A8">
        <f t="shared" si="0"/>
        <v>0.94653793971363243</v>
      </c>
      <c r="B8">
        <f t="shared" si="1"/>
        <v>0.93898703022530761</v>
      </c>
      <c r="C8" t="str">
        <f t="shared" si="2"/>
        <v>Liberal</v>
      </c>
      <c r="I8" t="s">
        <v>1517</v>
      </c>
      <c r="J8">
        <v>0.95047082431508201</v>
      </c>
      <c r="K8">
        <v>0.941723771190627</v>
      </c>
      <c r="L8">
        <v>0.95085950335747504</v>
      </c>
      <c r="M8">
        <v>0.94055435049136904</v>
      </c>
      <c r="N8">
        <v>0.95083213128899802</v>
      </c>
      <c r="O8">
        <v>0.944787057638243</v>
      </c>
      <c r="P8">
        <v>0.94197208508489305</v>
      </c>
      <c r="Q8">
        <v>0.95106854522961604</v>
      </c>
      <c r="R8">
        <v>0.94561070732441299</v>
      </c>
      <c r="S8">
        <v>0.92522053320567099</v>
      </c>
      <c r="T8">
        <v>0.93106328028194496</v>
      </c>
    </row>
    <row r="9" spans="1:20" x14ac:dyDescent="0.2">
      <c r="A9">
        <f t="shared" si="0"/>
        <v>0.92986575209008293</v>
      </c>
      <c r="B9">
        <f t="shared" si="1"/>
        <v>0.89626004665883485</v>
      </c>
      <c r="C9" t="str">
        <f t="shared" si="2"/>
        <v>Liberal</v>
      </c>
      <c r="I9" t="s">
        <v>38</v>
      </c>
      <c r="J9">
        <v>0.93959188471118404</v>
      </c>
      <c r="K9">
        <v>0.91389277201115204</v>
      </c>
      <c r="L9">
        <v>0.91737845472827995</v>
      </c>
      <c r="M9">
        <v>0.92846389167287402</v>
      </c>
      <c r="N9">
        <v>0.94738130828165801</v>
      </c>
      <c r="O9">
        <v>0.93248620113534897</v>
      </c>
      <c r="P9">
        <v>0.90225829645662503</v>
      </c>
      <c r="Q9">
        <v>0.90368881583480998</v>
      </c>
      <c r="R9">
        <v>0.89550502137141197</v>
      </c>
      <c r="S9">
        <v>0.87388668055835805</v>
      </c>
      <c r="T9">
        <v>0.90596141907297001</v>
      </c>
    </row>
    <row r="10" spans="1:20" x14ac:dyDescent="0.2">
      <c r="A10">
        <f t="shared" si="0"/>
        <v>0.94459307631090628</v>
      </c>
      <c r="B10">
        <f t="shared" si="1"/>
        <v>0.926561272705128</v>
      </c>
      <c r="C10" t="str">
        <f t="shared" si="2"/>
        <v>Liberal</v>
      </c>
      <c r="I10" t="s">
        <v>1518</v>
      </c>
      <c r="J10">
        <v>0.95007933539281597</v>
      </c>
      <c r="K10">
        <v>0.92467954240928196</v>
      </c>
      <c r="L10">
        <v>0.95024422100447004</v>
      </c>
      <c r="M10">
        <v>0.94199745157023995</v>
      </c>
      <c r="N10">
        <v>0.95173649893224299</v>
      </c>
      <c r="O10">
        <v>0.94882140855638697</v>
      </c>
      <c r="P10">
        <v>0.925594566507977</v>
      </c>
      <c r="Q10">
        <v>0.93772881284585996</v>
      </c>
      <c r="R10">
        <v>0.93244872743470997</v>
      </c>
      <c r="S10">
        <v>0.92055250913405295</v>
      </c>
      <c r="T10">
        <v>0.91648174760304002</v>
      </c>
    </row>
    <row r="11" spans="1:20" x14ac:dyDescent="0.2">
      <c r="A11">
        <f t="shared" si="0"/>
        <v>0.94613533524956372</v>
      </c>
      <c r="B11">
        <f t="shared" si="1"/>
        <v>0.90570817087094047</v>
      </c>
      <c r="C11" t="str">
        <f t="shared" si="2"/>
        <v>Liberal</v>
      </c>
      <c r="I11" t="s">
        <v>532</v>
      </c>
      <c r="J11">
        <v>0.95579335462224102</v>
      </c>
      <c r="K11">
        <v>0.93293386637666098</v>
      </c>
      <c r="L11">
        <v>0.92145850048119304</v>
      </c>
      <c r="M11">
        <v>0.95014636095932004</v>
      </c>
      <c r="N11">
        <v>0.96390664531641501</v>
      </c>
      <c r="O11">
        <v>0.95257328374155303</v>
      </c>
      <c r="P11">
        <v>0.92223020621068497</v>
      </c>
      <c r="Q11">
        <v>0.91389400848560598</v>
      </c>
      <c r="R11">
        <v>0.89780987805569301</v>
      </c>
      <c r="S11">
        <v>0.86799994864016194</v>
      </c>
      <c r="T11">
        <v>0.92660681296255598</v>
      </c>
    </row>
    <row r="12" spans="1:20" x14ac:dyDescent="0.2">
      <c r="A12">
        <f t="shared" si="0"/>
        <v>0.9511792298531464</v>
      </c>
      <c r="B12">
        <f t="shared" si="1"/>
        <v>0.9431558111754097</v>
      </c>
      <c r="C12" t="str">
        <f t="shared" si="2"/>
        <v>Liberal</v>
      </c>
      <c r="I12" t="s">
        <v>61</v>
      </c>
      <c r="J12">
        <v>0.95081019151607604</v>
      </c>
      <c r="K12">
        <v>0.93177097422564903</v>
      </c>
      <c r="L12">
        <v>0.950297085461145</v>
      </c>
      <c r="M12">
        <v>0.95197857415078602</v>
      </c>
      <c r="N12">
        <v>0.965171903278221</v>
      </c>
      <c r="O12">
        <v>0.95704665048700099</v>
      </c>
      <c r="P12">
        <v>0.95575964219596599</v>
      </c>
      <c r="Q12">
        <v>0.95276928017509299</v>
      </c>
      <c r="R12">
        <v>0.93255005108697897</v>
      </c>
      <c r="S12">
        <v>0.91199010447544104</v>
      </c>
      <c r="T12">
        <v>0.96270997794356905</v>
      </c>
    </row>
    <row r="13" spans="1:20" x14ac:dyDescent="0.2">
      <c r="A13">
        <f t="shared" si="0"/>
        <v>0.8023294664617141</v>
      </c>
      <c r="B13">
        <f t="shared" si="1"/>
        <v>0.72946167518470784</v>
      </c>
      <c r="C13" t="str">
        <f t="shared" si="2"/>
        <v>Liberal</v>
      </c>
      <c r="I13" t="s">
        <v>1519</v>
      </c>
      <c r="J13">
        <v>0.82151117414034103</v>
      </c>
      <c r="K13">
        <v>0.84402563610014802</v>
      </c>
      <c r="L13">
        <v>0.68983303628672799</v>
      </c>
      <c r="M13">
        <v>0.83272403639333004</v>
      </c>
      <c r="N13">
        <v>0.82112656592651201</v>
      </c>
      <c r="O13">
        <v>0.80475634992322598</v>
      </c>
      <c r="P13">
        <v>0.80917903625867205</v>
      </c>
      <c r="Q13">
        <v>0.72290998730260203</v>
      </c>
      <c r="R13">
        <v>0.68040216723499403</v>
      </c>
      <c r="S13">
        <v>0.58612014700340698</v>
      </c>
      <c r="T13">
        <v>0.84869703812386399</v>
      </c>
    </row>
    <row r="14" spans="1:20" x14ac:dyDescent="0.2">
      <c r="A14">
        <f t="shared" si="0"/>
        <v>0.92733106724722969</v>
      </c>
      <c r="B14">
        <f t="shared" si="1"/>
        <v>0.94625635931169971</v>
      </c>
      <c r="C14" t="str">
        <f t="shared" si="2"/>
        <v>Conservative</v>
      </c>
      <c r="I14" t="s">
        <v>1520</v>
      </c>
      <c r="J14">
        <v>0.92483535726853305</v>
      </c>
      <c r="K14">
        <v>0.89132748276238705</v>
      </c>
      <c r="L14">
        <v>0.97857379805079203</v>
      </c>
      <c r="M14">
        <v>0.92550785708527405</v>
      </c>
      <c r="N14">
        <v>0.90849875330388397</v>
      </c>
      <c r="O14">
        <v>0.93524315501250799</v>
      </c>
      <c r="P14">
        <v>0.93512127642854603</v>
      </c>
      <c r="Q14">
        <v>0.96678454767913202</v>
      </c>
      <c r="R14">
        <v>0.96777404842234505</v>
      </c>
      <c r="S14">
        <v>0.97773684923974302</v>
      </c>
      <c r="T14">
        <v>0.883865074788732</v>
      </c>
    </row>
    <row r="15" spans="1:20" x14ac:dyDescent="0.2">
      <c r="A15">
        <f t="shared" si="0"/>
        <v>0.89152096630189537</v>
      </c>
      <c r="B15">
        <f t="shared" si="1"/>
        <v>0.83891333354009912</v>
      </c>
      <c r="C15" t="str">
        <f t="shared" si="2"/>
        <v>Liberal</v>
      </c>
      <c r="I15" t="s">
        <v>1521</v>
      </c>
      <c r="J15">
        <v>0.90247767660983202</v>
      </c>
      <c r="K15">
        <v>0.88538709614759004</v>
      </c>
      <c r="L15">
        <v>0.82666014310338298</v>
      </c>
      <c r="M15">
        <v>0.91868384989806495</v>
      </c>
      <c r="N15">
        <v>0.91093446189578597</v>
      </c>
      <c r="O15">
        <v>0.90498257015671701</v>
      </c>
      <c r="P15">
        <v>0.90429483794534204</v>
      </c>
      <c r="Q15">
        <v>0.83839461442183505</v>
      </c>
      <c r="R15">
        <v>0.79637844142765901</v>
      </c>
      <c r="S15">
        <v>0.73515086445900502</v>
      </c>
      <c r="T15">
        <v>0.92034790944665401</v>
      </c>
    </row>
    <row r="16" spans="1:20" x14ac:dyDescent="0.2">
      <c r="A16">
        <f t="shared" si="0"/>
        <v>0.77741921621325394</v>
      </c>
      <c r="B16">
        <f t="shared" si="1"/>
        <v>0.77544651271958087</v>
      </c>
      <c r="C16" t="str">
        <f t="shared" si="2"/>
        <v>Liberal</v>
      </c>
      <c r="I16" t="s">
        <v>76</v>
      </c>
      <c r="J16">
        <v>0.76796523382025805</v>
      </c>
      <c r="K16">
        <v>0.74333326157859603</v>
      </c>
      <c r="L16">
        <v>0.767269195255873</v>
      </c>
      <c r="M16">
        <v>0.77807613373051998</v>
      </c>
      <c r="N16">
        <v>0.81562319029111896</v>
      </c>
      <c r="O16">
        <v>0.79224828260315805</v>
      </c>
      <c r="P16">
        <v>0.79537476079985903</v>
      </c>
      <c r="Q16">
        <v>0.78496309459677505</v>
      </c>
      <c r="R16">
        <v>0.74927593094911205</v>
      </c>
      <c r="S16">
        <v>0.73364048126146597</v>
      </c>
      <c r="T16">
        <v>0.81397829599069205</v>
      </c>
    </row>
    <row r="17" spans="1:20" x14ac:dyDescent="0.2">
      <c r="A17">
        <f t="shared" si="0"/>
        <v>0.92850787711202454</v>
      </c>
      <c r="B17">
        <f t="shared" si="1"/>
        <v>0.86255264686130562</v>
      </c>
      <c r="C17" t="str">
        <f t="shared" si="2"/>
        <v>Liberal</v>
      </c>
      <c r="I17" t="s">
        <v>77</v>
      </c>
      <c r="J17">
        <v>0.94808514355649398</v>
      </c>
      <c r="K17">
        <v>0.94786466894168198</v>
      </c>
      <c r="L17">
        <v>0.85501017592638395</v>
      </c>
      <c r="M17">
        <v>0.95113387088443502</v>
      </c>
      <c r="N17">
        <v>0.93318404882803296</v>
      </c>
      <c r="O17">
        <v>0.935769354535119</v>
      </c>
      <c r="P17">
        <v>0.91600107742286496</v>
      </c>
      <c r="Q17">
        <v>0.86597844391137901</v>
      </c>
      <c r="R17">
        <v>0.83619306193876397</v>
      </c>
      <c r="S17">
        <v>0.76805896862068501</v>
      </c>
      <c r="T17">
        <v>0.92653168241283501</v>
      </c>
    </row>
    <row r="18" spans="1:20" x14ac:dyDescent="0.2">
      <c r="A18">
        <f t="shared" si="0"/>
        <v>0.96336542723482477</v>
      </c>
      <c r="B18">
        <f t="shared" si="1"/>
        <v>0.96926085587310029</v>
      </c>
      <c r="C18" t="str">
        <f t="shared" si="2"/>
        <v>Conservative</v>
      </c>
      <c r="I18" t="s">
        <v>1522</v>
      </c>
      <c r="J18">
        <v>0.96205598910303303</v>
      </c>
      <c r="K18">
        <v>0.95204827201903997</v>
      </c>
      <c r="L18">
        <v>0.97271375276003602</v>
      </c>
      <c r="M18">
        <v>0.96382132081062</v>
      </c>
      <c r="N18">
        <v>0.95740702314869497</v>
      </c>
      <c r="O18">
        <v>0.97214620556752396</v>
      </c>
      <c r="P18">
        <v>0.98268012742202404</v>
      </c>
      <c r="Q18">
        <v>0.985626516297332</v>
      </c>
      <c r="R18">
        <v>0.97308213626053197</v>
      </c>
      <c r="S18">
        <v>0.95509774603583397</v>
      </c>
      <c r="T18">
        <v>0.94981775334977903</v>
      </c>
    </row>
    <row r="19" spans="1:20" x14ac:dyDescent="0.2">
      <c r="A19">
        <f t="shared" si="0"/>
        <v>0.97067855778459533</v>
      </c>
      <c r="B19">
        <f t="shared" si="1"/>
        <v>0.9618438749292848</v>
      </c>
      <c r="C19" t="str">
        <f t="shared" si="2"/>
        <v>Liberal</v>
      </c>
      <c r="I19" t="s">
        <v>86</v>
      </c>
      <c r="J19">
        <v>0.96989049704991404</v>
      </c>
      <c r="K19">
        <v>0.94891670348722301</v>
      </c>
      <c r="L19">
        <v>0.96785268682526304</v>
      </c>
      <c r="M19">
        <v>0.97674046385942803</v>
      </c>
      <c r="N19">
        <v>0.97491685958127605</v>
      </c>
      <c r="O19">
        <v>0.98575413590446703</v>
      </c>
      <c r="P19">
        <v>0.98312260404695295</v>
      </c>
      <c r="Q19">
        <v>0.97609076401719996</v>
      </c>
      <c r="R19">
        <v>0.95786221585020004</v>
      </c>
      <c r="S19">
        <v>0.93641737503815203</v>
      </c>
      <c r="T19">
        <v>0.95572641569391903</v>
      </c>
    </row>
    <row r="20" spans="1:20" x14ac:dyDescent="0.2">
      <c r="A20">
        <f t="shared" si="0"/>
        <v>0.95014156241285308</v>
      </c>
      <c r="B20">
        <f t="shared" si="1"/>
        <v>0.94294762120056641</v>
      </c>
      <c r="C20" t="str">
        <f t="shared" si="2"/>
        <v>Liberal</v>
      </c>
      <c r="I20" t="s">
        <v>94</v>
      </c>
      <c r="J20">
        <v>0.95195706550090498</v>
      </c>
      <c r="K20">
        <v>0.94429708525878997</v>
      </c>
      <c r="L20">
        <v>0.93080220835780503</v>
      </c>
      <c r="M20">
        <v>0.95776266024956502</v>
      </c>
      <c r="N20">
        <v>0.96155489674278605</v>
      </c>
      <c r="O20">
        <v>0.95447545836726699</v>
      </c>
      <c r="P20">
        <v>0.96104729409443501</v>
      </c>
      <c r="Q20">
        <v>0.944357464323475</v>
      </c>
      <c r="R20">
        <v>0.92127674965595197</v>
      </c>
      <c r="S20">
        <v>0.89197201242038204</v>
      </c>
      <c r="T20">
        <v>0.99608458550858803</v>
      </c>
    </row>
    <row r="21" spans="1:20" x14ac:dyDescent="0.2">
      <c r="A21">
        <f t="shared" si="0"/>
        <v>0.91664711830276036</v>
      </c>
      <c r="B21">
        <f t="shared" si="1"/>
        <v>0.90032319692280161</v>
      </c>
      <c r="C21" t="str">
        <f t="shared" si="2"/>
        <v>Liberal</v>
      </c>
      <c r="I21" t="s">
        <v>1523</v>
      </c>
      <c r="J21">
        <v>0.91681876895012504</v>
      </c>
      <c r="K21">
        <v>0.90402032314860503</v>
      </c>
      <c r="L21">
        <v>0.88626794507377404</v>
      </c>
      <c r="M21">
        <v>0.92340065016776895</v>
      </c>
      <c r="N21">
        <v>0.94666046693482198</v>
      </c>
      <c r="O21">
        <v>0.92271455554146797</v>
      </c>
      <c r="P21">
        <v>0.92682178229558299</v>
      </c>
      <c r="Q21">
        <v>0.89750055882131496</v>
      </c>
      <c r="R21">
        <v>0.86511059889317699</v>
      </c>
      <c r="S21">
        <v>0.83106831586130103</v>
      </c>
      <c r="T21">
        <v>0.98111472874263195</v>
      </c>
    </row>
    <row r="22" spans="1:20" x14ac:dyDescent="0.2">
      <c r="A22">
        <f t="shared" si="0"/>
        <v>0.90769592365216933</v>
      </c>
      <c r="B22">
        <f t="shared" si="1"/>
        <v>0.89004768170080395</v>
      </c>
      <c r="C22" t="str">
        <f t="shared" si="2"/>
        <v>Liberal</v>
      </c>
      <c r="I22" t="s">
        <v>1524</v>
      </c>
      <c r="J22">
        <v>0.90680708163853896</v>
      </c>
      <c r="K22">
        <v>0.89775794505752804</v>
      </c>
      <c r="L22">
        <v>0.87006501515309498</v>
      </c>
      <c r="M22">
        <v>0.91503139437123304</v>
      </c>
      <c r="N22">
        <v>0.942037419880838</v>
      </c>
      <c r="O22">
        <v>0.91447668581178299</v>
      </c>
      <c r="P22">
        <v>0.91942784387478804</v>
      </c>
      <c r="Q22">
        <v>0.88690313734136195</v>
      </c>
      <c r="R22">
        <v>0.85454271184095698</v>
      </c>
      <c r="S22">
        <v>0.81616403555223704</v>
      </c>
      <c r="T22">
        <v>0.97320067989467496</v>
      </c>
    </row>
    <row r="23" spans="1:20" x14ac:dyDescent="0.2">
      <c r="A23">
        <f t="shared" si="0"/>
        <v>0.89540512941308048</v>
      </c>
      <c r="B23">
        <f t="shared" si="1"/>
        <v>0.88045768538339819</v>
      </c>
      <c r="C23" t="str">
        <f t="shared" si="2"/>
        <v>Liberal</v>
      </c>
      <c r="I23" t="s">
        <v>1525</v>
      </c>
      <c r="J23">
        <v>0.89530866383340102</v>
      </c>
      <c r="K23">
        <v>0.88721768000955803</v>
      </c>
      <c r="L23">
        <v>0.85716096342469295</v>
      </c>
      <c r="M23">
        <v>0.90117893963214202</v>
      </c>
      <c r="N23">
        <v>0.93211638142591402</v>
      </c>
      <c r="O23">
        <v>0.89944814815277496</v>
      </c>
      <c r="P23">
        <v>0.91029122131656004</v>
      </c>
      <c r="Q23">
        <v>0.87473235976519803</v>
      </c>
      <c r="R23">
        <v>0.84363905249314697</v>
      </c>
      <c r="S23">
        <v>0.80427099449427497</v>
      </c>
      <c r="T23">
        <v>0.96935479884781095</v>
      </c>
    </row>
    <row r="24" spans="1:20" x14ac:dyDescent="0.2">
      <c r="A24">
        <f t="shared" si="0"/>
        <v>0.91662679083275778</v>
      </c>
      <c r="B24">
        <f t="shared" si="1"/>
        <v>0.90397110477924458</v>
      </c>
      <c r="C24" t="str">
        <f t="shared" si="2"/>
        <v>Liberal</v>
      </c>
      <c r="I24" t="s">
        <v>1526</v>
      </c>
      <c r="J24">
        <v>0.91507134999111395</v>
      </c>
      <c r="K24">
        <v>0.89858940351528405</v>
      </c>
      <c r="L24">
        <v>0.89263810156346801</v>
      </c>
      <c r="M24">
        <v>0.92128225420022603</v>
      </c>
      <c r="N24">
        <v>0.94870788023864905</v>
      </c>
      <c r="O24">
        <v>0.92347175548780602</v>
      </c>
      <c r="P24">
        <v>0.92591760851164695</v>
      </c>
      <c r="Q24">
        <v>0.900829056280542</v>
      </c>
      <c r="R24">
        <v>0.87256431607026497</v>
      </c>
      <c r="S24">
        <v>0.84263605410000997</v>
      </c>
      <c r="T24">
        <v>0.97790848893375903</v>
      </c>
    </row>
    <row r="25" spans="1:20" x14ac:dyDescent="0.2">
      <c r="A25">
        <f t="shared" si="0"/>
        <v>0.89131434707466817</v>
      </c>
      <c r="B25">
        <f t="shared" si="1"/>
        <v>0.88260651144572899</v>
      </c>
      <c r="C25" t="str">
        <f t="shared" si="2"/>
        <v>Liberal</v>
      </c>
      <c r="I25" t="s">
        <v>1527</v>
      </c>
      <c r="J25">
        <v>0.88921772340090499</v>
      </c>
      <c r="K25">
        <v>0.87542553913180898</v>
      </c>
      <c r="L25">
        <v>0.86390094090540104</v>
      </c>
      <c r="M25">
        <v>0.89718355213093004</v>
      </c>
      <c r="N25">
        <v>0.92457850096230798</v>
      </c>
      <c r="O25">
        <v>0.89757982591665597</v>
      </c>
      <c r="P25">
        <v>0.90889379816434002</v>
      </c>
      <c r="Q25">
        <v>0.87933217256388196</v>
      </c>
      <c r="R25">
        <v>0.84593014049913395</v>
      </c>
      <c r="S25">
        <v>0.81430830645542096</v>
      </c>
      <c r="T25">
        <v>0.96456813954586795</v>
      </c>
    </row>
    <row r="26" spans="1:20" x14ac:dyDescent="0.2">
      <c r="A26">
        <f t="shared" si="0"/>
        <v>0.97136425272199878</v>
      </c>
      <c r="B26">
        <f t="shared" si="1"/>
        <v>0.96102060726761951</v>
      </c>
      <c r="C26" t="str">
        <f t="shared" si="2"/>
        <v>Liberal</v>
      </c>
      <c r="I26" t="s">
        <v>99</v>
      </c>
      <c r="J26">
        <v>0.97494008690314404</v>
      </c>
      <c r="K26">
        <v>0.94640809165064899</v>
      </c>
      <c r="L26">
        <v>0.98012514965306696</v>
      </c>
      <c r="M26">
        <v>0.97903213113791598</v>
      </c>
      <c r="N26">
        <v>0.96617904064686699</v>
      </c>
      <c r="O26">
        <v>0.98150101634035003</v>
      </c>
      <c r="P26">
        <v>0.97202952466261805</v>
      </c>
      <c r="Q26">
        <v>0.97802447699946105</v>
      </c>
      <c r="R26">
        <v>0.96399336381131695</v>
      </c>
      <c r="S26">
        <v>0.94914450942881801</v>
      </c>
      <c r="T26">
        <v>0.94191116143588305</v>
      </c>
    </row>
    <row r="27" spans="1:20" x14ac:dyDescent="0.2">
      <c r="A27">
        <f t="shared" si="0"/>
        <v>0</v>
      </c>
      <c r="B27">
        <f t="shared" si="1"/>
        <v>0</v>
      </c>
      <c r="C27" t="str">
        <f t="shared" si="2"/>
        <v>Tie</v>
      </c>
      <c r="I27" t="s">
        <v>1528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">
      <c r="A28">
        <f t="shared" si="0"/>
        <v>0.97250268753632441</v>
      </c>
      <c r="B28">
        <f t="shared" si="1"/>
        <v>0.96362105017347943</v>
      </c>
      <c r="C28" t="str">
        <f t="shared" si="2"/>
        <v>Liberal</v>
      </c>
      <c r="I28" t="s">
        <v>1529</v>
      </c>
      <c r="J28">
        <v>0.97537781630429499</v>
      </c>
      <c r="K28">
        <v>0.95989168311051798</v>
      </c>
      <c r="L28">
        <v>0.98109198116696705</v>
      </c>
      <c r="M28">
        <v>0.97635041625373398</v>
      </c>
      <c r="N28">
        <v>0.95979396739845801</v>
      </c>
      <c r="O28">
        <v>0.98251026098397498</v>
      </c>
      <c r="P28">
        <v>0.97563671465006596</v>
      </c>
      <c r="Q28">
        <v>0.98103706564429405</v>
      </c>
      <c r="R28">
        <v>0.97335214638048595</v>
      </c>
      <c r="S28">
        <v>0.954975838957004</v>
      </c>
      <c r="T28">
        <v>0.93310348523554698</v>
      </c>
    </row>
    <row r="29" spans="1:20" x14ac:dyDescent="0.2">
      <c r="A29">
        <f t="shared" si="0"/>
        <v>0.95195982337180229</v>
      </c>
      <c r="B29">
        <f t="shared" si="1"/>
        <v>0.93619473814145349</v>
      </c>
      <c r="C29" t="str">
        <f t="shared" si="2"/>
        <v>Liberal</v>
      </c>
      <c r="I29" t="s">
        <v>107</v>
      </c>
      <c r="J29">
        <v>0.954808404826618</v>
      </c>
      <c r="K29">
        <v>0.920338749961507</v>
      </c>
      <c r="L29">
        <v>0.954355376332365</v>
      </c>
      <c r="M29">
        <v>0.95513209502646301</v>
      </c>
      <c r="N29">
        <v>0.96541972163786005</v>
      </c>
      <c r="O29">
        <v>0.96170459244600104</v>
      </c>
      <c r="P29">
        <v>0.94879880124050098</v>
      </c>
      <c r="Q29">
        <v>0.94355389242950705</v>
      </c>
      <c r="R29">
        <v>0.92950141473348802</v>
      </c>
      <c r="S29">
        <v>0.910844651587286</v>
      </c>
      <c r="T29">
        <v>0.94827493071648505</v>
      </c>
    </row>
    <row r="30" spans="1:20" x14ac:dyDescent="0.2">
      <c r="A30">
        <f t="shared" si="0"/>
        <v>0.95371938230137088</v>
      </c>
      <c r="B30">
        <f t="shared" si="1"/>
        <v>0.93887488188386925</v>
      </c>
      <c r="C30" t="str">
        <f t="shared" si="2"/>
        <v>Liberal</v>
      </c>
      <c r="I30" t="s">
        <v>843</v>
      </c>
      <c r="J30">
        <v>0.95684891347364198</v>
      </c>
      <c r="K30">
        <v>0.941074817023414</v>
      </c>
      <c r="L30">
        <v>0.93955652187116601</v>
      </c>
      <c r="M30">
        <v>0.95741973298760097</v>
      </c>
      <c r="N30">
        <v>0.96758557393278599</v>
      </c>
      <c r="O30">
        <v>0.95983073451961598</v>
      </c>
      <c r="P30">
        <v>0.96364460697610899</v>
      </c>
      <c r="Q30">
        <v>0.946350607899621</v>
      </c>
      <c r="R30">
        <v>0.9240118727094</v>
      </c>
      <c r="S30">
        <v>0.89443238782207102</v>
      </c>
      <c r="T30">
        <v>0.96593493401214503</v>
      </c>
    </row>
    <row r="31" spans="1:20" x14ac:dyDescent="0.2">
      <c r="A31">
        <f t="shared" si="0"/>
        <v>0.93650770433520358</v>
      </c>
      <c r="B31">
        <f t="shared" si="1"/>
        <v>0.92501186268631075</v>
      </c>
      <c r="C31" t="str">
        <f t="shared" si="2"/>
        <v>Liberal</v>
      </c>
      <c r="I31" t="s">
        <v>112</v>
      </c>
      <c r="J31">
        <v>0.93827196416417602</v>
      </c>
      <c r="K31">
        <v>0.91856318581524499</v>
      </c>
      <c r="L31">
        <v>0.92682875559346301</v>
      </c>
      <c r="M31">
        <v>0.93698939922776303</v>
      </c>
      <c r="N31">
        <v>0.95696989644320796</v>
      </c>
      <c r="O31">
        <v>0.94142302476736595</v>
      </c>
      <c r="P31">
        <v>0.94510645477384703</v>
      </c>
      <c r="Q31">
        <v>0.93065553396063705</v>
      </c>
      <c r="R31">
        <v>0.90929436438184097</v>
      </c>
      <c r="S31">
        <v>0.885058754694938</v>
      </c>
      <c r="T31">
        <v>0.95494420562029103</v>
      </c>
    </row>
    <row r="32" spans="1:20" x14ac:dyDescent="0.2">
      <c r="A32">
        <f t="shared" si="0"/>
        <v>0.92758373153760088</v>
      </c>
      <c r="B32">
        <f t="shared" si="1"/>
        <v>0.95297396365518217</v>
      </c>
      <c r="C32" t="str">
        <f t="shared" si="2"/>
        <v>Conservative</v>
      </c>
      <c r="I32" t="s">
        <v>1530</v>
      </c>
      <c r="J32">
        <v>0.92022537934814097</v>
      </c>
      <c r="K32">
        <v>0.89793163361168105</v>
      </c>
      <c r="L32">
        <v>0.969747584530117</v>
      </c>
      <c r="M32">
        <v>0.91757716023458502</v>
      </c>
      <c r="N32">
        <v>0.92521674205289595</v>
      </c>
      <c r="O32">
        <v>0.93480388944818504</v>
      </c>
      <c r="P32">
        <v>0.94768925268401005</v>
      </c>
      <c r="Q32">
        <v>0.96974441696097602</v>
      </c>
      <c r="R32">
        <v>0.96701421444658497</v>
      </c>
      <c r="S32">
        <v>0.97523817475205099</v>
      </c>
      <c r="T32">
        <v>0.90518375943228901</v>
      </c>
    </row>
    <row r="33" spans="1:20" x14ac:dyDescent="0.2">
      <c r="A33">
        <f t="shared" si="0"/>
        <v>0.95609366790341888</v>
      </c>
      <c r="B33">
        <f t="shared" si="1"/>
        <v>0.93265525741178101</v>
      </c>
      <c r="C33" t="str">
        <f t="shared" si="2"/>
        <v>Liberal</v>
      </c>
      <c r="I33" t="s">
        <v>1531</v>
      </c>
      <c r="J33">
        <v>0.95878652197963998</v>
      </c>
      <c r="K33">
        <v>0.92772354577961003</v>
      </c>
      <c r="L33">
        <v>0.95639012668768697</v>
      </c>
      <c r="M33">
        <v>0.95795892885758605</v>
      </c>
      <c r="N33">
        <v>0.96838286551754105</v>
      </c>
      <c r="O33">
        <v>0.96732001859844896</v>
      </c>
      <c r="P33">
        <v>0.94040789898551702</v>
      </c>
      <c r="Q33">
        <v>0.94400360199353694</v>
      </c>
      <c r="R33">
        <v>0.93255624917054203</v>
      </c>
      <c r="S33">
        <v>0.91800427631627002</v>
      </c>
      <c r="T33">
        <v>0.92830426059303905</v>
      </c>
    </row>
    <row r="34" spans="1:20" x14ac:dyDescent="0.2">
      <c r="A34">
        <f t="shared" si="0"/>
        <v>0.94126274502085516</v>
      </c>
      <c r="B34">
        <f t="shared" si="1"/>
        <v>0.88676146692712998</v>
      </c>
      <c r="C34" t="str">
        <f t="shared" si="2"/>
        <v>Liberal</v>
      </c>
      <c r="I34" t="s">
        <v>1532</v>
      </c>
      <c r="J34">
        <v>0.95110609337005703</v>
      </c>
      <c r="K34">
        <v>0.93431718289341004</v>
      </c>
      <c r="L34">
        <v>0.89875636491079103</v>
      </c>
      <c r="M34">
        <v>0.96228087223274705</v>
      </c>
      <c r="N34">
        <v>0.94339584102551999</v>
      </c>
      <c r="O34">
        <v>0.95772011569260596</v>
      </c>
      <c r="P34">
        <v>0.93079092904195504</v>
      </c>
      <c r="Q34">
        <v>0.899651967871132</v>
      </c>
      <c r="R34">
        <v>0.85949098255562595</v>
      </c>
      <c r="S34">
        <v>0.81336847247119903</v>
      </c>
      <c r="T34">
        <v>0.930504982695738</v>
      </c>
    </row>
    <row r="35" spans="1:20" x14ac:dyDescent="0.2">
      <c r="A35">
        <f t="shared" si="0"/>
        <v>0.96668785175388894</v>
      </c>
      <c r="B35">
        <f t="shared" si="1"/>
        <v>0.95194136414213093</v>
      </c>
      <c r="C35" t="str">
        <f t="shared" si="2"/>
        <v>Liberal</v>
      </c>
      <c r="I35" t="s">
        <v>1533</v>
      </c>
      <c r="J35">
        <v>0.96606246585392797</v>
      </c>
      <c r="K35">
        <v>0.94522077080253597</v>
      </c>
      <c r="L35">
        <v>0.964071012162805</v>
      </c>
      <c r="M35">
        <v>0.97086873478193303</v>
      </c>
      <c r="N35">
        <v>0.97550023574464195</v>
      </c>
      <c r="O35">
        <v>0.97840389117748905</v>
      </c>
      <c r="P35">
        <v>0.97067755198343997</v>
      </c>
      <c r="Q35">
        <v>0.96557098642234296</v>
      </c>
      <c r="R35">
        <v>0.94059326501678198</v>
      </c>
      <c r="S35">
        <v>0.91960872407738603</v>
      </c>
      <c r="T35">
        <v>0.96325629321070305</v>
      </c>
    </row>
    <row r="36" spans="1:20" x14ac:dyDescent="0.2">
      <c r="A36">
        <f t="shared" si="0"/>
        <v>0.93419324527800462</v>
      </c>
      <c r="B36">
        <f t="shared" si="1"/>
        <v>0.9596518816748143</v>
      </c>
      <c r="C36" t="str">
        <f t="shared" si="2"/>
        <v>Conservative</v>
      </c>
      <c r="I36" t="s">
        <v>1534</v>
      </c>
      <c r="J36">
        <v>0.92907303090233495</v>
      </c>
      <c r="K36">
        <v>0.92370353756724599</v>
      </c>
      <c r="L36">
        <v>0.96356698347357195</v>
      </c>
      <c r="M36">
        <v>0.925279288736787</v>
      </c>
      <c r="N36">
        <v>0.92698890840163095</v>
      </c>
      <c r="O36">
        <v>0.93654772258645702</v>
      </c>
      <c r="P36">
        <v>0.95506958172580203</v>
      </c>
      <c r="Q36">
        <v>0.97661621063476201</v>
      </c>
      <c r="R36">
        <v>0.97702915322566397</v>
      </c>
      <c r="S36">
        <v>0.97039680205539702</v>
      </c>
      <c r="T36">
        <v>0.91914766073244603</v>
      </c>
    </row>
    <row r="37" spans="1:20" x14ac:dyDescent="0.2">
      <c r="A37">
        <f t="shared" si="0"/>
        <v>0.92497770722921324</v>
      </c>
      <c r="B37">
        <f t="shared" si="1"/>
        <v>0.86283704722841192</v>
      </c>
      <c r="C37" t="str">
        <f t="shared" si="2"/>
        <v>Liberal</v>
      </c>
      <c r="I37" t="s">
        <v>134</v>
      </c>
      <c r="J37">
        <v>0.93942695885760696</v>
      </c>
      <c r="K37">
        <v>0.92014952843071496</v>
      </c>
      <c r="L37">
        <v>0.86179402336712596</v>
      </c>
      <c r="M37">
        <v>0.95291899627026899</v>
      </c>
      <c r="N37">
        <v>0.93559784040900296</v>
      </c>
      <c r="O37">
        <v>0.93997889604055995</v>
      </c>
      <c r="P37">
        <v>0.92132745911825098</v>
      </c>
      <c r="Q37">
        <v>0.87158125600767999</v>
      </c>
      <c r="R37">
        <v>0.82640842858670804</v>
      </c>
      <c r="S37">
        <v>0.76846017365579</v>
      </c>
      <c r="T37">
        <v>0.92640791877363105</v>
      </c>
    </row>
    <row r="38" spans="1:20" x14ac:dyDescent="0.2">
      <c r="A38">
        <f t="shared" si="0"/>
        <v>0.9511919820114989</v>
      </c>
      <c r="B38">
        <f t="shared" si="1"/>
        <v>0.90398973867618915</v>
      </c>
      <c r="C38" t="str">
        <f t="shared" si="2"/>
        <v>Liberal</v>
      </c>
      <c r="I38" t="s">
        <v>138</v>
      </c>
      <c r="J38">
        <v>0.96150335152314803</v>
      </c>
      <c r="K38">
        <v>0.94626980497489599</v>
      </c>
      <c r="L38">
        <v>0.90533486267455698</v>
      </c>
      <c r="M38">
        <v>0.97354842544506404</v>
      </c>
      <c r="N38">
        <v>0.95643584916617097</v>
      </c>
      <c r="O38">
        <v>0.96405959828515697</v>
      </c>
      <c r="P38">
        <v>0.95364062594589705</v>
      </c>
      <c r="Q38">
        <v>0.912544368016035</v>
      </c>
      <c r="R38">
        <v>0.877164871005916</v>
      </c>
      <c r="S38">
        <v>0.82662882263809401</v>
      </c>
      <c r="T38">
        <v>0.94997000577500401</v>
      </c>
    </row>
    <row r="39" spans="1:20" x14ac:dyDescent="0.2">
      <c r="A39">
        <f t="shared" si="0"/>
        <v>0.94028199886277042</v>
      </c>
      <c r="B39">
        <f t="shared" si="1"/>
        <v>0.96334307658536178</v>
      </c>
      <c r="C39" t="str">
        <f t="shared" si="2"/>
        <v>Conservative</v>
      </c>
      <c r="I39" t="s">
        <v>583</v>
      </c>
      <c r="J39">
        <v>0.93356597511447803</v>
      </c>
      <c r="K39">
        <v>0.925281957115489</v>
      </c>
      <c r="L39">
        <v>0.97385677626976497</v>
      </c>
      <c r="M39">
        <v>0.93466257337849201</v>
      </c>
      <c r="N39">
        <v>0.92858662876755305</v>
      </c>
      <c r="O39">
        <v>0.94573808253084601</v>
      </c>
      <c r="P39">
        <v>0.96059476546840294</v>
      </c>
      <c r="Q39">
        <v>0.98155187222949902</v>
      </c>
      <c r="R39">
        <v>0.98009457960159396</v>
      </c>
      <c r="S39">
        <v>0.97490407225424203</v>
      </c>
      <c r="T39">
        <v>0.91957009337307105</v>
      </c>
    </row>
    <row r="40" spans="1:20" x14ac:dyDescent="0.2">
      <c r="A40">
        <f t="shared" si="0"/>
        <v>0.89012014047835131</v>
      </c>
      <c r="B40">
        <f t="shared" si="1"/>
        <v>0.90441652240884129</v>
      </c>
      <c r="C40" t="str">
        <f t="shared" si="2"/>
        <v>Conservative</v>
      </c>
      <c r="I40" t="s">
        <v>145</v>
      </c>
      <c r="J40">
        <v>0.87872538431503899</v>
      </c>
      <c r="K40">
        <v>0.84364123893721099</v>
      </c>
      <c r="L40">
        <v>0.92035583402429</v>
      </c>
      <c r="M40">
        <v>0.88426048488093201</v>
      </c>
      <c r="N40">
        <v>0.90559351608414795</v>
      </c>
      <c r="O40">
        <v>0.90814438462848801</v>
      </c>
      <c r="P40">
        <v>0.90305140789708105</v>
      </c>
      <c r="Q40">
        <v>0.91914310504800301</v>
      </c>
      <c r="R40">
        <v>0.90490124841390496</v>
      </c>
      <c r="S40">
        <v>0.91506251163827801</v>
      </c>
      <c r="T40">
        <v>0.87992433904694001</v>
      </c>
    </row>
    <row r="41" spans="1:20" x14ac:dyDescent="0.2">
      <c r="A41">
        <f t="shared" si="0"/>
        <v>0.970744583778544</v>
      </c>
      <c r="B41">
        <f t="shared" si="1"/>
        <v>0.94649953696288835</v>
      </c>
      <c r="C41" t="str">
        <f t="shared" si="2"/>
        <v>Liberal</v>
      </c>
      <c r="I41" t="s">
        <v>154</v>
      </c>
      <c r="J41">
        <v>0.97394124897115797</v>
      </c>
      <c r="K41">
        <v>0.95713771019818195</v>
      </c>
      <c r="L41">
        <v>0.95054761662647902</v>
      </c>
      <c r="M41">
        <v>0.98435306657982702</v>
      </c>
      <c r="N41">
        <v>0.97188039380203095</v>
      </c>
      <c r="O41">
        <v>0.98660746649358699</v>
      </c>
      <c r="P41">
        <v>0.97320231383339895</v>
      </c>
      <c r="Q41">
        <v>0.9581974500257</v>
      </c>
      <c r="R41">
        <v>0.93345730375248603</v>
      </c>
      <c r="S41">
        <v>0.90306728448699702</v>
      </c>
      <c r="T41">
        <v>0.96457333271585999</v>
      </c>
    </row>
    <row r="42" spans="1:20" x14ac:dyDescent="0.2">
      <c r="A42">
        <f t="shared" si="0"/>
        <v>0.95506588432554651</v>
      </c>
      <c r="B42">
        <f t="shared" si="1"/>
        <v>0.9326412360160774</v>
      </c>
      <c r="C42" t="str">
        <f t="shared" si="2"/>
        <v>Liberal</v>
      </c>
      <c r="I42" t="s">
        <v>1535</v>
      </c>
      <c r="J42">
        <v>0.95968868641111404</v>
      </c>
      <c r="K42">
        <v>0.94659373563677995</v>
      </c>
      <c r="L42">
        <v>0.93552486864070405</v>
      </c>
      <c r="M42">
        <v>0.96151047587111005</v>
      </c>
      <c r="N42">
        <v>0.96037300585488194</v>
      </c>
      <c r="O42">
        <v>0.96670453353869001</v>
      </c>
      <c r="P42">
        <v>0.95818937271251103</v>
      </c>
      <c r="Q42">
        <v>0.94391083968498501</v>
      </c>
      <c r="R42">
        <v>0.92304737055525199</v>
      </c>
      <c r="S42">
        <v>0.89042015774535599</v>
      </c>
      <c r="T42">
        <v>0.94763843938228298</v>
      </c>
    </row>
    <row r="43" spans="1:20" x14ac:dyDescent="0.2">
      <c r="A43">
        <f t="shared" si="0"/>
        <v>0.90680005714204748</v>
      </c>
      <c r="B43">
        <f t="shared" si="1"/>
        <v>0.88145355405704806</v>
      </c>
      <c r="C43" t="str">
        <f t="shared" si="2"/>
        <v>Liberal</v>
      </c>
      <c r="I43" t="s">
        <v>162</v>
      </c>
      <c r="J43">
        <v>0.91374688098721801</v>
      </c>
      <c r="K43">
        <v>0.89521005257608199</v>
      </c>
      <c r="L43">
        <v>0.88624315967311895</v>
      </c>
      <c r="M43">
        <v>0.91224095245328596</v>
      </c>
      <c r="N43">
        <v>0.91557456564029904</v>
      </c>
      <c r="O43">
        <v>0.91778473152228002</v>
      </c>
      <c r="P43">
        <v>0.90290965846905602</v>
      </c>
      <c r="Q43">
        <v>0.88883695701549703</v>
      </c>
      <c r="R43">
        <v>0.874583197742833</v>
      </c>
      <c r="S43">
        <v>0.84539098759842102</v>
      </c>
      <c r="T43">
        <v>0.89554696945943302</v>
      </c>
    </row>
    <row r="44" spans="1:20" x14ac:dyDescent="0.2">
      <c r="A44">
        <f t="shared" si="0"/>
        <v>0.95740432716215995</v>
      </c>
      <c r="B44">
        <f t="shared" si="1"/>
        <v>0.95527012890688145</v>
      </c>
      <c r="C44" t="str">
        <f t="shared" si="2"/>
        <v>Liberal</v>
      </c>
      <c r="I44" t="s">
        <v>174</v>
      </c>
      <c r="J44">
        <v>0.95700789326260904</v>
      </c>
      <c r="K44">
        <v>0.93089106358403995</v>
      </c>
      <c r="L44">
        <v>0.97171546518896201</v>
      </c>
      <c r="M44">
        <v>0.96098192235135504</v>
      </c>
      <c r="N44">
        <v>0.956110907899832</v>
      </c>
      <c r="O44">
        <v>0.967718710686162</v>
      </c>
      <c r="P44">
        <v>0.97463643958310098</v>
      </c>
      <c r="Q44">
        <v>0.96968249671695805</v>
      </c>
      <c r="R44">
        <v>0.953258411541274</v>
      </c>
      <c r="S44">
        <v>0.93583985324891095</v>
      </c>
      <c r="T44">
        <v>0.94293344344416297</v>
      </c>
    </row>
    <row r="45" spans="1:20" x14ac:dyDescent="0.2">
      <c r="A45">
        <f t="shared" si="0"/>
        <v>0.95175900377164446</v>
      </c>
      <c r="B45">
        <f t="shared" si="1"/>
        <v>0.96680538619897161</v>
      </c>
      <c r="C45" t="str">
        <f t="shared" si="2"/>
        <v>Conservative</v>
      </c>
      <c r="I45" t="s">
        <v>1536</v>
      </c>
      <c r="J45">
        <v>0.94697761868321595</v>
      </c>
      <c r="K45">
        <v>0.92177352304818405</v>
      </c>
      <c r="L45">
        <v>0.98334670014751002</v>
      </c>
      <c r="M45">
        <v>0.95301196216339201</v>
      </c>
      <c r="N45">
        <v>0.94286419454744297</v>
      </c>
      <c r="O45">
        <v>0.962580024040122</v>
      </c>
      <c r="P45">
        <v>0.97260752521747795</v>
      </c>
      <c r="Q45">
        <v>0.98579162415232202</v>
      </c>
      <c r="R45">
        <v>0.97370490743990201</v>
      </c>
      <c r="S45">
        <v>0.97014292317158701</v>
      </c>
      <c r="T45">
        <v>0.93177995101356903</v>
      </c>
    </row>
    <row r="46" spans="1:20" x14ac:dyDescent="0.2">
      <c r="A46">
        <f t="shared" si="0"/>
        <v>0.91462271917178672</v>
      </c>
      <c r="B46">
        <f t="shared" si="1"/>
        <v>0.92257874707636489</v>
      </c>
      <c r="C46" t="str">
        <f t="shared" si="2"/>
        <v>Conservative</v>
      </c>
      <c r="I46" t="s">
        <v>607</v>
      </c>
      <c r="J46">
        <v>0.91070848572418694</v>
      </c>
      <c r="K46">
        <v>0.87145163076354804</v>
      </c>
      <c r="L46">
        <v>0.96422524548766697</v>
      </c>
      <c r="M46">
        <v>0.90461064446692796</v>
      </c>
      <c r="N46">
        <v>0.91219113374242</v>
      </c>
      <c r="O46">
        <v>0.92454917484597099</v>
      </c>
      <c r="P46">
        <v>0.91878540182347801</v>
      </c>
      <c r="Q46">
        <v>0.94271819576080296</v>
      </c>
      <c r="R46">
        <v>0.93941696958989096</v>
      </c>
      <c r="S46">
        <v>0.94814807312120597</v>
      </c>
      <c r="T46">
        <v>0.863825095086447</v>
      </c>
    </row>
    <row r="47" spans="1:20" x14ac:dyDescent="0.2">
      <c r="A47">
        <f t="shared" si="0"/>
        <v>0.94712507552920311</v>
      </c>
      <c r="B47">
        <f t="shared" si="1"/>
        <v>0.94570594388206097</v>
      </c>
      <c r="C47" t="str">
        <f t="shared" si="2"/>
        <v>Liberal</v>
      </c>
      <c r="I47" t="s">
        <v>176</v>
      </c>
      <c r="J47">
        <v>0.94591279504842496</v>
      </c>
      <c r="K47">
        <v>0.94491229773614305</v>
      </c>
      <c r="L47">
        <v>0.94028714581372697</v>
      </c>
      <c r="M47">
        <v>0.94817503914986601</v>
      </c>
      <c r="N47">
        <v>0.95366208690850796</v>
      </c>
      <c r="O47">
        <v>0.94980108851855005</v>
      </c>
      <c r="P47">
        <v>0.956609366840804</v>
      </c>
      <c r="Q47">
        <v>0.95480636950073905</v>
      </c>
      <c r="R47">
        <v>0.93839100135471099</v>
      </c>
      <c r="S47">
        <v>0.91507486923760495</v>
      </c>
      <c r="T47">
        <v>0.963648112476445</v>
      </c>
    </row>
    <row r="48" spans="1:20" x14ac:dyDescent="0.2">
      <c r="A48">
        <f t="shared" si="0"/>
        <v>0.93930236565750003</v>
      </c>
      <c r="B48">
        <f t="shared" si="1"/>
        <v>0.92639941823429095</v>
      </c>
      <c r="C48" t="str">
        <f t="shared" si="2"/>
        <v>Liberal</v>
      </c>
      <c r="I48" t="s">
        <v>1537</v>
      </c>
      <c r="J48">
        <v>0.93806837139737198</v>
      </c>
      <c r="K48">
        <v>0.93881749635816902</v>
      </c>
      <c r="L48">
        <v>0.91128835411081999</v>
      </c>
      <c r="M48">
        <v>0.94835413107495603</v>
      </c>
      <c r="N48">
        <v>0.95383964569878399</v>
      </c>
      <c r="O48">
        <v>0.94544619530490004</v>
      </c>
      <c r="P48">
        <v>0.95502933234908105</v>
      </c>
      <c r="Q48">
        <v>0.93413923987927205</v>
      </c>
      <c r="R48">
        <v>0.90227827871154398</v>
      </c>
      <c r="S48">
        <v>0.868209212741337</v>
      </c>
      <c r="T48">
        <v>0.972341027490221</v>
      </c>
    </row>
    <row r="49" spans="1:20" x14ac:dyDescent="0.2">
      <c r="A49">
        <f t="shared" si="0"/>
        <v>0.92655098946679482</v>
      </c>
      <c r="B49">
        <f t="shared" si="1"/>
        <v>0.95457276271114622</v>
      </c>
      <c r="C49" t="str">
        <f t="shared" si="2"/>
        <v>Conservative</v>
      </c>
      <c r="I49" t="s">
        <v>188</v>
      </c>
      <c r="J49">
        <v>0.92137649404134603</v>
      </c>
      <c r="K49">
        <v>0.90658545491261699</v>
      </c>
      <c r="L49">
        <v>0.96535829605571999</v>
      </c>
      <c r="M49">
        <v>0.92211443509919</v>
      </c>
      <c r="N49">
        <v>0.91586733684430299</v>
      </c>
      <c r="O49">
        <v>0.92800391984759201</v>
      </c>
      <c r="P49">
        <v>0.94287875157683199</v>
      </c>
      <c r="Q49">
        <v>0.96780851399698498</v>
      </c>
      <c r="R49">
        <v>0.96816194474533301</v>
      </c>
      <c r="S49">
        <v>0.97015401839189797</v>
      </c>
      <c r="T49">
        <v>0.92386058484468303</v>
      </c>
    </row>
    <row r="50" spans="1:20" x14ac:dyDescent="0.2">
      <c r="A50">
        <f t="shared" si="0"/>
        <v>0.9449088922832436</v>
      </c>
      <c r="B50">
        <f t="shared" si="1"/>
        <v>0.95381851296082876</v>
      </c>
      <c r="C50" t="str">
        <f t="shared" si="2"/>
        <v>Conservative</v>
      </c>
      <c r="I50" t="s">
        <v>1538</v>
      </c>
      <c r="J50">
        <v>0.94097973449985495</v>
      </c>
      <c r="K50">
        <v>0.90656695065962101</v>
      </c>
      <c r="L50">
        <v>0.98729641639697097</v>
      </c>
      <c r="M50">
        <v>0.94240473869863195</v>
      </c>
      <c r="N50">
        <v>0.93604219105471997</v>
      </c>
      <c r="O50">
        <v>0.95616332238966295</v>
      </c>
      <c r="P50">
        <v>0.95460871227797806</v>
      </c>
      <c r="Q50">
        <v>0.97473856834166095</v>
      </c>
      <c r="R50">
        <v>0.96800018471392602</v>
      </c>
      <c r="S50">
        <v>0.97160038880238697</v>
      </c>
      <c r="T50">
        <v>0.90014471066819202</v>
      </c>
    </row>
    <row r="51" spans="1:20" x14ac:dyDescent="0.2">
      <c r="A51">
        <f t="shared" si="0"/>
        <v>0.935224159490189</v>
      </c>
      <c r="B51">
        <f t="shared" si="1"/>
        <v>0.95427574504090307</v>
      </c>
      <c r="C51" t="str">
        <f t="shared" si="2"/>
        <v>Conservative</v>
      </c>
      <c r="I51" t="s">
        <v>1539</v>
      </c>
      <c r="J51">
        <v>0.93244642657828403</v>
      </c>
      <c r="K51">
        <v>0.91809045819344404</v>
      </c>
      <c r="L51">
        <v>0.96251118833928995</v>
      </c>
      <c r="M51">
        <v>0.93100429039198596</v>
      </c>
      <c r="N51">
        <v>0.92748850596614396</v>
      </c>
      <c r="O51">
        <v>0.93980408747198696</v>
      </c>
      <c r="P51">
        <v>0.94999309579154601</v>
      </c>
      <c r="Q51">
        <v>0.96851233812998905</v>
      </c>
      <c r="R51">
        <v>0.96870759612839397</v>
      </c>
      <c r="S51">
        <v>0.96247517619671197</v>
      </c>
      <c r="T51">
        <v>0.92169051895787502</v>
      </c>
    </row>
    <row r="52" spans="1:20" x14ac:dyDescent="0.2">
      <c r="A52">
        <f t="shared" si="0"/>
        <v>0.91977364551237084</v>
      </c>
      <c r="B52">
        <f t="shared" si="1"/>
        <v>0.94212871173033275</v>
      </c>
      <c r="C52" t="str">
        <f t="shared" si="2"/>
        <v>Conservative</v>
      </c>
      <c r="I52" t="s">
        <v>197</v>
      </c>
      <c r="J52">
        <v>0.91100853409852001</v>
      </c>
      <c r="K52">
        <v>0.88267860044055102</v>
      </c>
      <c r="L52">
        <v>0.95910036034121904</v>
      </c>
      <c r="M52">
        <v>0.91190252510834402</v>
      </c>
      <c r="N52">
        <v>0.92486332897765</v>
      </c>
      <c r="O52">
        <v>0.92908852410794096</v>
      </c>
      <c r="P52">
        <v>0.93563786992432696</v>
      </c>
      <c r="Q52">
        <v>0.96160063919579397</v>
      </c>
      <c r="R52">
        <v>0.952927577735178</v>
      </c>
      <c r="S52">
        <v>0.95872958253441598</v>
      </c>
      <c r="T52">
        <v>0.90174788926194904</v>
      </c>
    </row>
    <row r="53" spans="1:20" x14ac:dyDescent="0.2">
      <c r="A53">
        <f t="shared" si="0"/>
        <v>0.96415010547514512</v>
      </c>
      <c r="B53">
        <f t="shared" si="1"/>
        <v>0.95720655811240152</v>
      </c>
      <c r="C53" t="str">
        <f t="shared" si="2"/>
        <v>Liberal</v>
      </c>
      <c r="I53" t="s">
        <v>1540</v>
      </c>
      <c r="J53">
        <v>0.96722136781515899</v>
      </c>
      <c r="K53">
        <v>0.93974356445104001</v>
      </c>
      <c r="L53">
        <v>0.98559950645975802</v>
      </c>
      <c r="M53">
        <v>0.96259181977867303</v>
      </c>
      <c r="N53">
        <v>0.96162062955709804</v>
      </c>
      <c r="O53">
        <v>0.96812374478914298</v>
      </c>
      <c r="P53">
        <v>0.96116456374655601</v>
      </c>
      <c r="Q53">
        <v>0.971714027980359</v>
      </c>
      <c r="R53">
        <v>0.96261607689379203</v>
      </c>
      <c r="S53">
        <v>0.95275523055591205</v>
      </c>
      <c r="T53">
        <v>0.93778289138538895</v>
      </c>
    </row>
    <row r="54" spans="1:20" x14ac:dyDescent="0.2">
      <c r="A54">
        <f t="shared" si="0"/>
        <v>0.95468220653002234</v>
      </c>
      <c r="B54">
        <f t="shared" si="1"/>
        <v>0.94274984329551204</v>
      </c>
      <c r="C54" t="str">
        <f t="shared" si="2"/>
        <v>Liberal</v>
      </c>
      <c r="I54" t="s">
        <v>204</v>
      </c>
      <c r="J54">
        <v>0.95886267399901903</v>
      </c>
      <c r="K54">
        <v>0.92743958465924003</v>
      </c>
      <c r="L54">
        <v>0.95950934414563305</v>
      </c>
      <c r="M54">
        <v>0.9603935255303</v>
      </c>
      <c r="N54">
        <v>0.95737708912034003</v>
      </c>
      <c r="O54">
        <v>0.96451102172560199</v>
      </c>
      <c r="P54">
        <v>0.95095619419565902</v>
      </c>
      <c r="Q54">
        <v>0.95449925078211295</v>
      </c>
      <c r="R54">
        <v>0.94333578461421297</v>
      </c>
      <c r="S54">
        <v>0.93174911377782199</v>
      </c>
      <c r="T54">
        <v>0.93320887310775402</v>
      </c>
    </row>
    <row r="55" spans="1:20" x14ac:dyDescent="0.2">
      <c r="A55">
        <f t="shared" si="0"/>
        <v>0.94712053139949115</v>
      </c>
      <c r="B55">
        <f t="shared" si="1"/>
        <v>0.95348301296327365</v>
      </c>
      <c r="C55" t="str">
        <f t="shared" si="2"/>
        <v>Conservative</v>
      </c>
      <c r="I55" t="s">
        <v>910</v>
      </c>
      <c r="J55">
        <v>0.94278317618627605</v>
      </c>
      <c r="K55">
        <v>0.91086830744885905</v>
      </c>
      <c r="L55">
        <v>0.97270099950701505</v>
      </c>
      <c r="M55">
        <v>0.94511188110767497</v>
      </c>
      <c r="N55">
        <v>0.95267688863101596</v>
      </c>
      <c r="O55">
        <v>0.95858193551610604</v>
      </c>
      <c r="P55">
        <v>0.95759246736414105</v>
      </c>
      <c r="Q55">
        <v>0.96644908556306597</v>
      </c>
      <c r="R55">
        <v>0.95633044411635304</v>
      </c>
      <c r="S55">
        <v>0.95305658606839105</v>
      </c>
      <c r="T55">
        <v>0.933986481704417</v>
      </c>
    </row>
    <row r="56" spans="1:20" x14ac:dyDescent="0.2">
      <c r="A56">
        <f t="shared" si="0"/>
        <v>0.95447272601797761</v>
      </c>
      <c r="B56">
        <f t="shared" si="1"/>
        <v>0.90299889569768033</v>
      </c>
      <c r="C56" t="str">
        <f t="shared" si="2"/>
        <v>Liberal</v>
      </c>
      <c r="I56" t="s">
        <v>211</v>
      </c>
      <c r="J56">
        <v>0.96869876909812203</v>
      </c>
      <c r="K56">
        <v>0.94851389694740396</v>
      </c>
      <c r="L56">
        <v>0.90566160202032697</v>
      </c>
      <c r="M56">
        <v>0.97493503480964105</v>
      </c>
      <c r="N56">
        <v>0.96382322397338305</v>
      </c>
      <c r="O56">
        <v>0.96520382925898895</v>
      </c>
      <c r="P56">
        <v>0.94923200338803604</v>
      </c>
      <c r="Q56">
        <v>0.91035070094382398</v>
      </c>
      <c r="R56">
        <v>0.877204827179766</v>
      </c>
      <c r="S56">
        <v>0.82681053833692897</v>
      </c>
      <c r="T56">
        <v>0.95139640863984698</v>
      </c>
    </row>
    <row r="57" spans="1:20" x14ac:dyDescent="0.2">
      <c r="A57">
        <f t="shared" si="0"/>
        <v>0.8303820022042725</v>
      </c>
      <c r="B57">
        <f t="shared" si="1"/>
        <v>0.83758220943082462</v>
      </c>
      <c r="C57" t="str">
        <f t="shared" si="2"/>
        <v>Conservative</v>
      </c>
      <c r="I57" t="s">
        <v>217</v>
      </c>
      <c r="J57">
        <v>0.82311346087980297</v>
      </c>
      <c r="K57">
        <v>0.78383351876233398</v>
      </c>
      <c r="L57">
        <v>0.86408558817102099</v>
      </c>
      <c r="M57">
        <v>0.81768406009116801</v>
      </c>
      <c r="N57">
        <v>0.85677367880822897</v>
      </c>
      <c r="O57">
        <v>0.83680170651307995</v>
      </c>
      <c r="P57">
        <v>0.82395341190900095</v>
      </c>
      <c r="Q57">
        <v>0.85062505530461296</v>
      </c>
      <c r="R57">
        <v>0.84313306896201201</v>
      </c>
      <c r="S57">
        <v>0.85643295924762897</v>
      </c>
      <c r="T57">
        <v>0.81376655173086798</v>
      </c>
    </row>
    <row r="58" spans="1:20" x14ac:dyDescent="0.2">
      <c r="A58">
        <f t="shared" si="0"/>
        <v>0.9209236254931521</v>
      </c>
      <c r="B58">
        <f t="shared" si="1"/>
        <v>0.93884577452680951</v>
      </c>
      <c r="C58" t="str">
        <f t="shared" si="2"/>
        <v>Conservative</v>
      </c>
      <c r="I58" t="s">
        <v>224</v>
      </c>
      <c r="J58">
        <v>0.91237754019650297</v>
      </c>
      <c r="K58">
        <v>0.87998168036763402</v>
      </c>
      <c r="L58">
        <v>0.95826492931047302</v>
      </c>
      <c r="M58">
        <v>0.91749681575486997</v>
      </c>
      <c r="N58">
        <v>0.92537950819763903</v>
      </c>
      <c r="O58">
        <v>0.93204127913179402</v>
      </c>
      <c r="P58">
        <v>0.93143907714055896</v>
      </c>
      <c r="Q58">
        <v>0.95246496812097403</v>
      </c>
      <c r="R58">
        <v>0.94789953080120504</v>
      </c>
      <c r="S58">
        <v>0.95442845206693205</v>
      </c>
      <c r="T58">
        <v>0.90799684450437801</v>
      </c>
    </row>
    <row r="59" spans="1:20" x14ac:dyDescent="0.2">
      <c r="A59">
        <f t="shared" si="0"/>
        <v>0.93886152206270934</v>
      </c>
      <c r="B59">
        <f t="shared" si="1"/>
        <v>0.89296184816437985</v>
      </c>
      <c r="C59" t="str">
        <f t="shared" si="2"/>
        <v>Liberal</v>
      </c>
      <c r="I59" t="s">
        <v>226</v>
      </c>
      <c r="J59">
        <v>0.94828777336931303</v>
      </c>
      <c r="K59">
        <v>0.93455743592121598</v>
      </c>
      <c r="L59">
        <v>0.889140953437911</v>
      </c>
      <c r="M59">
        <v>0.95184924452435704</v>
      </c>
      <c r="N59">
        <v>0.96129381729367902</v>
      </c>
      <c r="O59">
        <v>0.94803990782977998</v>
      </c>
      <c r="P59">
        <v>0.93772845151919904</v>
      </c>
      <c r="Q59">
        <v>0.89821096672872502</v>
      </c>
      <c r="R59">
        <v>0.86331645312035399</v>
      </c>
      <c r="S59">
        <v>0.81318702244545504</v>
      </c>
      <c r="T59">
        <v>0.95236634700816603</v>
      </c>
    </row>
    <row r="60" spans="1:20" x14ac:dyDescent="0.2">
      <c r="A60">
        <f t="shared" si="0"/>
        <v>0.97215066463367616</v>
      </c>
      <c r="B60">
        <f t="shared" si="1"/>
        <v>0.95731839616685177</v>
      </c>
      <c r="C60" t="str">
        <f t="shared" si="2"/>
        <v>Liberal</v>
      </c>
      <c r="I60" t="s">
        <v>1541</v>
      </c>
      <c r="J60">
        <v>0.97471125566906602</v>
      </c>
      <c r="K60">
        <v>0.95801094111316798</v>
      </c>
      <c r="L60">
        <v>0.96782869480035005</v>
      </c>
      <c r="M60">
        <v>0.97657187152606395</v>
      </c>
      <c r="N60">
        <v>0.97386420280722197</v>
      </c>
      <c r="O60">
        <v>0.98191702188618601</v>
      </c>
      <c r="P60">
        <v>0.97984312258342998</v>
      </c>
      <c r="Q60">
        <v>0.97040945314496696</v>
      </c>
      <c r="R60">
        <v>0.95060543170115397</v>
      </c>
      <c r="S60">
        <v>0.92502621308773503</v>
      </c>
      <c r="T60">
        <v>0.96070776031697303</v>
      </c>
    </row>
    <row r="61" spans="1:20" x14ac:dyDescent="0.2">
      <c r="A61">
        <f t="shared" si="0"/>
        <v>0.97017342102478776</v>
      </c>
      <c r="B61">
        <f t="shared" si="1"/>
        <v>0.96311514028886425</v>
      </c>
      <c r="C61" t="str">
        <f t="shared" si="2"/>
        <v>Liberal</v>
      </c>
      <c r="I61" t="s">
        <v>1542</v>
      </c>
      <c r="J61">
        <v>0.96959377745108299</v>
      </c>
      <c r="K61">
        <v>0.95346765752301299</v>
      </c>
      <c r="L61">
        <v>0.97580279175600904</v>
      </c>
      <c r="M61">
        <v>0.96854789337793101</v>
      </c>
      <c r="N61">
        <v>0.97315210614786696</v>
      </c>
      <c r="O61">
        <v>0.98047629989282303</v>
      </c>
      <c r="P61">
        <v>0.97014454118692905</v>
      </c>
      <c r="Q61">
        <v>0.97573039179228804</v>
      </c>
      <c r="R61">
        <v>0.97094768763579797</v>
      </c>
      <c r="S61">
        <v>0.95387989247503402</v>
      </c>
      <c r="T61">
        <v>0.94487318835427203</v>
      </c>
    </row>
    <row r="62" spans="1:20" x14ac:dyDescent="0.2">
      <c r="A62">
        <f t="shared" si="0"/>
        <v>0.96512253301900053</v>
      </c>
      <c r="B62">
        <f t="shared" si="1"/>
        <v>0.96426117300355718</v>
      </c>
      <c r="C62" t="str">
        <f t="shared" si="2"/>
        <v>Liberal</v>
      </c>
      <c r="I62" t="s">
        <v>1543</v>
      </c>
      <c r="J62">
        <v>0.96469936990333505</v>
      </c>
      <c r="K62">
        <v>0.93844358308021003</v>
      </c>
      <c r="L62">
        <v>0.99009538234152505</v>
      </c>
      <c r="M62">
        <v>0.96538678579102599</v>
      </c>
      <c r="N62">
        <v>0.95704569524901995</v>
      </c>
      <c r="O62">
        <v>0.97506438174888699</v>
      </c>
      <c r="P62">
        <v>0.96741406770720395</v>
      </c>
      <c r="Q62">
        <v>0.98253242306644195</v>
      </c>
      <c r="R62">
        <v>0.975462011487915</v>
      </c>
      <c r="S62">
        <v>0.96799203612062401</v>
      </c>
      <c r="T62">
        <v>0.92790532663560099</v>
      </c>
    </row>
    <row r="63" spans="1:20" x14ac:dyDescent="0.2">
      <c r="A63">
        <f t="shared" si="0"/>
        <v>0.96866161081096047</v>
      </c>
      <c r="B63">
        <f t="shared" si="1"/>
        <v>0.93724552454660637</v>
      </c>
      <c r="C63" t="str">
        <f t="shared" si="2"/>
        <v>Liberal</v>
      </c>
      <c r="I63" t="s">
        <v>1544</v>
      </c>
      <c r="J63">
        <v>0.97676116988589801</v>
      </c>
      <c r="K63">
        <v>0.97727146535925502</v>
      </c>
      <c r="L63">
        <v>0.94110793032200202</v>
      </c>
      <c r="M63">
        <v>0.97983127353286503</v>
      </c>
      <c r="N63">
        <v>0.95970974147582599</v>
      </c>
      <c r="O63">
        <v>0.97728808428991598</v>
      </c>
      <c r="P63">
        <v>0.96055932355016105</v>
      </c>
      <c r="Q63">
        <v>0.95071036503656703</v>
      </c>
      <c r="R63">
        <v>0.93825039216522998</v>
      </c>
      <c r="S63">
        <v>0.896040893457412</v>
      </c>
      <c r="T63">
        <v>0.940666648523662</v>
      </c>
    </row>
    <row r="64" spans="1:20" x14ac:dyDescent="0.2">
      <c r="A64">
        <f t="shared" si="0"/>
        <v>0.9302424469420093</v>
      </c>
      <c r="B64">
        <f t="shared" si="1"/>
        <v>0.95199209765385895</v>
      </c>
      <c r="C64" t="str">
        <f t="shared" si="2"/>
        <v>Conservative</v>
      </c>
      <c r="I64" t="s">
        <v>274</v>
      </c>
      <c r="J64">
        <v>0.92047869157707696</v>
      </c>
      <c r="K64">
        <v>0.90499221140633701</v>
      </c>
      <c r="L64">
        <v>0.954109651514917</v>
      </c>
      <c r="M64">
        <v>0.92591458236970603</v>
      </c>
      <c r="N64">
        <v>0.93694416395251801</v>
      </c>
      <c r="O64">
        <v>0.93901538083150105</v>
      </c>
      <c r="P64">
        <v>0.954049288326972</v>
      </c>
      <c r="Q64">
        <v>0.967193689711492</v>
      </c>
      <c r="R64">
        <v>0.95421821677604501</v>
      </c>
      <c r="S64">
        <v>0.94942008949988199</v>
      </c>
      <c r="T64">
        <v>0.93507920395490396</v>
      </c>
    </row>
    <row r="65" spans="1:20" x14ac:dyDescent="0.2">
      <c r="A65">
        <f t="shared" si="0"/>
        <v>0.92407903852060613</v>
      </c>
      <c r="B65">
        <f t="shared" si="1"/>
        <v>0.93260366668739003</v>
      </c>
      <c r="C65" t="str">
        <f t="shared" si="2"/>
        <v>Conservative</v>
      </c>
      <c r="I65" t="s">
        <v>1545</v>
      </c>
      <c r="J65">
        <v>0.92493467341105395</v>
      </c>
      <c r="K65">
        <v>0.88873020380029599</v>
      </c>
      <c r="L65">
        <v>0.96717922796070099</v>
      </c>
      <c r="M65">
        <v>0.91963264554098201</v>
      </c>
      <c r="N65">
        <v>0.91393026973996705</v>
      </c>
      <c r="O65">
        <v>0.93006721067063702</v>
      </c>
      <c r="P65">
        <v>0.91362718351608097</v>
      </c>
      <c r="Q65">
        <v>0.94735317038651001</v>
      </c>
      <c r="R65">
        <v>0.95055435753538697</v>
      </c>
      <c r="S65">
        <v>0.96104592750556095</v>
      </c>
      <c r="T65">
        <v>0.89043769449341204</v>
      </c>
    </row>
    <row r="66" spans="1:20" x14ac:dyDescent="0.2">
      <c r="A66">
        <f t="shared" si="0"/>
        <v>0.96707449347061747</v>
      </c>
      <c r="B66">
        <f t="shared" si="1"/>
        <v>0.96759951827632218</v>
      </c>
      <c r="C66" t="str">
        <f t="shared" si="2"/>
        <v>Conservative</v>
      </c>
      <c r="I66" t="s">
        <v>285</v>
      </c>
      <c r="J66">
        <v>0.96915201455245403</v>
      </c>
      <c r="K66">
        <v>0.95186609686927004</v>
      </c>
      <c r="L66">
        <v>0.97712517452212699</v>
      </c>
      <c r="M66">
        <v>0.96969967701009796</v>
      </c>
      <c r="N66">
        <v>0.965110521178009</v>
      </c>
      <c r="O66">
        <v>0.96949347669174601</v>
      </c>
      <c r="P66">
        <v>0.98116545297603897</v>
      </c>
      <c r="Q66">
        <v>0.97941981174270798</v>
      </c>
      <c r="R66">
        <v>0.96816505610352899</v>
      </c>
      <c r="S66">
        <v>0.94972524979837403</v>
      </c>
      <c r="T66">
        <v>0.95952202076096105</v>
      </c>
    </row>
    <row r="67" spans="1:20" x14ac:dyDescent="0.2">
      <c r="A67">
        <f t="shared" ref="A67:A110" si="3">AVERAGE(J67:O67)</f>
        <v>0.96271251126548563</v>
      </c>
      <c r="B67">
        <f t="shared" ref="B67:B110" si="4">AVERAGE(P67:T67)</f>
        <v>0.9478163793584139</v>
      </c>
      <c r="C67" t="str">
        <f t="shared" si="2"/>
        <v>Liberal</v>
      </c>
      <c r="I67" t="s">
        <v>1546</v>
      </c>
      <c r="J67">
        <v>0.96775693884421099</v>
      </c>
      <c r="K67">
        <v>0.97134590034239998</v>
      </c>
      <c r="L67">
        <v>0.93777275712040997</v>
      </c>
      <c r="M67">
        <v>0.96492675831984498</v>
      </c>
      <c r="N67">
        <v>0.97307534417472596</v>
      </c>
      <c r="O67">
        <v>0.96139736879132198</v>
      </c>
      <c r="P67">
        <v>0.97264391871223899</v>
      </c>
      <c r="Q67">
        <v>0.95379680164340896</v>
      </c>
      <c r="R67">
        <v>0.94313959842436401</v>
      </c>
      <c r="S67">
        <v>0.90280739616586103</v>
      </c>
      <c r="T67">
        <v>0.96669418184619604</v>
      </c>
    </row>
    <row r="68" spans="1:20" x14ac:dyDescent="0.2">
      <c r="A68">
        <f t="shared" si="3"/>
        <v>0.97044422580429235</v>
      </c>
      <c r="B68">
        <f t="shared" si="4"/>
        <v>0.9683244189513649</v>
      </c>
      <c r="C68" t="str">
        <f t="shared" ref="C68:C110" si="5">IF(A68&gt;B68, "Liberal",  IF(B68&gt;A68,"Conservative","Tie"))</f>
        <v>Liberal</v>
      </c>
      <c r="I68" t="s">
        <v>1547</v>
      </c>
      <c r="J68">
        <v>0.97052077479198295</v>
      </c>
      <c r="K68">
        <v>0.95670069992580897</v>
      </c>
      <c r="L68">
        <v>0.98156814533898495</v>
      </c>
      <c r="M68">
        <v>0.97233627427251601</v>
      </c>
      <c r="N68">
        <v>0.96225363801080399</v>
      </c>
      <c r="O68">
        <v>0.97928582248565699</v>
      </c>
      <c r="P68">
        <v>0.97618945650412303</v>
      </c>
      <c r="Q68">
        <v>0.98458914450249302</v>
      </c>
      <c r="R68">
        <v>0.97341969180236299</v>
      </c>
      <c r="S68">
        <v>0.95745962024781295</v>
      </c>
      <c r="T68">
        <v>0.94996418170003205</v>
      </c>
    </row>
    <row r="69" spans="1:20" x14ac:dyDescent="0.2">
      <c r="A69">
        <f t="shared" si="3"/>
        <v>0.96239222032801452</v>
      </c>
      <c r="B69">
        <f t="shared" si="4"/>
        <v>0.94183640663930102</v>
      </c>
      <c r="C69" t="str">
        <f t="shared" si="5"/>
        <v>Liberal</v>
      </c>
      <c r="I69" t="s">
        <v>1548</v>
      </c>
      <c r="J69">
        <v>0.96674136301982705</v>
      </c>
      <c r="K69">
        <v>0.96267328888435899</v>
      </c>
      <c r="L69">
        <v>0.93644570577375397</v>
      </c>
      <c r="M69">
        <v>0.96956310909870003</v>
      </c>
      <c r="N69">
        <v>0.96928700387941003</v>
      </c>
      <c r="O69">
        <v>0.96964285131203698</v>
      </c>
      <c r="P69">
        <v>0.96476740918583603</v>
      </c>
      <c r="Q69">
        <v>0.95148968677057</v>
      </c>
      <c r="R69">
        <v>0.93206281218479203</v>
      </c>
      <c r="S69">
        <v>0.894171968799225</v>
      </c>
      <c r="T69">
        <v>0.96669015625608301</v>
      </c>
    </row>
    <row r="70" spans="1:20" x14ac:dyDescent="0.2">
      <c r="A70">
        <f t="shared" si="3"/>
        <v>0.93533499517240981</v>
      </c>
      <c r="B70">
        <f t="shared" si="4"/>
        <v>0.93098094416397648</v>
      </c>
      <c r="C70" t="str">
        <f t="shared" si="5"/>
        <v>Liberal</v>
      </c>
      <c r="I70" t="s">
        <v>1549</v>
      </c>
      <c r="J70">
        <v>0.93045474406009698</v>
      </c>
      <c r="K70">
        <v>0.912695134741347</v>
      </c>
      <c r="L70">
        <v>0.93076550490777799</v>
      </c>
      <c r="M70">
        <v>0.93917436528023401</v>
      </c>
      <c r="N70">
        <v>0.94762915915977197</v>
      </c>
      <c r="O70">
        <v>0.95129106288523102</v>
      </c>
      <c r="P70">
        <v>0.94978250469264802</v>
      </c>
      <c r="Q70">
        <v>0.94615803858926395</v>
      </c>
      <c r="R70">
        <v>0.92351981825043294</v>
      </c>
      <c r="S70">
        <v>0.90375937735693301</v>
      </c>
      <c r="T70">
        <v>0.93168498193060401</v>
      </c>
    </row>
    <row r="71" spans="1:20" x14ac:dyDescent="0.2">
      <c r="A71">
        <f t="shared" si="3"/>
        <v>0.89830605821913112</v>
      </c>
      <c r="B71">
        <f t="shared" si="4"/>
        <v>0.92581977069246546</v>
      </c>
      <c r="C71" t="str">
        <f t="shared" si="5"/>
        <v>Conservative</v>
      </c>
      <c r="I71" t="s">
        <v>303</v>
      </c>
      <c r="J71">
        <v>0.88875743047182898</v>
      </c>
      <c r="K71">
        <v>0.85763151287697603</v>
      </c>
      <c r="L71">
        <v>0.95248444943723698</v>
      </c>
      <c r="M71">
        <v>0.89150086791266903</v>
      </c>
      <c r="N71">
        <v>0.889501790310259</v>
      </c>
      <c r="O71">
        <v>0.90996029830581704</v>
      </c>
      <c r="P71">
        <v>0.91735615781756696</v>
      </c>
      <c r="Q71">
        <v>0.94674500310891097</v>
      </c>
      <c r="R71">
        <v>0.94957123061367799</v>
      </c>
      <c r="S71">
        <v>0.96296024255733903</v>
      </c>
      <c r="T71">
        <v>0.85246621936483302</v>
      </c>
    </row>
    <row r="72" spans="1:20" x14ac:dyDescent="0.2">
      <c r="A72">
        <f t="shared" si="3"/>
        <v>0.97007651033197229</v>
      </c>
      <c r="B72">
        <f t="shared" si="4"/>
        <v>0.95859651638735177</v>
      </c>
      <c r="C72" t="str">
        <f t="shared" si="5"/>
        <v>Liberal</v>
      </c>
      <c r="I72" t="s">
        <v>1550</v>
      </c>
      <c r="J72">
        <v>0.96934413193202396</v>
      </c>
      <c r="K72">
        <v>0.94621975726112095</v>
      </c>
      <c r="L72">
        <v>0.97294335858023795</v>
      </c>
      <c r="M72">
        <v>0.97434532298723597</v>
      </c>
      <c r="N72">
        <v>0.97359450702507</v>
      </c>
      <c r="O72">
        <v>0.984011984206145</v>
      </c>
      <c r="P72">
        <v>0.97710110668766803</v>
      </c>
      <c r="Q72">
        <v>0.97272489638282</v>
      </c>
      <c r="R72">
        <v>0.95238667102460906</v>
      </c>
      <c r="S72">
        <v>0.93378129998581505</v>
      </c>
      <c r="T72">
        <v>0.95698860785584605</v>
      </c>
    </row>
    <row r="73" spans="1:20" x14ac:dyDescent="0.2">
      <c r="A73">
        <f t="shared" si="3"/>
        <v>0.93312331963878681</v>
      </c>
      <c r="B73">
        <f t="shared" si="4"/>
        <v>0.94497364166165432</v>
      </c>
      <c r="C73" t="str">
        <f t="shared" si="5"/>
        <v>Conservative</v>
      </c>
      <c r="I73" t="s">
        <v>320</v>
      </c>
      <c r="J73">
        <v>0.93093317639546802</v>
      </c>
      <c r="K73">
        <v>0.90413501535762497</v>
      </c>
      <c r="L73">
        <v>0.96437920800788601</v>
      </c>
      <c r="M73">
        <v>0.93306867952209904</v>
      </c>
      <c r="N73">
        <v>0.92404026130902694</v>
      </c>
      <c r="O73">
        <v>0.94218357724061597</v>
      </c>
      <c r="P73">
        <v>0.93361792697131096</v>
      </c>
      <c r="Q73">
        <v>0.96101027771763203</v>
      </c>
      <c r="R73">
        <v>0.962937124912285</v>
      </c>
      <c r="S73">
        <v>0.965772441468012</v>
      </c>
      <c r="T73">
        <v>0.90153043723903203</v>
      </c>
    </row>
    <row r="74" spans="1:20" x14ac:dyDescent="0.2">
      <c r="A74">
        <f t="shared" si="3"/>
        <v>0.93684558771615822</v>
      </c>
      <c r="B74">
        <f t="shared" si="4"/>
        <v>0.91941006784503743</v>
      </c>
      <c r="C74" t="str">
        <f t="shared" si="5"/>
        <v>Liberal</v>
      </c>
      <c r="I74" t="s">
        <v>328</v>
      </c>
      <c r="J74">
        <v>0.93458540737630402</v>
      </c>
      <c r="K74">
        <v>0.92401634368068697</v>
      </c>
      <c r="L74">
        <v>0.910425532201248</v>
      </c>
      <c r="M74">
        <v>0.94841820328008597</v>
      </c>
      <c r="N74">
        <v>0.95027095136772</v>
      </c>
      <c r="O74">
        <v>0.95335708839090405</v>
      </c>
      <c r="P74">
        <v>0.95162917546149906</v>
      </c>
      <c r="Q74">
        <v>0.92854274828602201</v>
      </c>
      <c r="R74">
        <v>0.89455361382877097</v>
      </c>
      <c r="S74">
        <v>0.86306941925534497</v>
      </c>
      <c r="T74">
        <v>0.95925538239355002</v>
      </c>
    </row>
    <row r="75" spans="1:20" x14ac:dyDescent="0.2">
      <c r="A75">
        <f t="shared" si="3"/>
        <v>0.94589890392203346</v>
      </c>
      <c r="B75">
        <f t="shared" si="4"/>
        <v>0.95405458031423596</v>
      </c>
      <c r="C75" t="str">
        <f t="shared" si="5"/>
        <v>Conservative</v>
      </c>
      <c r="I75" t="s">
        <v>681</v>
      </c>
      <c r="J75">
        <v>0.944543036271414</v>
      </c>
      <c r="K75">
        <v>0.92298561883377195</v>
      </c>
      <c r="L75">
        <v>0.97192829212333698</v>
      </c>
      <c r="M75">
        <v>0.94405482412240305</v>
      </c>
      <c r="N75">
        <v>0.93824977871214099</v>
      </c>
      <c r="O75">
        <v>0.95363187346913403</v>
      </c>
      <c r="P75">
        <v>0.94538393805514098</v>
      </c>
      <c r="Q75">
        <v>0.969139376937172</v>
      </c>
      <c r="R75">
        <v>0.96745929207398396</v>
      </c>
      <c r="S75">
        <v>0.96656232696464295</v>
      </c>
      <c r="T75">
        <v>0.92172796754024</v>
      </c>
    </row>
    <row r="76" spans="1:20" x14ac:dyDescent="0.2">
      <c r="A76">
        <f t="shared" si="3"/>
        <v>0.96245741553089292</v>
      </c>
      <c r="B76">
        <f t="shared" si="4"/>
        <v>0.93602528194479928</v>
      </c>
      <c r="C76" t="str">
        <f t="shared" si="5"/>
        <v>Liberal</v>
      </c>
      <c r="I76" t="s">
        <v>1551</v>
      </c>
      <c r="J76">
        <v>0.96574213793927399</v>
      </c>
      <c r="K76">
        <v>0.95395720186264299</v>
      </c>
      <c r="L76">
        <v>0.93605792316491598</v>
      </c>
      <c r="M76">
        <v>0.97726751384190003</v>
      </c>
      <c r="N76">
        <v>0.96541959779396103</v>
      </c>
      <c r="O76">
        <v>0.97630011858266397</v>
      </c>
      <c r="P76">
        <v>0.97184951671182196</v>
      </c>
      <c r="Q76">
        <v>0.94811556377019401</v>
      </c>
      <c r="R76">
        <v>0.91874495498558895</v>
      </c>
      <c r="S76">
        <v>0.88000590351409802</v>
      </c>
      <c r="T76">
        <v>0.96141047074229302</v>
      </c>
    </row>
    <row r="77" spans="1:20" x14ac:dyDescent="0.2">
      <c r="A77">
        <f t="shared" si="3"/>
        <v>0.93673318260808192</v>
      </c>
      <c r="B77">
        <f t="shared" si="4"/>
        <v>0.94507581727099232</v>
      </c>
      <c r="C77" t="str">
        <f t="shared" si="5"/>
        <v>Conservative</v>
      </c>
      <c r="I77" t="s">
        <v>1552</v>
      </c>
      <c r="J77">
        <v>0.931329362855011</v>
      </c>
      <c r="K77">
        <v>0.89451144457657605</v>
      </c>
      <c r="L77">
        <v>0.97698867541987999</v>
      </c>
      <c r="M77">
        <v>0.93205908222265199</v>
      </c>
      <c r="N77">
        <v>0.93746679924296294</v>
      </c>
      <c r="O77">
        <v>0.94804373133140996</v>
      </c>
      <c r="P77">
        <v>0.94845258456210602</v>
      </c>
      <c r="Q77">
        <v>0.96294858994167698</v>
      </c>
      <c r="R77">
        <v>0.95222395213607902</v>
      </c>
      <c r="S77">
        <v>0.95604944901593802</v>
      </c>
      <c r="T77">
        <v>0.90570451069916202</v>
      </c>
    </row>
    <row r="78" spans="1:20" x14ac:dyDescent="0.2">
      <c r="A78">
        <f t="shared" si="3"/>
        <v>0.95826133118894052</v>
      </c>
      <c r="B78">
        <f t="shared" si="4"/>
        <v>0.94256739099362208</v>
      </c>
      <c r="C78" t="str">
        <f t="shared" si="5"/>
        <v>Liberal</v>
      </c>
      <c r="I78" t="s">
        <v>364</v>
      </c>
      <c r="J78">
        <v>0.96298140614708605</v>
      </c>
      <c r="K78">
        <v>0.96603294813548302</v>
      </c>
      <c r="L78">
        <v>0.93865297770449796</v>
      </c>
      <c r="M78">
        <v>0.95959247929563896</v>
      </c>
      <c r="N78">
        <v>0.96285004431617605</v>
      </c>
      <c r="O78">
        <v>0.95945813153476101</v>
      </c>
      <c r="P78">
        <v>0.96271432751361197</v>
      </c>
      <c r="Q78">
        <v>0.95053186227606001</v>
      </c>
      <c r="R78">
        <v>0.93836869373415899</v>
      </c>
      <c r="S78">
        <v>0.90266855281951097</v>
      </c>
      <c r="T78">
        <v>0.95855351862476801</v>
      </c>
    </row>
    <row r="79" spans="1:20" x14ac:dyDescent="0.2">
      <c r="A79">
        <f t="shared" si="3"/>
        <v>0.96450450382645325</v>
      </c>
      <c r="B79">
        <f t="shared" si="4"/>
        <v>0.9557032324461131</v>
      </c>
      <c r="C79" t="str">
        <f t="shared" si="5"/>
        <v>Liberal</v>
      </c>
      <c r="I79" t="s">
        <v>1553</v>
      </c>
      <c r="J79">
        <v>0.96590750093019395</v>
      </c>
      <c r="K79">
        <v>0.94750063738715895</v>
      </c>
      <c r="L79">
        <v>0.95989771266632395</v>
      </c>
      <c r="M79">
        <v>0.96976358928670403</v>
      </c>
      <c r="N79">
        <v>0.97111003419435304</v>
      </c>
      <c r="O79">
        <v>0.97284754849398603</v>
      </c>
      <c r="P79">
        <v>0.97358209290338804</v>
      </c>
      <c r="Q79">
        <v>0.96426212816566703</v>
      </c>
      <c r="R79">
        <v>0.94861187923692902</v>
      </c>
      <c r="S79">
        <v>0.92648785444292003</v>
      </c>
      <c r="T79">
        <v>0.96557220748166095</v>
      </c>
    </row>
    <row r="80" spans="1:20" x14ac:dyDescent="0.2">
      <c r="A80">
        <f t="shared" si="3"/>
        <v>0.96053197801476931</v>
      </c>
      <c r="B80">
        <f t="shared" si="4"/>
        <v>0.92976047718216726</v>
      </c>
      <c r="C80" t="str">
        <f t="shared" si="5"/>
        <v>Liberal</v>
      </c>
      <c r="I80" t="s">
        <v>1554</v>
      </c>
      <c r="J80">
        <v>0.969239059796702</v>
      </c>
      <c r="K80">
        <v>0.97021598474041704</v>
      </c>
      <c r="L80">
        <v>0.92408000749211205</v>
      </c>
      <c r="M80">
        <v>0.96850865989957802</v>
      </c>
      <c r="N80">
        <v>0.96470095731070304</v>
      </c>
      <c r="O80">
        <v>0.96644719884910402</v>
      </c>
      <c r="P80">
        <v>0.95915994445479202</v>
      </c>
      <c r="Q80">
        <v>0.93652874550069998</v>
      </c>
      <c r="R80">
        <v>0.92164706633608695</v>
      </c>
      <c r="S80">
        <v>0.87615259511344001</v>
      </c>
      <c r="T80">
        <v>0.95531403450581698</v>
      </c>
    </row>
    <row r="81" spans="1:20" x14ac:dyDescent="0.2">
      <c r="A81">
        <f t="shared" si="3"/>
        <v>0.96496453088904177</v>
      </c>
      <c r="B81">
        <f t="shared" si="4"/>
        <v>0.96708111031051947</v>
      </c>
      <c r="C81" t="str">
        <f t="shared" si="5"/>
        <v>Conservative</v>
      </c>
      <c r="I81" t="s">
        <v>1555</v>
      </c>
      <c r="J81">
        <v>0.959767809277561</v>
      </c>
      <c r="K81">
        <v>0.93861157294370801</v>
      </c>
      <c r="L81">
        <v>0.98068031299175695</v>
      </c>
      <c r="M81">
        <v>0.965625327147415</v>
      </c>
      <c r="N81">
        <v>0.96643215972181096</v>
      </c>
      <c r="O81">
        <v>0.97867000325199904</v>
      </c>
      <c r="P81">
        <v>0.97711392436470601</v>
      </c>
      <c r="Q81">
        <v>0.98136548630215203</v>
      </c>
      <c r="R81">
        <v>0.96505112638952595</v>
      </c>
      <c r="S81">
        <v>0.95681773917387403</v>
      </c>
      <c r="T81">
        <v>0.95505727532233897</v>
      </c>
    </row>
    <row r="82" spans="1:20" x14ac:dyDescent="0.2">
      <c r="A82">
        <f t="shared" si="3"/>
        <v>0.92084274152811307</v>
      </c>
      <c r="B82">
        <f t="shared" si="4"/>
        <v>0.86433954209374664</v>
      </c>
      <c r="C82" t="str">
        <f t="shared" si="5"/>
        <v>Liberal</v>
      </c>
      <c r="I82" t="s">
        <v>691</v>
      </c>
      <c r="J82">
        <v>0.93332000384065505</v>
      </c>
      <c r="K82">
        <v>0.93486143910130903</v>
      </c>
      <c r="L82">
        <v>0.84978624306820505</v>
      </c>
      <c r="M82">
        <v>0.94036326904972301</v>
      </c>
      <c r="N82">
        <v>0.93890387182410495</v>
      </c>
      <c r="O82">
        <v>0.92782162228468101</v>
      </c>
      <c r="P82">
        <v>0.91927317884255</v>
      </c>
      <c r="Q82">
        <v>0.86358799878551695</v>
      </c>
      <c r="R82">
        <v>0.83031929421997897</v>
      </c>
      <c r="S82">
        <v>0.76590630462769804</v>
      </c>
      <c r="T82">
        <v>0.94261093399298901</v>
      </c>
    </row>
    <row r="83" spans="1:20" x14ac:dyDescent="0.2">
      <c r="A83">
        <f t="shared" si="3"/>
        <v>0.91310042291258497</v>
      </c>
      <c r="B83">
        <f t="shared" si="4"/>
        <v>0.94732423064192983</v>
      </c>
      <c r="C83" t="str">
        <f t="shared" si="5"/>
        <v>Conservative</v>
      </c>
      <c r="I83" t="s">
        <v>696</v>
      </c>
      <c r="J83">
        <v>0.90708454121056403</v>
      </c>
      <c r="K83">
        <v>0.88132928304027003</v>
      </c>
      <c r="L83">
        <v>0.97110538956841497</v>
      </c>
      <c r="M83">
        <v>0.90609110511723501</v>
      </c>
      <c r="N83">
        <v>0.89416012509947196</v>
      </c>
      <c r="O83">
        <v>0.91883209343955397</v>
      </c>
      <c r="P83">
        <v>0.93919489140744195</v>
      </c>
      <c r="Q83">
        <v>0.96860615202564604</v>
      </c>
      <c r="R83">
        <v>0.96811999174124397</v>
      </c>
      <c r="S83">
        <v>0.97951524599940598</v>
      </c>
      <c r="T83">
        <v>0.881184872035911</v>
      </c>
    </row>
    <row r="84" spans="1:20" x14ac:dyDescent="0.2">
      <c r="A84">
        <f t="shared" si="3"/>
        <v>0.95410018419233156</v>
      </c>
      <c r="B84">
        <f t="shared" si="4"/>
        <v>0.96185235061974272</v>
      </c>
      <c r="C84" t="str">
        <f t="shared" si="5"/>
        <v>Conservative</v>
      </c>
      <c r="I84" t="s">
        <v>699</v>
      </c>
      <c r="J84">
        <v>0.95271185736424302</v>
      </c>
      <c r="K84">
        <v>0.93424123261860303</v>
      </c>
      <c r="L84">
        <v>0.97894390893777194</v>
      </c>
      <c r="M84">
        <v>0.95347212899299905</v>
      </c>
      <c r="N84">
        <v>0.94681483918072396</v>
      </c>
      <c r="O84">
        <v>0.95841713805964801</v>
      </c>
      <c r="P84">
        <v>0.97034396632170905</v>
      </c>
      <c r="Q84">
        <v>0.97689565991594396</v>
      </c>
      <c r="R84">
        <v>0.96863793515323704</v>
      </c>
      <c r="S84">
        <v>0.95856033900240001</v>
      </c>
      <c r="T84">
        <v>0.93482385270542301</v>
      </c>
    </row>
    <row r="85" spans="1:20" x14ac:dyDescent="0.2">
      <c r="A85">
        <f t="shared" si="3"/>
        <v>0.9651001117752176</v>
      </c>
      <c r="B85">
        <f t="shared" si="4"/>
        <v>0.95717572692415298</v>
      </c>
      <c r="C85" t="str">
        <f t="shared" si="5"/>
        <v>Liberal</v>
      </c>
      <c r="I85" t="s">
        <v>380</v>
      </c>
      <c r="J85">
        <v>0.969623199740687</v>
      </c>
      <c r="K85">
        <v>0.94156766552451898</v>
      </c>
      <c r="L85">
        <v>0.98556136844446296</v>
      </c>
      <c r="M85">
        <v>0.970602281723833</v>
      </c>
      <c r="N85">
        <v>0.94979865666007202</v>
      </c>
      <c r="O85">
        <v>0.97344749855773105</v>
      </c>
      <c r="P85">
        <v>0.96492883147882602</v>
      </c>
      <c r="Q85">
        <v>0.97580354099779598</v>
      </c>
      <c r="R85">
        <v>0.96761918084885201</v>
      </c>
      <c r="S85">
        <v>0.956329011171832</v>
      </c>
      <c r="T85">
        <v>0.921198070123459</v>
      </c>
    </row>
    <row r="86" spans="1:20" x14ac:dyDescent="0.2">
      <c r="A86">
        <f t="shared" si="3"/>
        <v>0.9109080120645886</v>
      </c>
      <c r="B86">
        <f t="shared" si="4"/>
        <v>0.9273560346258215</v>
      </c>
      <c r="C86" t="str">
        <f t="shared" si="5"/>
        <v>Conservative</v>
      </c>
      <c r="I86" t="s">
        <v>381</v>
      </c>
      <c r="J86">
        <v>0.91143271398527903</v>
      </c>
      <c r="K86">
        <v>0.87708348275006898</v>
      </c>
      <c r="L86">
        <v>0.95290085990842199</v>
      </c>
      <c r="M86">
        <v>0.90339869007288498</v>
      </c>
      <c r="N86">
        <v>0.904821983159244</v>
      </c>
      <c r="O86">
        <v>0.91581034251163296</v>
      </c>
      <c r="P86">
        <v>0.91545974294714805</v>
      </c>
      <c r="Q86">
        <v>0.94401208204984999</v>
      </c>
      <c r="R86">
        <v>0.94676298323349295</v>
      </c>
      <c r="S86">
        <v>0.95566183995747001</v>
      </c>
      <c r="T86">
        <v>0.87488352494114696</v>
      </c>
    </row>
    <row r="87" spans="1:20" x14ac:dyDescent="0.2">
      <c r="A87">
        <f t="shared" si="3"/>
        <v>0.95686715075494078</v>
      </c>
      <c r="B87">
        <f t="shared" si="4"/>
        <v>0.94745725729193087</v>
      </c>
      <c r="C87" t="str">
        <f t="shared" si="5"/>
        <v>Liberal</v>
      </c>
      <c r="I87" t="s">
        <v>1556</v>
      </c>
      <c r="J87">
        <v>0.95978623299780697</v>
      </c>
      <c r="K87">
        <v>0.93232068911646004</v>
      </c>
      <c r="L87">
        <v>0.96583292609162497</v>
      </c>
      <c r="M87">
        <v>0.96133837359913099</v>
      </c>
      <c r="N87">
        <v>0.95571322882432896</v>
      </c>
      <c r="O87">
        <v>0.96621145390029295</v>
      </c>
      <c r="P87">
        <v>0.94841977043294301</v>
      </c>
      <c r="Q87">
        <v>0.95877817299981305</v>
      </c>
      <c r="R87">
        <v>0.95215810263004996</v>
      </c>
      <c r="S87">
        <v>0.942656173124654</v>
      </c>
      <c r="T87">
        <v>0.93527406727219398</v>
      </c>
    </row>
    <row r="88" spans="1:20" x14ac:dyDescent="0.2">
      <c r="A88">
        <f t="shared" si="3"/>
        <v>0.96985716695718793</v>
      </c>
      <c r="B88">
        <f t="shared" si="4"/>
        <v>0.94177840096584708</v>
      </c>
      <c r="C88" t="str">
        <f t="shared" si="5"/>
        <v>Liberal</v>
      </c>
      <c r="I88" t="s">
        <v>382</v>
      </c>
      <c r="J88">
        <v>0.97655468020180802</v>
      </c>
      <c r="K88">
        <v>0.96569625705706497</v>
      </c>
      <c r="L88">
        <v>0.94600086617374302</v>
      </c>
      <c r="M88">
        <v>0.97881355022789895</v>
      </c>
      <c r="N88">
        <v>0.97577494069331505</v>
      </c>
      <c r="O88">
        <v>0.97630270738929803</v>
      </c>
      <c r="P88">
        <v>0.97452519448795805</v>
      </c>
      <c r="Q88">
        <v>0.95137744084707199</v>
      </c>
      <c r="R88">
        <v>0.92570850566512997</v>
      </c>
      <c r="S88">
        <v>0.88711411170674803</v>
      </c>
      <c r="T88">
        <v>0.97016675212232695</v>
      </c>
    </row>
    <row r="89" spans="1:20" x14ac:dyDescent="0.2">
      <c r="A89">
        <f t="shared" si="3"/>
        <v>0.96512924404333711</v>
      </c>
      <c r="B89">
        <f t="shared" si="4"/>
        <v>0.95764631778461684</v>
      </c>
      <c r="C89" t="str">
        <f t="shared" si="5"/>
        <v>Liberal</v>
      </c>
      <c r="I89" t="s">
        <v>704</v>
      </c>
      <c r="J89">
        <v>0.96218650845022102</v>
      </c>
      <c r="K89">
        <v>0.93885413102939097</v>
      </c>
      <c r="L89">
        <v>0.97093339487560104</v>
      </c>
      <c r="M89">
        <v>0.966412855887126</v>
      </c>
      <c r="N89">
        <v>0.97222318294467402</v>
      </c>
      <c r="O89">
        <v>0.98016539107300904</v>
      </c>
      <c r="P89">
        <v>0.97169158405086298</v>
      </c>
      <c r="Q89">
        <v>0.97148729486315999</v>
      </c>
      <c r="R89">
        <v>0.95545977132957105</v>
      </c>
      <c r="S89">
        <v>0.94028700937520504</v>
      </c>
      <c r="T89">
        <v>0.94930592930428503</v>
      </c>
    </row>
    <row r="90" spans="1:20" x14ac:dyDescent="0.2">
      <c r="A90">
        <f t="shared" si="3"/>
        <v>0.95610972434457853</v>
      </c>
      <c r="B90">
        <f t="shared" si="4"/>
        <v>0.9562390169607291</v>
      </c>
      <c r="C90" t="str">
        <f t="shared" si="5"/>
        <v>Conservative</v>
      </c>
      <c r="I90" t="s">
        <v>1557</v>
      </c>
      <c r="J90">
        <v>0.95310592685662499</v>
      </c>
      <c r="K90">
        <v>0.93196745601273401</v>
      </c>
      <c r="L90">
        <v>0.97022668388265698</v>
      </c>
      <c r="M90">
        <v>0.95527549181742599</v>
      </c>
      <c r="N90">
        <v>0.95598510504934198</v>
      </c>
      <c r="O90">
        <v>0.97009768244868699</v>
      </c>
      <c r="P90">
        <v>0.96763246689622395</v>
      </c>
      <c r="Q90">
        <v>0.97091947284688895</v>
      </c>
      <c r="R90">
        <v>0.95922452116463097</v>
      </c>
      <c r="S90">
        <v>0.94849023200191196</v>
      </c>
      <c r="T90">
        <v>0.93492839189398902</v>
      </c>
    </row>
    <row r="91" spans="1:20" x14ac:dyDescent="0.2">
      <c r="A91">
        <f t="shared" si="3"/>
        <v>0.97292708502372316</v>
      </c>
      <c r="B91">
        <f t="shared" si="4"/>
        <v>0.94765361826128791</v>
      </c>
      <c r="C91" t="str">
        <f t="shared" si="5"/>
        <v>Liberal</v>
      </c>
      <c r="I91" t="s">
        <v>389</v>
      </c>
      <c r="J91">
        <v>0.97639811016773903</v>
      </c>
      <c r="K91">
        <v>0.953311041556128</v>
      </c>
      <c r="L91">
        <v>0.97185967164882203</v>
      </c>
      <c r="M91">
        <v>0.97701742538735903</v>
      </c>
      <c r="N91">
        <v>0.97498192325219202</v>
      </c>
      <c r="O91">
        <v>0.98399433813009896</v>
      </c>
      <c r="P91">
        <v>0.96678348149437099</v>
      </c>
      <c r="Q91">
        <v>0.96252080191657097</v>
      </c>
      <c r="R91">
        <v>0.94313382358290598</v>
      </c>
      <c r="S91">
        <v>0.92192636646405801</v>
      </c>
      <c r="T91">
        <v>0.94390361784853405</v>
      </c>
    </row>
    <row r="92" spans="1:20" x14ac:dyDescent="0.2">
      <c r="A92">
        <f t="shared" si="3"/>
        <v>0.9484093890991051</v>
      </c>
      <c r="B92">
        <f t="shared" si="4"/>
        <v>0.94161869460600178</v>
      </c>
      <c r="C92" t="str">
        <f t="shared" si="5"/>
        <v>Liberal</v>
      </c>
      <c r="I92" t="s">
        <v>395</v>
      </c>
      <c r="J92">
        <v>0.94680470381038595</v>
      </c>
      <c r="K92">
        <v>0.92081082846930995</v>
      </c>
      <c r="L92">
        <v>0.95349566926906704</v>
      </c>
      <c r="M92">
        <v>0.94785873960385203</v>
      </c>
      <c r="N92">
        <v>0.95949558323282402</v>
      </c>
      <c r="O92">
        <v>0.96199081020919097</v>
      </c>
      <c r="P92">
        <v>0.95843909379816195</v>
      </c>
      <c r="Q92">
        <v>0.95431367290953195</v>
      </c>
      <c r="R92">
        <v>0.93432758685087802</v>
      </c>
      <c r="S92">
        <v>0.92072395922327299</v>
      </c>
      <c r="T92">
        <v>0.940289160248164</v>
      </c>
    </row>
    <row r="93" spans="1:20" x14ac:dyDescent="0.2">
      <c r="A93">
        <f t="shared" si="3"/>
        <v>0.96037511672102038</v>
      </c>
      <c r="B93">
        <f t="shared" si="4"/>
        <v>0.96563547844115549</v>
      </c>
      <c r="C93" t="str">
        <f t="shared" si="5"/>
        <v>Conservative</v>
      </c>
      <c r="I93" t="s">
        <v>1558</v>
      </c>
      <c r="J93">
        <v>0.95979248641621195</v>
      </c>
      <c r="K93">
        <v>0.95538356527011803</v>
      </c>
      <c r="L93">
        <v>0.97245669386465305</v>
      </c>
      <c r="M93">
        <v>0.95867704583601099</v>
      </c>
      <c r="N93">
        <v>0.95216826269686505</v>
      </c>
      <c r="O93">
        <v>0.963772646242264</v>
      </c>
      <c r="P93">
        <v>0.96849039762312705</v>
      </c>
      <c r="Q93">
        <v>0.98256575098227406</v>
      </c>
      <c r="R93">
        <v>0.97541326192122302</v>
      </c>
      <c r="S93">
        <v>0.95925790977228798</v>
      </c>
      <c r="T93">
        <v>0.94245007190686503</v>
      </c>
    </row>
    <row r="94" spans="1:20" x14ac:dyDescent="0.2">
      <c r="A94">
        <f t="shared" si="3"/>
        <v>0.91133414408448576</v>
      </c>
      <c r="B94">
        <f t="shared" si="4"/>
        <v>0.89930385285288494</v>
      </c>
      <c r="C94" t="str">
        <f t="shared" si="5"/>
        <v>Liberal</v>
      </c>
      <c r="I94" t="s">
        <v>397</v>
      </c>
      <c r="J94">
        <v>0.90903165923122697</v>
      </c>
      <c r="K94">
        <v>0.91892614621126001</v>
      </c>
      <c r="L94">
        <v>0.88254121525474505</v>
      </c>
      <c r="M94">
        <v>0.91776911610268497</v>
      </c>
      <c r="N94">
        <v>0.92432498031059696</v>
      </c>
      <c r="O94">
        <v>0.91541174739640097</v>
      </c>
      <c r="P94">
        <v>0.92747759414813302</v>
      </c>
      <c r="Q94">
        <v>0.90148179149576202</v>
      </c>
      <c r="R94">
        <v>0.87758775979395598</v>
      </c>
      <c r="S94">
        <v>0.83551949008639903</v>
      </c>
      <c r="T94">
        <v>0.954452628740174</v>
      </c>
    </row>
    <row r="95" spans="1:20" x14ac:dyDescent="0.2">
      <c r="A95">
        <f t="shared" si="3"/>
        <v>0.93907152852025477</v>
      </c>
      <c r="B95">
        <f t="shared" si="4"/>
        <v>0.93270137493710481</v>
      </c>
      <c r="C95" t="str">
        <f t="shared" si="5"/>
        <v>Liberal</v>
      </c>
      <c r="I95" t="s">
        <v>1559</v>
      </c>
      <c r="J95">
        <v>0.94265437394235196</v>
      </c>
      <c r="K95">
        <v>0.92753852292707295</v>
      </c>
      <c r="L95">
        <v>0.94047878668023599</v>
      </c>
      <c r="M95">
        <v>0.93577781917662095</v>
      </c>
      <c r="N95">
        <v>0.94629737717743501</v>
      </c>
      <c r="O95">
        <v>0.941682291217812</v>
      </c>
      <c r="P95">
        <v>0.942824276862122</v>
      </c>
      <c r="Q95">
        <v>0.943989331405372</v>
      </c>
      <c r="R95">
        <v>0.93303288417514696</v>
      </c>
      <c r="S95">
        <v>0.91108339034288299</v>
      </c>
      <c r="T95">
        <v>0.93257699189999999</v>
      </c>
    </row>
    <row r="96" spans="1:20" x14ac:dyDescent="0.2">
      <c r="A96">
        <f t="shared" si="3"/>
        <v>0.94831824781164864</v>
      </c>
      <c r="B96">
        <f t="shared" si="4"/>
        <v>0.93274446577804737</v>
      </c>
      <c r="C96" t="str">
        <f t="shared" si="5"/>
        <v>Liberal</v>
      </c>
      <c r="I96" t="s">
        <v>998</v>
      </c>
      <c r="J96">
        <v>0.95411549094383497</v>
      </c>
      <c r="K96">
        <v>0.93084243902897801</v>
      </c>
      <c r="L96">
        <v>0.94711822125827305</v>
      </c>
      <c r="M96">
        <v>0.95034523378192703</v>
      </c>
      <c r="N96">
        <v>0.95397288631351096</v>
      </c>
      <c r="O96">
        <v>0.95351521554336705</v>
      </c>
      <c r="P96">
        <v>0.94960925206586999</v>
      </c>
      <c r="Q96">
        <v>0.94468367634373296</v>
      </c>
      <c r="R96">
        <v>0.92665939035270195</v>
      </c>
      <c r="S96">
        <v>0.90444987710721902</v>
      </c>
      <c r="T96">
        <v>0.93832013302071304</v>
      </c>
    </row>
    <row r="97" spans="1:20" x14ac:dyDescent="0.2">
      <c r="A97">
        <f t="shared" si="3"/>
        <v>0.94748447891987364</v>
      </c>
      <c r="B97">
        <f t="shared" si="4"/>
        <v>0.93455437211467429</v>
      </c>
      <c r="C97" t="str">
        <f t="shared" si="5"/>
        <v>Liberal</v>
      </c>
      <c r="I97" t="s">
        <v>1560</v>
      </c>
      <c r="J97">
        <v>0.95246260944182304</v>
      </c>
      <c r="K97">
        <v>0.93166591086149797</v>
      </c>
      <c r="L97">
        <v>0.94968916101696499</v>
      </c>
      <c r="M97">
        <v>0.94783103260540102</v>
      </c>
      <c r="N97">
        <v>0.95119023856343798</v>
      </c>
      <c r="O97">
        <v>0.95206792103011695</v>
      </c>
      <c r="P97">
        <v>0.94853402558686595</v>
      </c>
      <c r="Q97">
        <v>0.94774571346138203</v>
      </c>
      <c r="R97">
        <v>0.93179676241268405</v>
      </c>
      <c r="S97">
        <v>0.91101739112677604</v>
      </c>
      <c r="T97">
        <v>0.93367796798566305</v>
      </c>
    </row>
    <row r="98" spans="1:20" x14ac:dyDescent="0.2">
      <c r="A98">
        <f t="shared" si="3"/>
        <v>0.91096964924567736</v>
      </c>
      <c r="B98">
        <f t="shared" si="4"/>
        <v>0.93852031317999685</v>
      </c>
      <c r="C98" t="str">
        <f t="shared" si="5"/>
        <v>Conservative</v>
      </c>
      <c r="I98" t="s">
        <v>426</v>
      </c>
      <c r="J98">
        <v>0.90211199115851104</v>
      </c>
      <c r="K98">
        <v>0.87135579720179002</v>
      </c>
      <c r="L98">
        <v>0.97185086904454798</v>
      </c>
      <c r="M98">
        <v>0.90223255595714902</v>
      </c>
      <c r="N98">
        <v>0.89881278064550796</v>
      </c>
      <c r="O98">
        <v>0.91945390146655803</v>
      </c>
      <c r="P98">
        <v>0.92649418843710796</v>
      </c>
      <c r="Q98">
        <v>0.96092175844173799</v>
      </c>
      <c r="R98">
        <v>0.96433793049356298</v>
      </c>
      <c r="S98">
        <v>0.97853640526355501</v>
      </c>
      <c r="T98">
        <v>0.86231128326401996</v>
      </c>
    </row>
    <row r="99" spans="1:20" x14ac:dyDescent="0.2">
      <c r="A99">
        <f t="shared" si="3"/>
        <v>0.8915735207730352</v>
      </c>
      <c r="B99">
        <f t="shared" si="4"/>
        <v>0.93374838018402229</v>
      </c>
      <c r="C99" t="str">
        <f t="shared" si="5"/>
        <v>Conservative</v>
      </c>
      <c r="I99" t="s">
        <v>429</v>
      </c>
      <c r="J99">
        <v>0.882983837133125</v>
      </c>
      <c r="K99">
        <v>0.86388932755123105</v>
      </c>
      <c r="L99">
        <v>0.95926004071454596</v>
      </c>
      <c r="M99">
        <v>0.88119583527400003</v>
      </c>
      <c r="N99">
        <v>0.86730016300517998</v>
      </c>
      <c r="O99">
        <v>0.89481192096012896</v>
      </c>
      <c r="P99">
        <v>0.915107648459352</v>
      </c>
      <c r="Q99">
        <v>0.95382226351072996</v>
      </c>
      <c r="R99">
        <v>0.96044837878386002</v>
      </c>
      <c r="S99">
        <v>0.97833145681700895</v>
      </c>
      <c r="T99">
        <v>0.86103215334916094</v>
      </c>
    </row>
    <row r="100" spans="1:20" x14ac:dyDescent="0.2">
      <c r="A100">
        <f t="shared" si="3"/>
        <v>0.9818490633614716</v>
      </c>
      <c r="B100">
        <f t="shared" si="4"/>
        <v>0.95588305131772233</v>
      </c>
      <c r="C100" t="str">
        <f t="shared" si="5"/>
        <v>Liberal</v>
      </c>
      <c r="I100" t="s">
        <v>1561</v>
      </c>
      <c r="J100">
        <v>0.98872756115398597</v>
      </c>
      <c r="K100">
        <v>0.97344102058856197</v>
      </c>
      <c r="L100">
        <v>0.97136247463476399</v>
      </c>
      <c r="M100">
        <v>0.98778317516065695</v>
      </c>
      <c r="N100">
        <v>0.97979754019491705</v>
      </c>
      <c r="O100">
        <v>0.98998260843594399</v>
      </c>
      <c r="P100">
        <v>0.97163823617898504</v>
      </c>
      <c r="Q100">
        <v>0.96895812749147603</v>
      </c>
      <c r="R100">
        <v>0.95899176196077096</v>
      </c>
      <c r="S100">
        <v>0.931553114824753</v>
      </c>
      <c r="T100">
        <v>0.94827401613262696</v>
      </c>
    </row>
    <row r="101" spans="1:20" x14ac:dyDescent="0.2">
      <c r="A101">
        <f t="shared" si="3"/>
        <v>0.95993214276444749</v>
      </c>
      <c r="B101">
        <f t="shared" si="4"/>
        <v>0.96835845547227195</v>
      </c>
      <c r="C101" t="str">
        <f t="shared" si="5"/>
        <v>Conservative</v>
      </c>
      <c r="I101" t="s">
        <v>1562</v>
      </c>
      <c r="J101">
        <v>0.95466049760388505</v>
      </c>
      <c r="K101">
        <v>0.93388408305219694</v>
      </c>
      <c r="L101">
        <v>0.98076765103447305</v>
      </c>
      <c r="M101">
        <v>0.95835042402124004</v>
      </c>
      <c r="N101">
        <v>0.96055068421643697</v>
      </c>
      <c r="O101">
        <v>0.97137951665845301</v>
      </c>
      <c r="P101">
        <v>0.97626802985274697</v>
      </c>
      <c r="Q101">
        <v>0.98481237535658295</v>
      </c>
      <c r="R101">
        <v>0.97388316620655901</v>
      </c>
      <c r="S101">
        <v>0.965357032304753</v>
      </c>
      <c r="T101">
        <v>0.94147167364071704</v>
      </c>
    </row>
    <row r="102" spans="1:20" x14ac:dyDescent="0.2">
      <c r="A102">
        <f t="shared" si="3"/>
        <v>0.9622889942186843</v>
      </c>
      <c r="B102">
        <f t="shared" si="4"/>
        <v>0.96665209935807805</v>
      </c>
      <c r="C102" t="str">
        <f t="shared" si="5"/>
        <v>Conservative</v>
      </c>
      <c r="I102" t="s">
        <v>1563</v>
      </c>
      <c r="J102">
        <v>0.95917770959950299</v>
      </c>
      <c r="K102">
        <v>0.93928864407325496</v>
      </c>
      <c r="L102">
        <v>0.98195505404610794</v>
      </c>
      <c r="M102">
        <v>0.95980156678556405</v>
      </c>
      <c r="N102">
        <v>0.96329544907491405</v>
      </c>
      <c r="O102">
        <v>0.97021554173276203</v>
      </c>
      <c r="P102">
        <v>0.96826026235068197</v>
      </c>
      <c r="Q102">
        <v>0.97898603408132701</v>
      </c>
      <c r="R102">
        <v>0.97146792505760904</v>
      </c>
      <c r="S102">
        <v>0.96387754569115502</v>
      </c>
      <c r="T102">
        <v>0.95066872960961701</v>
      </c>
    </row>
    <row r="103" spans="1:20" x14ac:dyDescent="0.2">
      <c r="A103">
        <f t="shared" si="3"/>
        <v>0.88968473755251887</v>
      </c>
      <c r="B103">
        <f t="shared" si="4"/>
        <v>0.93278464421849283</v>
      </c>
      <c r="C103" t="str">
        <f t="shared" si="5"/>
        <v>Conservative</v>
      </c>
      <c r="I103" t="s">
        <v>1002</v>
      </c>
      <c r="J103">
        <v>0.87547683066800897</v>
      </c>
      <c r="K103">
        <v>0.85379975135703501</v>
      </c>
      <c r="L103">
        <v>0.95147324232934605</v>
      </c>
      <c r="M103">
        <v>0.88241700320570504</v>
      </c>
      <c r="N103">
        <v>0.87157921349394996</v>
      </c>
      <c r="O103">
        <v>0.90336238426106796</v>
      </c>
      <c r="P103">
        <v>0.92091118558806195</v>
      </c>
      <c r="Q103">
        <v>0.95442876432204304</v>
      </c>
      <c r="R103">
        <v>0.96291836710050305</v>
      </c>
      <c r="S103">
        <v>0.97974048318003104</v>
      </c>
      <c r="T103">
        <v>0.84592442090182496</v>
      </c>
    </row>
    <row r="104" spans="1:20" x14ac:dyDescent="0.2">
      <c r="A104">
        <f t="shared" si="3"/>
        <v>0.96516000042629368</v>
      </c>
      <c r="B104">
        <f t="shared" si="4"/>
        <v>0.96848858033861462</v>
      </c>
      <c r="C104" t="str">
        <f t="shared" si="5"/>
        <v>Conservative</v>
      </c>
      <c r="I104" t="s">
        <v>1564</v>
      </c>
      <c r="J104">
        <v>0.96083588804625197</v>
      </c>
      <c r="K104">
        <v>0.94896788281465005</v>
      </c>
      <c r="L104">
        <v>0.97469064940778205</v>
      </c>
      <c r="M104">
        <v>0.96673824187648605</v>
      </c>
      <c r="N104">
        <v>0.96369609105129705</v>
      </c>
      <c r="O104">
        <v>0.97603124936129504</v>
      </c>
      <c r="P104">
        <v>0.98494800617064004</v>
      </c>
      <c r="Q104">
        <v>0.98466113477144102</v>
      </c>
      <c r="R104">
        <v>0.96735299692673105</v>
      </c>
      <c r="S104">
        <v>0.95145384641158404</v>
      </c>
      <c r="T104">
        <v>0.95402691741267698</v>
      </c>
    </row>
    <row r="105" spans="1:20" x14ac:dyDescent="0.2">
      <c r="A105">
        <f t="shared" si="3"/>
        <v>0.96053453748949946</v>
      </c>
      <c r="B105">
        <f t="shared" si="4"/>
        <v>0.96941271275606267</v>
      </c>
      <c r="C105" t="str">
        <f t="shared" si="5"/>
        <v>Conservative</v>
      </c>
      <c r="I105" t="s">
        <v>433</v>
      </c>
      <c r="J105">
        <v>0.95599396719285601</v>
      </c>
      <c r="K105">
        <v>0.93750393604276505</v>
      </c>
      <c r="L105">
        <v>0.98375955054025899</v>
      </c>
      <c r="M105">
        <v>0.96094838937569205</v>
      </c>
      <c r="N105">
        <v>0.95265662317988997</v>
      </c>
      <c r="O105">
        <v>0.97234475860553404</v>
      </c>
      <c r="P105">
        <v>0.97992604367299896</v>
      </c>
      <c r="Q105">
        <v>0.98862650984997702</v>
      </c>
      <c r="R105">
        <v>0.97391485764090902</v>
      </c>
      <c r="S105">
        <v>0.96526162423266804</v>
      </c>
      <c r="T105">
        <v>0.93933452838375997</v>
      </c>
    </row>
    <row r="106" spans="1:20" x14ac:dyDescent="0.2">
      <c r="A106">
        <f t="shared" si="3"/>
        <v>0.92068188188750444</v>
      </c>
      <c r="B106">
        <f t="shared" si="4"/>
        <v>0.93864133452884724</v>
      </c>
      <c r="C106" t="str">
        <f t="shared" si="5"/>
        <v>Conservative</v>
      </c>
      <c r="I106" t="s">
        <v>439</v>
      </c>
      <c r="J106">
        <v>0.91223191932552905</v>
      </c>
      <c r="K106">
        <v>0.87971812848278896</v>
      </c>
      <c r="L106">
        <v>0.95907178754038602</v>
      </c>
      <c r="M106">
        <v>0.91701037858775902</v>
      </c>
      <c r="N106">
        <v>0.92446792809337197</v>
      </c>
      <c r="O106">
        <v>0.93159114929519105</v>
      </c>
      <c r="P106">
        <v>0.93087231021900296</v>
      </c>
      <c r="Q106">
        <v>0.95245496187312295</v>
      </c>
      <c r="R106">
        <v>0.94801348851995504</v>
      </c>
      <c r="S106">
        <v>0.95504155795825896</v>
      </c>
      <c r="T106">
        <v>0.90682435407389705</v>
      </c>
    </row>
    <row r="107" spans="1:20" x14ac:dyDescent="0.2">
      <c r="A107">
        <f t="shared" si="3"/>
        <v>0.96505236541229478</v>
      </c>
      <c r="B107">
        <f t="shared" si="4"/>
        <v>0.9705912768336189</v>
      </c>
      <c r="C107" t="str">
        <f t="shared" si="5"/>
        <v>Conservative</v>
      </c>
      <c r="I107" t="s">
        <v>448</v>
      </c>
      <c r="J107">
        <v>0.96355496615542502</v>
      </c>
      <c r="K107">
        <v>0.94172846917952502</v>
      </c>
      <c r="L107">
        <v>0.98936450676077403</v>
      </c>
      <c r="M107">
        <v>0.96289296601173702</v>
      </c>
      <c r="N107">
        <v>0.960822098680157</v>
      </c>
      <c r="O107">
        <v>0.97195118568615102</v>
      </c>
      <c r="P107">
        <v>0.97236728168914199</v>
      </c>
      <c r="Q107">
        <v>0.98691985486117695</v>
      </c>
      <c r="R107">
        <v>0.97967969236213004</v>
      </c>
      <c r="S107">
        <v>0.97311709032134897</v>
      </c>
      <c r="T107">
        <v>0.94087246493429699</v>
      </c>
    </row>
    <row r="108" spans="1:20" x14ac:dyDescent="0.2">
      <c r="A108">
        <f t="shared" si="3"/>
        <v>0.96170703302317773</v>
      </c>
      <c r="B108">
        <f t="shared" si="4"/>
        <v>0.9599378944099819</v>
      </c>
      <c r="C108" t="str">
        <f t="shared" si="5"/>
        <v>Liberal</v>
      </c>
      <c r="I108" t="s">
        <v>1565</v>
      </c>
      <c r="J108">
        <v>0.959406453277862</v>
      </c>
      <c r="K108">
        <v>0.93279861591398805</v>
      </c>
      <c r="L108">
        <v>0.97909781535045004</v>
      </c>
      <c r="M108">
        <v>0.96450221457968899</v>
      </c>
      <c r="N108">
        <v>0.96053359775923797</v>
      </c>
      <c r="O108">
        <v>0.97390350125783998</v>
      </c>
      <c r="P108">
        <v>0.97056610404476495</v>
      </c>
      <c r="Q108">
        <v>0.97558003801930004</v>
      </c>
      <c r="R108">
        <v>0.95685238773734904</v>
      </c>
      <c r="S108">
        <v>0.94786330735846802</v>
      </c>
      <c r="T108">
        <v>0.94882763489002697</v>
      </c>
    </row>
    <row r="109" spans="1:20" x14ac:dyDescent="0.2">
      <c r="A109">
        <f t="shared" si="3"/>
        <v>0.93756786349815979</v>
      </c>
      <c r="B109">
        <f t="shared" si="4"/>
        <v>0.95674728775924012</v>
      </c>
      <c r="C109" t="str">
        <f t="shared" si="5"/>
        <v>Conservative</v>
      </c>
      <c r="I109" t="s">
        <v>736</v>
      </c>
      <c r="J109">
        <v>0.93091407471786503</v>
      </c>
      <c r="K109">
        <v>0.91071606910320002</v>
      </c>
      <c r="L109">
        <v>0.97909188191228802</v>
      </c>
      <c r="M109">
        <v>0.93365363597050799</v>
      </c>
      <c r="N109">
        <v>0.91946869969881395</v>
      </c>
      <c r="O109">
        <v>0.95156281958628397</v>
      </c>
      <c r="P109">
        <v>0.95237011975318797</v>
      </c>
      <c r="Q109">
        <v>0.97916078643152304</v>
      </c>
      <c r="R109">
        <v>0.98005613681111803</v>
      </c>
      <c r="S109">
        <v>0.98182721658587901</v>
      </c>
      <c r="T109">
        <v>0.89032217921449197</v>
      </c>
    </row>
    <row r="110" spans="1:20" x14ac:dyDescent="0.2">
      <c r="A110">
        <f t="shared" si="3"/>
        <v>0.94146833808796959</v>
      </c>
      <c r="B110">
        <f t="shared" si="4"/>
        <v>0.94491753043481452</v>
      </c>
      <c r="C110" t="str">
        <f t="shared" si="5"/>
        <v>Conservative</v>
      </c>
      <c r="I110" t="s">
        <v>462</v>
      </c>
      <c r="J110">
        <v>0.93948997305238202</v>
      </c>
      <c r="K110">
        <v>0.92851552964230999</v>
      </c>
      <c r="L110">
        <v>0.93408446707454995</v>
      </c>
      <c r="M110">
        <v>0.94540166563817796</v>
      </c>
      <c r="N110">
        <v>0.95386104040516095</v>
      </c>
      <c r="O110">
        <v>0.94745735271523701</v>
      </c>
      <c r="P110">
        <v>0.95660167904477</v>
      </c>
      <c r="Q110">
        <v>0.94878831975761402</v>
      </c>
      <c r="R110">
        <v>0.92923746041198496</v>
      </c>
      <c r="S110">
        <v>0.90782945999498899</v>
      </c>
      <c r="T110">
        <v>0.98213073296471398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2E7A-129F-9C49-94A0-58251EF3125B}">
  <dimension ref="A1:AC110"/>
  <sheetViews>
    <sheetView workbookViewId="0">
      <selection activeCell="E107" sqref="E107"/>
    </sheetView>
  </sheetViews>
  <sheetFormatPr baseColWidth="10" defaultRowHeight="16" x14ac:dyDescent="0.2"/>
  <sheetData>
    <row r="1" spans="1:29" x14ac:dyDescent="0.2">
      <c r="F1" t="s">
        <v>464</v>
      </c>
      <c r="G1" t="s">
        <v>464</v>
      </c>
      <c r="H1" t="s">
        <v>464</v>
      </c>
      <c r="I1" t="s">
        <v>464</v>
      </c>
      <c r="J1" t="s">
        <v>464</v>
      </c>
      <c r="K1" t="s">
        <v>464</v>
      </c>
      <c r="L1" t="s">
        <v>464</v>
      </c>
      <c r="M1" t="s">
        <v>464</v>
      </c>
      <c r="N1" t="s">
        <v>464</v>
      </c>
      <c r="O1" t="s">
        <v>464</v>
      </c>
      <c r="P1" t="s">
        <v>464</v>
      </c>
      <c r="Q1" t="s">
        <v>465</v>
      </c>
      <c r="R1" t="s">
        <v>465</v>
      </c>
      <c r="S1" t="s">
        <v>465</v>
      </c>
      <c r="T1" t="s">
        <v>465</v>
      </c>
      <c r="U1" t="s">
        <v>465</v>
      </c>
      <c r="V1" t="s">
        <v>465</v>
      </c>
      <c r="W1" t="s">
        <v>465</v>
      </c>
      <c r="X1" t="s">
        <v>465</v>
      </c>
      <c r="Y1" t="s">
        <v>465</v>
      </c>
      <c r="Z1" t="s">
        <v>465</v>
      </c>
      <c r="AA1" t="s">
        <v>465</v>
      </c>
      <c r="AB1" t="s">
        <v>465</v>
      </c>
      <c r="AC1" t="s">
        <v>465</v>
      </c>
    </row>
    <row r="2" spans="1:29" x14ac:dyDescent="0.2">
      <c r="A2" t="s">
        <v>493</v>
      </c>
      <c r="B2" t="s">
        <v>494</v>
      </c>
      <c r="C2" t="s">
        <v>483</v>
      </c>
      <c r="F2" t="s">
        <v>471</v>
      </c>
      <c r="G2" t="s">
        <v>742</v>
      </c>
      <c r="H2" t="s">
        <v>472</v>
      </c>
      <c r="I2" t="s">
        <v>743</v>
      </c>
      <c r="J2" t="s">
        <v>480</v>
      </c>
      <c r="K2" t="s">
        <v>481</v>
      </c>
      <c r="L2" t="s">
        <v>744</v>
      </c>
      <c r="M2" t="s">
        <v>473</v>
      </c>
      <c r="N2" t="s">
        <v>745</v>
      </c>
      <c r="O2" t="s">
        <v>746</v>
      </c>
      <c r="P2" t="s">
        <v>747</v>
      </c>
      <c r="Q2" t="s">
        <v>474</v>
      </c>
      <c r="R2" t="s">
        <v>748</v>
      </c>
      <c r="S2" t="s">
        <v>475</v>
      </c>
      <c r="T2" t="s">
        <v>749</v>
      </c>
      <c r="U2" t="s">
        <v>476</v>
      </c>
      <c r="V2" t="s">
        <v>477</v>
      </c>
      <c r="W2" t="s">
        <v>750</v>
      </c>
      <c r="X2" t="s">
        <v>478</v>
      </c>
      <c r="Y2" t="s">
        <v>751</v>
      </c>
      <c r="Z2" t="s">
        <v>479</v>
      </c>
      <c r="AA2" t="s">
        <v>752</v>
      </c>
      <c r="AB2" t="s">
        <v>753</v>
      </c>
      <c r="AC2" t="s">
        <v>754</v>
      </c>
    </row>
    <row r="3" spans="1:29" x14ac:dyDescent="0.2">
      <c r="A3">
        <f>SUMIFS(F3:AZ3,$F$1:$AZ$1, "L")</f>
        <v>7</v>
      </c>
      <c r="B3">
        <f>SUMIFS(F3:AZ3,$F$1:$AZ$1, "C")</f>
        <v>1</v>
      </c>
      <c r="C3" t="str">
        <f>IF(A3&gt;B3,"Liberal", IF(B3&gt;A3, "Conservative", "Tie"))</f>
        <v>Liberal</v>
      </c>
      <c r="E3" t="s">
        <v>1513</v>
      </c>
      <c r="F3">
        <v>4</v>
      </c>
      <c r="G3">
        <v>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">
      <c r="A4">
        <f t="shared" ref="A4:A67" si="0">SUMIFS(F4:AZ4,$F$1:$AZ$1, "L")</f>
        <v>0</v>
      </c>
      <c r="B4">
        <f t="shared" ref="B4:B67" si="1">SUMIFS(F4:AZ4,$F$1:$AZ$1, "C")</f>
        <v>0</v>
      </c>
      <c r="C4" t="str">
        <f t="shared" ref="C4:C67" si="2">IF(A4&gt;B4,"Liberal", IF(B4&gt;A4, "Conservative", "Tie"))</f>
        <v>Tie</v>
      </c>
      <c r="E4" t="s">
        <v>15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">
      <c r="A5">
        <f t="shared" si="0"/>
        <v>0</v>
      </c>
      <c r="B5">
        <f t="shared" si="1"/>
        <v>0</v>
      </c>
      <c r="C5" t="str">
        <f t="shared" si="2"/>
        <v>Tie</v>
      </c>
      <c r="E5" t="s">
        <v>1514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">
      <c r="A6">
        <f t="shared" si="0"/>
        <v>0</v>
      </c>
      <c r="B6">
        <f t="shared" si="1"/>
        <v>0</v>
      </c>
      <c r="C6" t="str">
        <f t="shared" si="2"/>
        <v>Tie</v>
      </c>
      <c r="E6" t="s">
        <v>1515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">
      <c r="A7">
        <f t="shared" si="0"/>
        <v>8</v>
      </c>
      <c r="B7">
        <f t="shared" si="1"/>
        <v>2</v>
      </c>
      <c r="C7" t="str">
        <f t="shared" si="2"/>
        <v>Liberal</v>
      </c>
      <c r="E7" t="s">
        <v>1516</v>
      </c>
      <c r="F7">
        <v>6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">
      <c r="A8">
        <f t="shared" si="0"/>
        <v>1</v>
      </c>
      <c r="B8">
        <f t="shared" si="1"/>
        <v>0</v>
      </c>
      <c r="C8" t="str">
        <f t="shared" si="2"/>
        <v>Liberal</v>
      </c>
      <c r="E8" t="s">
        <v>1517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">
      <c r="A9">
        <f t="shared" si="0"/>
        <v>43</v>
      </c>
      <c r="B9">
        <f t="shared" si="1"/>
        <v>93</v>
      </c>
      <c r="C9" t="str">
        <f t="shared" si="2"/>
        <v>Conservative</v>
      </c>
      <c r="E9" t="s">
        <v>38</v>
      </c>
      <c r="F9">
        <v>28</v>
      </c>
      <c r="G9">
        <v>11</v>
      </c>
      <c r="H9">
        <v>1</v>
      </c>
      <c r="I9">
        <v>1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70</v>
      </c>
      <c r="R9">
        <v>18</v>
      </c>
      <c r="S9">
        <v>2</v>
      </c>
      <c r="T9">
        <v>0</v>
      </c>
      <c r="U9">
        <v>2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">
      <c r="A10">
        <f t="shared" si="0"/>
        <v>1</v>
      </c>
      <c r="B10">
        <f t="shared" si="1"/>
        <v>10</v>
      </c>
      <c r="C10" t="str">
        <f t="shared" si="2"/>
        <v>Conservative</v>
      </c>
      <c r="E10" t="s">
        <v>1518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9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">
      <c r="A11">
        <f t="shared" si="0"/>
        <v>39</v>
      </c>
      <c r="B11">
        <f t="shared" si="1"/>
        <v>73</v>
      </c>
      <c r="C11" t="str">
        <f t="shared" si="2"/>
        <v>Conservative</v>
      </c>
      <c r="E11" t="s">
        <v>532</v>
      </c>
      <c r="F11">
        <v>24</v>
      </c>
      <c r="G11">
        <v>14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52</v>
      </c>
      <c r="R11">
        <v>18</v>
      </c>
      <c r="S11">
        <v>2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">
      <c r="A12">
        <f t="shared" si="0"/>
        <v>0</v>
      </c>
      <c r="B12">
        <f t="shared" si="1"/>
        <v>0</v>
      </c>
      <c r="C12" t="str">
        <f t="shared" si="2"/>
        <v>Tie</v>
      </c>
      <c r="E12" t="s">
        <v>61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">
      <c r="A13">
        <f t="shared" si="0"/>
        <v>0</v>
      </c>
      <c r="B13">
        <f t="shared" si="1"/>
        <v>1</v>
      </c>
      <c r="C13" t="str">
        <f t="shared" si="2"/>
        <v>Conservative</v>
      </c>
      <c r="E13" t="s">
        <v>1519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">
      <c r="A14">
        <f t="shared" si="0"/>
        <v>1</v>
      </c>
      <c r="B14">
        <f t="shared" si="1"/>
        <v>1</v>
      </c>
      <c r="C14" t="str">
        <f t="shared" si="2"/>
        <v>Tie</v>
      </c>
      <c r="E14" t="s">
        <v>1520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">
      <c r="A15">
        <f t="shared" si="0"/>
        <v>0</v>
      </c>
      <c r="B15">
        <f t="shared" si="1"/>
        <v>0</v>
      </c>
      <c r="C15" t="str">
        <f t="shared" si="2"/>
        <v>Tie</v>
      </c>
      <c r="E15" t="s">
        <v>1521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">
      <c r="A16">
        <f t="shared" si="0"/>
        <v>2</v>
      </c>
      <c r="B16">
        <f t="shared" si="1"/>
        <v>3</v>
      </c>
      <c r="C16" t="str">
        <f t="shared" si="2"/>
        <v>Conservative</v>
      </c>
      <c r="E16" t="s">
        <v>76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">
      <c r="A17">
        <f t="shared" si="0"/>
        <v>5</v>
      </c>
      <c r="B17">
        <f t="shared" si="1"/>
        <v>4</v>
      </c>
      <c r="C17" t="str">
        <f t="shared" si="2"/>
        <v>Liberal</v>
      </c>
      <c r="E17" t="s">
        <v>77</v>
      </c>
      <c r="F17">
        <v>4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>
        <f t="shared" si="0"/>
        <v>0</v>
      </c>
      <c r="B18">
        <f t="shared" si="1"/>
        <v>0</v>
      </c>
      <c r="C18" t="str">
        <f t="shared" si="2"/>
        <v>Tie</v>
      </c>
      <c r="E18" t="s">
        <v>1522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">
      <c r="A19">
        <f t="shared" si="0"/>
        <v>1</v>
      </c>
      <c r="B19">
        <f t="shared" si="1"/>
        <v>4</v>
      </c>
      <c r="C19" t="str">
        <f t="shared" si="2"/>
        <v>Conservative</v>
      </c>
      <c r="E19" t="s">
        <v>86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">
      <c r="A20">
        <f t="shared" si="0"/>
        <v>1</v>
      </c>
      <c r="B20">
        <f t="shared" si="1"/>
        <v>0</v>
      </c>
      <c r="C20" t="str">
        <f t="shared" si="2"/>
        <v>Liberal</v>
      </c>
      <c r="E20" t="s">
        <v>94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">
      <c r="A21">
        <f t="shared" si="0"/>
        <v>0</v>
      </c>
      <c r="B21">
        <f t="shared" si="1"/>
        <v>0</v>
      </c>
      <c r="C21" t="str">
        <f t="shared" si="2"/>
        <v>Tie</v>
      </c>
      <c r="E21" t="s">
        <v>1523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">
      <c r="A22">
        <f t="shared" si="0"/>
        <v>0</v>
      </c>
      <c r="B22">
        <f t="shared" si="1"/>
        <v>0</v>
      </c>
      <c r="C22" t="str">
        <f t="shared" si="2"/>
        <v>Tie</v>
      </c>
      <c r="E22" t="s">
        <v>1524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>
        <f t="shared" si="0"/>
        <v>0</v>
      </c>
      <c r="B23">
        <f t="shared" si="1"/>
        <v>0</v>
      </c>
      <c r="C23" t="str">
        <f t="shared" si="2"/>
        <v>Tie</v>
      </c>
      <c r="E23" t="s">
        <v>1525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>
        <f t="shared" si="0"/>
        <v>0</v>
      </c>
      <c r="B24">
        <f t="shared" si="1"/>
        <v>0</v>
      </c>
      <c r="C24" t="str">
        <f t="shared" si="2"/>
        <v>Tie</v>
      </c>
      <c r="E24" t="s">
        <v>1526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">
      <c r="A25">
        <f t="shared" si="0"/>
        <v>0</v>
      </c>
      <c r="B25">
        <f t="shared" si="1"/>
        <v>0</v>
      </c>
      <c r="C25" t="str">
        <f t="shared" si="2"/>
        <v>Tie</v>
      </c>
      <c r="E25" t="s">
        <v>1527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">
      <c r="A26">
        <f t="shared" si="0"/>
        <v>4</v>
      </c>
      <c r="B26">
        <f t="shared" si="1"/>
        <v>1</v>
      </c>
      <c r="C26" t="str">
        <f t="shared" si="2"/>
        <v>Liberal</v>
      </c>
      <c r="E26" t="s">
        <v>99</v>
      </c>
      <c r="F26">
        <v>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">
      <c r="A27">
        <f t="shared" si="0"/>
        <v>0</v>
      </c>
      <c r="B27">
        <f t="shared" si="1"/>
        <v>0</v>
      </c>
      <c r="C27" t="str">
        <f t="shared" si="2"/>
        <v>Tie</v>
      </c>
      <c r="E27" t="s">
        <v>1528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">
      <c r="A28">
        <f t="shared" si="0"/>
        <v>0</v>
      </c>
      <c r="B28">
        <f t="shared" si="1"/>
        <v>0</v>
      </c>
      <c r="C28" t="str">
        <f t="shared" si="2"/>
        <v>Tie</v>
      </c>
      <c r="E28" t="s">
        <v>1529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">
      <c r="A29">
        <f t="shared" si="0"/>
        <v>0</v>
      </c>
      <c r="B29">
        <f t="shared" si="1"/>
        <v>0</v>
      </c>
      <c r="C29" t="str">
        <f t="shared" si="2"/>
        <v>Tie</v>
      </c>
      <c r="E29" t="s">
        <v>107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">
      <c r="A30">
        <f t="shared" si="0"/>
        <v>4</v>
      </c>
      <c r="B30">
        <f t="shared" si="1"/>
        <v>0</v>
      </c>
      <c r="C30" t="str">
        <f t="shared" si="2"/>
        <v>Liberal</v>
      </c>
      <c r="E30" t="s">
        <v>843</v>
      </c>
      <c r="F30">
        <v>1</v>
      </c>
      <c r="G30">
        <v>0</v>
      </c>
      <c r="H30">
        <v>2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">
      <c r="A31">
        <f t="shared" si="0"/>
        <v>3</v>
      </c>
      <c r="B31">
        <f t="shared" si="1"/>
        <v>2</v>
      </c>
      <c r="C31" t="str">
        <f t="shared" si="2"/>
        <v>Liberal</v>
      </c>
      <c r="E31" t="s">
        <v>112</v>
      </c>
      <c r="F31">
        <v>1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">
      <c r="A32">
        <f t="shared" si="0"/>
        <v>0</v>
      </c>
      <c r="B32">
        <f t="shared" si="1"/>
        <v>0</v>
      </c>
      <c r="C32" t="str">
        <f t="shared" si="2"/>
        <v>Tie</v>
      </c>
      <c r="E32" t="s">
        <v>1530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">
      <c r="A33">
        <f t="shared" si="0"/>
        <v>4</v>
      </c>
      <c r="B33">
        <f t="shared" si="1"/>
        <v>6</v>
      </c>
      <c r="C33" t="str">
        <f t="shared" si="2"/>
        <v>Conservative</v>
      </c>
      <c r="E33" t="s">
        <v>1531</v>
      </c>
      <c r="F33">
        <v>2</v>
      </c>
      <c r="G33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4</v>
      </c>
      <c r="R33">
        <v>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">
      <c r="A34">
        <f t="shared" si="0"/>
        <v>7</v>
      </c>
      <c r="B34">
        <f t="shared" si="1"/>
        <v>0</v>
      </c>
      <c r="C34" t="str">
        <f t="shared" si="2"/>
        <v>Liberal</v>
      </c>
      <c r="E34" t="s">
        <v>1532</v>
      </c>
      <c r="F34">
        <v>5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">
      <c r="A35">
        <f t="shared" si="0"/>
        <v>0</v>
      </c>
      <c r="B35">
        <f t="shared" si="1"/>
        <v>0</v>
      </c>
      <c r="C35" t="str">
        <f t="shared" si="2"/>
        <v>Tie</v>
      </c>
      <c r="E35" t="s">
        <v>1533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">
      <c r="A36">
        <f t="shared" si="0"/>
        <v>12</v>
      </c>
      <c r="B36">
        <f t="shared" si="1"/>
        <v>2</v>
      </c>
      <c r="C36" t="str">
        <f t="shared" si="2"/>
        <v>Liberal</v>
      </c>
      <c r="E36" t="s">
        <v>1534</v>
      </c>
      <c r="F36">
        <v>6</v>
      </c>
      <c r="G36">
        <v>4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">
      <c r="A37">
        <f t="shared" si="0"/>
        <v>32</v>
      </c>
      <c r="B37">
        <f t="shared" si="1"/>
        <v>55</v>
      </c>
      <c r="C37" t="str">
        <f t="shared" si="2"/>
        <v>Conservative</v>
      </c>
      <c r="E37" t="s">
        <v>134</v>
      </c>
      <c r="F37">
        <v>23</v>
      </c>
      <c r="G37">
        <v>8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40</v>
      </c>
      <c r="R37">
        <v>15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">
      <c r="A38">
        <f t="shared" si="0"/>
        <v>0</v>
      </c>
      <c r="B38">
        <f t="shared" si="1"/>
        <v>0</v>
      </c>
      <c r="C38" t="str">
        <f t="shared" si="2"/>
        <v>Tie</v>
      </c>
      <c r="E38" t="s">
        <v>138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">
      <c r="A39">
        <f t="shared" si="0"/>
        <v>0</v>
      </c>
      <c r="B39">
        <f t="shared" si="1"/>
        <v>0</v>
      </c>
      <c r="C39" t="str">
        <f t="shared" si="2"/>
        <v>Tie</v>
      </c>
      <c r="E39" t="s">
        <v>583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">
      <c r="A40">
        <f t="shared" si="0"/>
        <v>0</v>
      </c>
      <c r="B40">
        <f t="shared" si="1"/>
        <v>1</v>
      </c>
      <c r="C40" t="str">
        <f t="shared" si="2"/>
        <v>Conservative</v>
      </c>
      <c r="E40" t="s">
        <v>145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">
      <c r="A41">
        <f t="shared" si="0"/>
        <v>8</v>
      </c>
      <c r="B41">
        <f t="shared" si="1"/>
        <v>6</v>
      </c>
      <c r="C41" t="str">
        <f t="shared" si="2"/>
        <v>Liberal</v>
      </c>
      <c r="E41" t="s">
        <v>154</v>
      </c>
      <c r="F41">
        <v>6</v>
      </c>
      <c r="G41">
        <v>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">
      <c r="A42">
        <f t="shared" si="0"/>
        <v>5</v>
      </c>
      <c r="B42">
        <f t="shared" si="1"/>
        <v>8</v>
      </c>
      <c r="C42" t="str">
        <f t="shared" si="2"/>
        <v>Conservative</v>
      </c>
      <c r="E42" t="s">
        <v>1535</v>
      </c>
      <c r="F42">
        <v>4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4</v>
      </c>
      <c r="R42">
        <v>4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">
      <c r="A43">
        <f t="shared" si="0"/>
        <v>2</v>
      </c>
      <c r="B43">
        <f t="shared" si="1"/>
        <v>2</v>
      </c>
      <c r="C43" t="str">
        <f t="shared" si="2"/>
        <v>Tie</v>
      </c>
      <c r="E43" t="s">
        <v>162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">
      <c r="A44">
        <f t="shared" si="0"/>
        <v>0</v>
      </c>
      <c r="B44">
        <f t="shared" si="1"/>
        <v>0</v>
      </c>
      <c r="C44" t="str">
        <f t="shared" si="2"/>
        <v>Tie</v>
      </c>
      <c r="E44" t="s">
        <v>174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">
      <c r="A45">
        <f t="shared" si="0"/>
        <v>0</v>
      </c>
      <c r="B45">
        <f t="shared" si="1"/>
        <v>0</v>
      </c>
      <c r="C45" t="str">
        <f t="shared" si="2"/>
        <v>Tie</v>
      </c>
      <c r="E45" t="s">
        <v>1536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">
      <c r="A46">
        <f t="shared" si="0"/>
        <v>0</v>
      </c>
      <c r="B46">
        <f t="shared" si="1"/>
        <v>0</v>
      </c>
      <c r="C46" t="str">
        <f t="shared" si="2"/>
        <v>Tie</v>
      </c>
      <c r="E46" t="s">
        <v>607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">
      <c r="A47">
        <f t="shared" si="0"/>
        <v>0</v>
      </c>
      <c r="B47">
        <f t="shared" si="1"/>
        <v>0</v>
      </c>
      <c r="C47" t="str">
        <f t="shared" si="2"/>
        <v>Tie</v>
      </c>
      <c r="E47" t="s">
        <v>176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">
      <c r="A48">
        <f t="shared" si="0"/>
        <v>4</v>
      </c>
      <c r="B48">
        <f t="shared" si="1"/>
        <v>1</v>
      </c>
      <c r="C48" t="str">
        <f t="shared" si="2"/>
        <v>Liberal</v>
      </c>
      <c r="E48" t="s">
        <v>1537</v>
      </c>
      <c r="F48">
        <v>2</v>
      </c>
      <c r="G48">
        <v>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">
      <c r="A49">
        <f t="shared" si="0"/>
        <v>2</v>
      </c>
      <c r="B49">
        <f t="shared" si="1"/>
        <v>0</v>
      </c>
      <c r="C49" t="str">
        <f t="shared" si="2"/>
        <v>Liberal</v>
      </c>
      <c r="E49" t="s">
        <v>188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">
      <c r="A50">
        <f t="shared" si="0"/>
        <v>0</v>
      </c>
      <c r="B50">
        <f t="shared" si="1"/>
        <v>0</v>
      </c>
      <c r="C50" t="str">
        <f t="shared" si="2"/>
        <v>Tie</v>
      </c>
      <c r="E50" t="s">
        <v>1538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">
      <c r="A51">
        <f t="shared" si="0"/>
        <v>0</v>
      </c>
      <c r="B51">
        <f t="shared" si="1"/>
        <v>0</v>
      </c>
      <c r="C51" t="str">
        <f t="shared" si="2"/>
        <v>Tie</v>
      </c>
      <c r="E51" t="s">
        <v>1539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">
      <c r="A52">
        <f t="shared" si="0"/>
        <v>0</v>
      </c>
      <c r="B52">
        <f t="shared" si="1"/>
        <v>4</v>
      </c>
      <c r="C52" t="str">
        <f t="shared" si="2"/>
        <v>Conservative</v>
      </c>
      <c r="E52" t="s">
        <v>197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</v>
      </c>
      <c r="W52">
        <v>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>
        <f t="shared" si="0"/>
        <v>0</v>
      </c>
      <c r="B53">
        <f t="shared" si="1"/>
        <v>0</v>
      </c>
      <c r="C53" t="str">
        <f t="shared" si="2"/>
        <v>Tie</v>
      </c>
      <c r="E53" t="s">
        <v>1540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">
      <c r="A54">
        <f t="shared" si="0"/>
        <v>1</v>
      </c>
      <c r="B54">
        <f t="shared" si="1"/>
        <v>6</v>
      </c>
      <c r="C54" t="str">
        <f t="shared" si="2"/>
        <v>Conservative</v>
      </c>
      <c r="E54" t="s">
        <v>204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5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">
      <c r="A55">
        <f t="shared" si="0"/>
        <v>0</v>
      </c>
      <c r="B55">
        <f t="shared" si="1"/>
        <v>0</v>
      </c>
      <c r="C55" t="str">
        <f t="shared" si="2"/>
        <v>Tie</v>
      </c>
      <c r="E55" t="s">
        <v>910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2">
      <c r="A56">
        <f t="shared" si="0"/>
        <v>3</v>
      </c>
      <c r="B56">
        <f t="shared" si="1"/>
        <v>3</v>
      </c>
      <c r="C56" t="str">
        <f t="shared" si="2"/>
        <v>Tie</v>
      </c>
      <c r="E56" t="s">
        <v>211</v>
      </c>
      <c r="F56">
        <v>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">
      <c r="A57">
        <f t="shared" si="0"/>
        <v>6</v>
      </c>
      <c r="B57">
        <f t="shared" si="1"/>
        <v>50</v>
      </c>
      <c r="C57" t="str">
        <f t="shared" si="2"/>
        <v>Conservative</v>
      </c>
      <c r="E57" t="s">
        <v>217</v>
      </c>
      <c r="F57">
        <v>1</v>
      </c>
      <c r="G57">
        <v>1</v>
      </c>
      <c r="H57">
        <v>2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48</v>
      </c>
      <c r="R57">
        <v>0</v>
      </c>
      <c r="S57">
        <v>1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">
      <c r="A58">
        <f t="shared" si="0"/>
        <v>0</v>
      </c>
      <c r="B58">
        <f t="shared" si="1"/>
        <v>0</v>
      </c>
      <c r="C58" t="str">
        <f t="shared" si="2"/>
        <v>Tie</v>
      </c>
      <c r="E58" t="s">
        <v>224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">
      <c r="A59">
        <f t="shared" si="0"/>
        <v>0</v>
      </c>
      <c r="B59">
        <f t="shared" si="1"/>
        <v>0</v>
      </c>
      <c r="C59" t="str">
        <f t="shared" si="2"/>
        <v>Tie</v>
      </c>
      <c r="E59" t="s">
        <v>226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">
      <c r="A60">
        <f t="shared" si="0"/>
        <v>2</v>
      </c>
      <c r="B60">
        <f t="shared" si="1"/>
        <v>1</v>
      </c>
      <c r="C60" t="str">
        <f t="shared" si="2"/>
        <v>Liberal</v>
      </c>
      <c r="E60" t="s">
        <v>1541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">
      <c r="A61">
        <f t="shared" si="0"/>
        <v>1</v>
      </c>
      <c r="B61">
        <f t="shared" si="1"/>
        <v>0</v>
      </c>
      <c r="C61" t="str">
        <f t="shared" si="2"/>
        <v>Liberal</v>
      </c>
      <c r="E61" t="s">
        <v>1542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">
      <c r="A62">
        <f t="shared" si="0"/>
        <v>0</v>
      </c>
      <c r="B62">
        <f t="shared" si="1"/>
        <v>0</v>
      </c>
      <c r="C62" t="str">
        <f t="shared" si="2"/>
        <v>Tie</v>
      </c>
      <c r="E62" t="s">
        <v>1543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2">
      <c r="A63">
        <f t="shared" si="0"/>
        <v>0</v>
      </c>
      <c r="B63">
        <f t="shared" si="1"/>
        <v>0</v>
      </c>
      <c r="C63" t="str">
        <f t="shared" si="2"/>
        <v>Tie</v>
      </c>
      <c r="E63" t="s">
        <v>1544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">
      <c r="A64">
        <f t="shared" si="0"/>
        <v>5</v>
      </c>
      <c r="B64">
        <f t="shared" si="1"/>
        <v>5</v>
      </c>
      <c r="C64" t="str">
        <f t="shared" si="2"/>
        <v>Tie</v>
      </c>
      <c r="E64" t="s">
        <v>274</v>
      </c>
      <c r="F64">
        <v>3</v>
      </c>
      <c r="G64">
        <v>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">
      <c r="A65">
        <f t="shared" si="0"/>
        <v>2</v>
      </c>
      <c r="B65">
        <f t="shared" si="1"/>
        <v>2</v>
      </c>
      <c r="C65" t="str">
        <f t="shared" si="2"/>
        <v>Tie</v>
      </c>
      <c r="E65" t="s">
        <v>1545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">
      <c r="A66">
        <f t="shared" si="0"/>
        <v>0</v>
      </c>
      <c r="B66">
        <f t="shared" si="1"/>
        <v>0</v>
      </c>
      <c r="C66" t="str">
        <f t="shared" si="2"/>
        <v>Tie</v>
      </c>
      <c r="E66" t="s">
        <v>285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">
      <c r="A67">
        <f t="shared" si="0"/>
        <v>8</v>
      </c>
      <c r="B67">
        <f t="shared" si="1"/>
        <v>12</v>
      </c>
      <c r="C67" t="str">
        <f t="shared" si="2"/>
        <v>Conservative</v>
      </c>
      <c r="E67" t="s">
        <v>1546</v>
      </c>
      <c r="F67">
        <v>5</v>
      </c>
      <c r="G67">
        <v>3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6</v>
      </c>
      <c r="R67">
        <v>6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">
      <c r="A68">
        <f t="shared" ref="A68:A110" si="3">SUMIFS(F68:AZ68,$F$1:$AZ$1, "L")</f>
        <v>9</v>
      </c>
      <c r="B68">
        <f t="shared" ref="B68:B110" si="4">SUMIFS(F68:AZ68,$F$1:$AZ$1, "C")</f>
        <v>0</v>
      </c>
      <c r="C68" t="str">
        <f t="shared" ref="C68:C110" si="5">IF(A68&gt;B68,"Liberal", IF(B68&gt;A68, "Conservative", "Tie"))</f>
        <v>Liberal</v>
      </c>
      <c r="E68" t="s">
        <v>1547</v>
      </c>
      <c r="F68">
        <v>5</v>
      </c>
      <c r="G68">
        <v>4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">
      <c r="A69">
        <f t="shared" si="3"/>
        <v>6</v>
      </c>
      <c r="B69">
        <f t="shared" si="4"/>
        <v>0</v>
      </c>
      <c r="C69" t="str">
        <f t="shared" si="5"/>
        <v>Liberal</v>
      </c>
      <c r="E69" t="s">
        <v>1548</v>
      </c>
      <c r="F69">
        <v>4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">
      <c r="A70">
        <f t="shared" si="3"/>
        <v>0</v>
      </c>
      <c r="B70">
        <f t="shared" si="4"/>
        <v>0</v>
      </c>
      <c r="C70" t="str">
        <f t="shared" si="5"/>
        <v>Tie</v>
      </c>
      <c r="E70" t="s">
        <v>1549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">
      <c r="A71">
        <f t="shared" si="3"/>
        <v>0</v>
      </c>
      <c r="B71">
        <f t="shared" si="4"/>
        <v>0</v>
      </c>
      <c r="C71" t="str">
        <f t="shared" si="5"/>
        <v>Tie</v>
      </c>
      <c r="E71" t="s">
        <v>303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">
      <c r="A72">
        <f t="shared" si="3"/>
        <v>1</v>
      </c>
      <c r="B72">
        <f t="shared" si="4"/>
        <v>3</v>
      </c>
      <c r="C72" t="str">
        <f t="shared" si="5"/>
        <v>Conservative</v>
      </c>
      <c r="E72" t="s">
        <v>1550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">
      <c r="A73">
        <f t="shared" si="3"/>
        <v>5</v>
      </c>
      <c r="B73">
        <f t="shared" si="4"/>
        <v>0</v>
      </c>
      <c r="C73" t="str">
        <f t="shared" si="5"/>
        <v>Liberal</v>
      </c>
      <c r="E73" t="s">
        <v>320</v>
      </c>
      <c r="F73">
        <v>3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">
      <c r="A74">
        <f t="shared" si="3"/>
        <v>6</v>
      </c>
      <c r="B74">
        <f t="shared" si="4"/>
        <v>8</v>
      </c>
      <c r="C74" t="str">
        <f t="shared" si="5"/>
        <v>Conservative</v>
      </c>
      <c r="E74" t="s">
        <v>328</v>
      </c>
      <c r="F74">
        <v>4</v>
      </c>
      <c r="G74">
        <v>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4</v>
      </c>
      <c r="R74">
        <v>4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">
      <c r="A75">
        <f t="shared" si="3"/>
        <v>0</v>
      </c>
      <c r="B75">
        <f t="shared" si="4"/>
        <v>0</v>
      </c>
      <c r="C75" t="str">
        <f t="shared" si="5"/>
        <v>Tie</v>
      </c>
      <c r="E75" t="s">
        <v>681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">
      <c r="A76">
        <f t="shared" si="3"/>
        <v>0</v>
      </c>
      <c r="B76">
        <f t="shared" si="4"/>
        <v>0</v>
      </c>
      <c r="C76" t="str">
        <f t="shared" si="5"/>
        <v>Tie</v>
      </c>
      <c r="E76" t="s">
        <v>1551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">
      <c r="A77">
        <f t="shared" si="3"/>
        <v>0</v>
      </c>
      <c r="B77">
        <f t="shared" si="4"/>
        <v>0</v>
      </c>
      <c r="C77" t="str">
        <f t="shared" si="5"/>
        <v>Tie</v>
      </c>
      <c r="E77" t="s">
        <v>1552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">
      <c r="A78">
        <f t="shared" si="3"/>
        <v>0</v>
      </c>
      <c r="B78">
        <f t="shared" si="4"/>
        <v>0</v>
      </c>
      <c r="C78" t="str">
        <f t="shared" si="5"/>
        <v>Tie</v>
      </c>
      <c r="E78" t="s">
        <v>364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2">
      <c r="A79">
        <f t="shared" si="3"/>
        <v>0</v>
      </c>
      <c r="B79">
        <f t="shared" si="4"/>
        <v>0</v>
      </c>
      <c r="C79" t="str">
        <f t="shared" si="5"/>
        <v>Tie</v>
      </c>
      <c r="E79" t="s">
        <v>1553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">
      <c r="A80">
        <f t="shared" si="3"/>
        <v>2</v>
      </c>
      <c r="B80">
        <f t="shared" si="4"/>
        <v>0</v>
      </c>
      <c r="C80" t="str">
        <f t="shared" si="5"/>
        <v>Liberal</v>
      </c>
      <c r="E80" t="s">
        <v>1554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">
      <c r="A81">
        <f t="shared" si="3"/>
        <v>2</v>
      </c>
      <c r="B81">
        <f t="shared" si="4"/>
        <v>2</v>
      </c>
      <c r="C81" t="str">
        <f t="shared" si="5"/>
        <v>Tie</v>
      </c>
      <c r="E81" t="s">
        <v>1555</v>
      </c>
      <c r="F81">
        <v>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2">
      <c r="A82">
        <f t="shared" si="3"/>
        <v>3</v>
      </c>
      <c r="B82">
        <f t="shared" si="4"/>
        <v>3</v>
      </c>
      <c r="C82" t="str">
        <f t="shared" si="5"/>
        <v>Tie</v>
      </c>
      <c r="E82" t="s">
        <v>691</v>
      </c>
      <c r="F82">
        <v>2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">
      <c r="A83">
        <f t="shared" si="3"/>
        <v>0</v>
      </c>
      <c r="B83">
        <f t="shared" si="4"/>
        <v>0</v>
      </c>
      <c r="C83" t="str">
        <f t="shared" si="5"/>
        <v>Tie</v>
      </c>
      <c r="E83" t="s">
        <v>696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">
      <c r="A84">
        <f t="shared" si="3"/>
        <v>0</v>
      </c>
      <c r="B84">
        <f t="shared" si="4"/>
        <v>0</v>
      </c>
      <c r="C84" t="str">
        <f t="shared" si="5"/>
        <v>Tie</v>
      </c>
      <c r="E84" t="s">
        <v>699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">
      <c r="A85">
        <f t="shared" si="3"/>
        <v>0</v>
      </c>
      <c r="B85">
        <f t="shared" si="4"/>
        <v>8</v>
      </c>
      <c r="C85" t="str">
        <f t="shared" si="5"/>
        <v>Conservative</v>
      </c>
      <c r="E85" t="s">
        <v>380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6</v>
      </c>
      <c r="R85">
        <v>2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2">
      <c r="A86">
        <f t="shared" si="3"/>
        <v>7</v>
      </c>
      <c r="B86">
        <f t="shared" si="4"/>
        <v>11</v>
      </c>
      <c r="C86" t="str">
        <f t="shared" si="5"/>
        <v>Conservative</v>
      </c>
      <c r="E86" t="s">
        <v>381</v>
      </c>
      <c r="F86">
        <v>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">
      <c r="A87">
        <f t="shared" si="3"/>
        <v>7</v>
      </c>
      <c r="B87">
        <f t="shared" si="4"/>
        <v>16</v>
      </c>
      <c r="C87" t="str">
        <f t="shared" si="5"/>
        <v>Conservative</v>
      </c>
      <c r="E87" t="s">
        <v>1556</v>
      </c>
      <c r="F87">
        <v>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12</v>
      </c>
      <c r="R87">
        <v>4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">
      <c r="A88">
        <f t="shared" si="3"/>
        <v>2</v>
      </c>
      <c r="B88">
        <f t="shared" si="4"/>
        <v>1</v>
      </c>
      <c r="C88" t="str">
        <f t="shared" si="5"/>
        <v>Liberal</v>
      </c>
      <c r="E88" t="s">
        <v>382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">
      <c r="A89">
        <f t="shared" si="3"/>
        <v>0</v>
      </c>
      <c r="B89">
        <f t="shared" si="4"/>
        <v>0</v>
      </c>
      <c r="C89" t="str">
        <f t="shared" si="5"/>
        <v>Tie</v>
      </c>
      <c r="E89" t="s">
        <v>704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2">
      <c r="A90">
        <f t="shared" si="3"/>
        <v>0</v>
      </c>
      <c r="B90">
        <f t="shared" si="4"/>
        <v>0</v>
      </c>
      <c r="C90" t="str">
        <f t="shared" si="5"/>
        <v>Tie</v>
      </c>
      <c r="E90" t="s">
        <v>1557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">
      <c r="A91">
        <f t="shared" si="3"/>
        <v>1</v>
      </c>
      <c r="B91">
        <f t="shared" si="4"/>
        <v>2</v>
      </c>
      <c r="C91" t="str">
        <f t="shared" si="5"/>
        <v>Conservative</v>
      </c>
      <c r="E91" t="s">
        <v>389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">
      <c r="A92">
        <f t="shared" si="3"/>
        <v>0</v>
      </c>
      <c r="B92">
        <f t="shared" si="4"/>
        <v>0</v>
      </c>
      <c r="C92" t="str">
        <f t="shared" si="5"/>
        <v>Tie</v>
      </c>
      <c r="E92" t="s">
        <v>395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">
      <c r="A93">
        <f t="shared" si="3"/>
        <v>4</v>
      </c>
      <c r="B93">
        <f t="shared" si="4"/>
        <v>0</v>
      </c>
      <c r="C93" t="str">
        <f t="shared" si="5"/>
        <v>Liberal</v>
      </c>
      <c r="E93" t="s">
        <v>1558</v>
      </c>
      <c r="F93">
        <v>3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">
      <c r="A94">
        <f t="shared" si="3"/>
        <v>0</v>
      </c>
      <c r="B94">
        <f t="shared" si="4"/>
        <v>0</v>
      </c>
      <c r="C94" t="str">
        <f t="shared" si="5"/>
        <v>Tie</v>
      </c>
      <c r="E94" t="s">
        <v>397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">
      <c r="A95">
        <f t="shared" si="3"/>
        <v>2</v>
      </c>
      <c r="B95">
        <f t="shared" si="4"/>
        <v>0</v>
      </c>
      <c r="C95" t="str">
        <f t="shared" si="5"/>
        <v>Liberal</v>
      </c>
      <c r="E95" t="s">
        <v>1559</v>
      </c>
      <c r="F95">
        <v>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">
      <c r="A96">
        <f t="shared" si="3"/>
        <v>19</v>
      </c>
      <c r="B96">
        <f t="shared" si="4"/>
        <v>8</v>
      </c>
      <c r="C96" t="str">
        <f t="shared" si="5"/>
        <v>Liberal</v>
      </c>
      <c r="E96" t="s">
        <v>998</v>
      </c>
      <c r="F96">
        <v>12</v>
      </c>
      <c r="G96">
        <v>7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7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2">
      <c r="A97">
        <f t="shared" si="3"/>
        <v>4</v>
      </c>
      <c r="B97">
        <f t="shared" si="4"/>
        <v>1</v>
      </c>
      <c r="C97" t="str">
        <f t="shared" si="5"/>
        <v>Liberal</v>
      </c>
      <c r="E97" t="s">
        <v>1560</v>
      </c>
      <c r="F97">
        <v>3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">
      <c r="A98">
        <f t="shared" si="3"/>
        <v>0</v>
      </c>
      <c r="B98">
        <f t="shared" si="4"/>
        <v>0</v>
      </c>
      <c r="C98" t="str">
        <f t="shared" si="5"/>
        <v>Tie</v>
      </c>
      <c r="E98" t="s">
        <v>426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">
      <c r="A99">
        <f t="shared" si="3"/>
        <v>0</v>
      </c>
      <c r="B99">
        <f t="shared" si="4"/>
        <v>0</v>
      </c>
      <c r="C99" t="str">
        <f t="shared" si="5"/>
        <v>Tie</v>
      </c>
      <c r="E99" t="s">
        <v>429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">
      <c r="A100">
        <f t="shared" si="3"/>
        <v>4</v>
      </c>
      <c r="B100">
        <f t="shared" si="4"/>
        <v>3</v>
      </c>
      <c r="C100" t="str">
        <f t="shared" si="5"/>
        <v>Liberal</v>
      </c>
      <c r="E100" t="s">
        <v>1561</v>
      </c>
      <c r="F100">
        <v>2</v>
      </c>
      <c r="G100">
        <v>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3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">
      <c r="A101">
        <f t="shared" si="3"/>
        <v>2</v>
      </c>
      <c r="B101">
        <f t="shared" si="4"/>
        <v>0</v>
      </c>
      <c r="C101" t="str">
        <f t="shared" si="5"/>
        <v>Liberal</v>
      </c>
      <c r="E101" t="s">
        <v>1562</v>
      </c>
      <c r="F101">
        <v>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">
      <c r="A102">
        <f t="shared" si="3"/>
        <v>0</v>
      </c>
      <c r="B102">
        <f t="shared" si="4"/>
        <v>0</v>
      </c>
      <c r="C102" t="str">
        <f t="shared" si="5"/>
        <v>Tie</v>
      </c>
      <c r="E102" t="s">
        <v>1563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">
      <c r="A103">
        <f t="shared" si="3"/>
        <v>0</v>
      </c>
      <c r="B103">
        <f t="shared" si="4"/>
        <v>0</v>
      </c>
      <c r="C103" t="str">
        <f t="shared" si="5"/>
        <v>Tie</v>
      </c>
      <c r="E103" t="s">
        <v>1002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">
      <c r="A104">
        <f t="shared" si="3"/>
        <v>1</v>
      </c>
      <c r="B104">
        <f t="shared" si="4"/>
        <v>1</v>
      </c>
      <c r="C104" t="str">
        <f t="shared" si="5"/>
        <v>Tie</v>
      </c>
      <c r="E104" t="s">
        <v>1564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">
      <c r="A105">
        <f t="shared" si="3"/>
        <v>1</v>
      </c>
      <c r="B105">
        <f t="shared" si="4"/>
        <v>1</v>
      </c>
      <c r="C105" t="str">
        <f t="shared" si="5"/>
        <v>Tie</v>
      </c>
      <c r="E105" t="s">
        <v>433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2">
      <c r="A106">
        <f t="shared" si="3"/>
        <v>0</v>
      </c>
      <c r="B106">
        <f t="shared" si="4"/>
        <v>0</v>
      </c>
      <c r="C106" t="str">
        <f t="shared" si="5"/>
        <v>Tie</v>
      </c>
      <c r="E106" t="s">
        <v>439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">
      <c r="A107">
        <f t="shared" si="3"/>
        <v>10</v>
      </c>
      <c r="B107">
        <f t="shared" si="4"/>
        <v>2</v>
      </c>
      <c r="C107" t="str">
        <f t="shared" si="5"/>
        <v>Liberal</v>
      </c>
      <c r="E107" t="s">
        <v>448</v>
      </c>
      <c r="F107">
        <v>6</v>
      </c>
      <c r="G107">
        <v>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">
      <c r="A108">
        <f t="shared" si="3"/>
        <v>0</v>
      </c>
      <c r="B108">
        <f t="shared" si="4"/>
        <v>0</v>
      </c>
      <c r="C108" t="str">
        <f t="shared" si="5"/>
        <v>Tie</v>
      </c>
      <c r="E108" t="s">
        <v>1565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2">
      <c r="A109">
        <f t="shared" si="3"/>
        <v>1</v>
      </c>
      <c r="B109">
        <f t="shared" si="4"/>
        <v>0</v>
      </c>
      <c r="C109" t="str">
        <f t="shared" si="5"/>
        <v>Liberal</v>
      </c>
      <c r="E109" t="s">
        <v>736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">
      <c r="A110">
        <f t="shared" si="3"/>
        <v>1</v>
      </c>
      <c r="B110">
        <f t="shared" si="4"/>
        <v>0</v>
      </c>
      <c r="C110" t="str">
        <f t="shared" si="5"/>
        <v>Liberal</v>
      </c>
      <c r="E110" t="s">
        <v>462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E99B-A888-BE4B-B3C8-B124CDC1A5E9}">
  <dimension ref="A1:E109"/>
  <sheetViews>
    <sheetView workbookViewId="0">
      <selection activeCell="C99" sqref="C99"/>
    </sheetView>
  </sheetViews>
  <sheetFormatPr baseColWidth="10" defaultRowHeight="16" x14ac:dyDescent="0.2"/>
  <cols>
    <col min="2" max="2" width="11.5" bestFit="1" customWidth="1"/>
  </cols>
  <sheetData>
    <row r="1" spans="1:5" x14ac:dyDescent="0.2">
      <c r="A1" s="17" t="s">
        <v>1019</v>
      </c>
      <c r="B1" s="17"/>
      <c r="D1" s="17" t="s">
        <v>1020</v>
      </c>
      <c r="E1" s="17"/>
    </row>
    <row r="2" spans="1:5" x14ac:dyDescent="0.2">
      <c r="A2" t="str">
        <f>Similarity!I3</f>
        <v>https|||abcnews.go.com|US|california-wildfires-president-trump-heads-state-tour-damage|story|id|59240106.html</v>
      </c>
      <c r="B2" t="str">
        <f>Similarity!C3</f>
        <v>Liberal</v>
      </c>
      <c r="D2" t="str">
        <f>TermCount!E3</f>
        <v>https|||abcnews.go.com|US|california-wildfires-president-trump-heads-state-tour-damage|story|id|59240106.html</v>
      </c>
      <c r="E2" t="str">
        <f>TermCount!C3</f>
        <v>Liberal</v>
      </c>
    </row>
    <row r="3" spans="1:5" x14ac:dyDescent="0.2">
      <c r="A3" t="str">
        <f>Similarity!I4</f>
        <v>https|||afsp.org|nations-largest-suicide-prevention-organization-thanks-president-donald-j-trump-for-signing-the-national-suicide-hotline-improvement-act-of-2018-h-r-2345|.html</v>
      </c>
      <c r="B3" t="str">
        <f>Similarity!C4</f>
        <v>Liberal</v>
      </c>
      <c r="D3" t="str">
        <f>TermCount!E4</f>
        <v>https|||afsp.org|nations-largest-suicide-prevention-organization-thanks-president-donald-j-trump-for-signing-the-national-suicide-hotline-improvement-act-of-2018-h-r-2345|.html</v>
      </c>
      <c r="E3" t="str">
        <f>TermCount!C4</f>
        <v>Tie</v>
      </c>
    </row>
    <row r="4" spans="1:5" x14ac:dyDescent="0.2">
      <c r="A4" t="str">
        <f>Similarity!I5</f>
        <v>https|||ag.ny.gov|press-release|attorney-general-underwood-announces-lawsuit-against-donald-j-trump-foundation-and-its.html</v>
      </c>
      <c r="B4" t="str">
        <f>Similarity!C5</f>
        <v>Conservative</v>
      </c>
      <c r="D4" t="str">
        <f>TermCount!E5</f>
        <v>https|||ag.ny.gov|press-release|attorney-general-underwood-announces-lawsuit-against-donald-j-trump-foundation-and-its.html</v>
      </c>
      <c r="E4" t="str">
        <f>TermCount!C5</f>
        <v>Tie</v>
      </c>
    </row>
    <row r="5" spans="1:5" x14ac:dyDescent="0.2">
      <c r="A5" t="str">
        <f>Similarity!I6</f>
        <v>https|||china.usembassy-china.org.cn|inauguration-president-donald-j-trump|.html</v>
      </c>
      <c r="B5" t="str">
        <f>Similarity!C6</f>
        <v>Liberal</v>
      </c>
      <c r="D5" t="str">
        <f>TermCount!E6</f>
        <v>https|||china.usembassy-china.org.cn|inauguration-president-donald-j-trump|.html</v>
      </c>
      <c r="E5" t="str">
        <f>TermCount!C6</f>
        <v>Tie</v>
      </c>
    </row>
    <row r="6" spans="1:5" x14ac:dyDescent="0.2">
      <c r="A6" t="str">
        <f>Similarity!I7</f>
        <v>https|||dailycaller.com|2018|11|18|donald-trump-adam-schiff-nickname|.html</v>
      </c>
      <c r="B6" t="str">
        <f>Similarity!C7</f>
        <v>Conservative</v>
      </c>
      <c r="D6" t="str">
        <f>TermCount!E7</f>
        <v>https|||dailycaller.com|2018|11|18|donald-trump-adam-schiff-nickname|.html</v>
      </c>
      <c r="E6" t="str">
        <f>TermCount!C7</f>
        <v>Liberal</v>
      </c>
    </row>
    <row r="7" spans="1:5" x14ac:dyDescent="0.2">
      <c r="A7" t="str">
        <f>Similarity!I8</f>
        <v>https|||deadline.com|2018|11|president-donald-trump-tweetstorm-the-sunday-edition-13-1202504422|.html</v>
      </c>
      <c r="B7" t="str">
        <f>Similarity!C8</f>
        <v>Liberal</v>
      </c>
      <c r="D7" t="str">
        <f>TermCount!E8</f>
        <v>https|||deadline.com|2018|11|president-donald-trump-tweetstorm-the-sunday-edition-13-1202504422|.html</v>
      </c>
      <c r="E7" t="str">
        <f>TermCount!C8</f>
        <v>Liberal</v>
      </c>
    </row>
    <row r="8" spans="1:5" x14ac:dyDescent="0.2">
      <c r="A8" t="str">
        <f>Similarity!I9</f>
        <v>https|||en.wikipedia.org|wiki|Donald_Trump.html</v>
      </c>
      <c r="B8" t="str">
        <f>Similarity!C9</f>
        <v>Liberal</v>
      </c>
      <c r="D8" t="str">
        <f>TermCount!E9</f>
        <v>https|||en.wikipedia.org|wiki|Donald_Trump.html</v>
      </c>
      <c r="E8" t="str">
        <f>TermCount!C9</f>
        <v>Conservative</v>
      </c>
    </row>
    <row r="9" spans="1:5" x14ac:dyDescent="0.2">
      <c r="A9" t="str">
        <f>Similarity!I10</f>
        <v>https|||en.wikipedia.org|wiki|Melania_Trump.html</v>
      </c>
      <c r="B9" t="str">
        <f>Similarity!C10</f>
        <v>Liberal</v>
      </c>
      <c r="D9" t="str">
        <f>TermCount!E10</f>
        <v>https|||en.wikipedia.org|wiki|Melania_Trump.html</v>
      </c>
      <c r="E9" t="str">
        <f>TermCount!C10</f>
        <v>Conservative</v>
      </c>
    </row>
    <row r="10" spans="1:5" x14ac:dyDescent="0.2">
      <c r="A10" t="str">
        <f>Similarity!I11</f>
        <v>https|||en.wikipedia.org|wiki|Presidency_of_Donald_Trump.html</v>
      </c>
      <c r="B10" t="str">
        <f>Similarity!C11</f>
        <v>Liberal</v>
      </c>
      <c r="D10" t="str">
        <f>TermCount!E11</f>
        <v>https|||en.wikipedia.org|wiki|Presidency_of_Donald_Trump.html</v>
      </c>
      <c r="E10" t="str">
        <f>TermCount!C11</f>
        <v>Conservative</v>
      </c>
    </row>
    <row r="11" spans="1:5" x14ac:dyDescent="0.2">
      <c r="A11" t="str">
        <f>Similarity!I12</f>
        <v>https|||mashable.com|category|donald-trump|.html</v>
      </c>
      <c r="B11" t="str">
        <f>Similarity!C12</f>
        <v>Liberal</v>
      </c>
      <c r="D11" t="str">
        <f>TermCount!E12</f>
        <v>https|||mashable.com|category|donald-trump|.html</v>
      </c>
      <c r="E11" t="str">
        <f>TermCount!C12</f>
        <v>Tie</v>
      </c>
    </row>
    <row r="12" spans="1:5" x14ac:dyDescent="0.2">
      <c r="A12" t="str">
        <f>Similarity!I13</f>
        <v>https|||medium.com|s|story|the-faith-in-donald-j-trump-23878e5b8e66.html</v>
      </c>
      <c r="B12" t="str">
        <f>Similarity!C13</f>
        <v>Liberal</v>
      </c>
      <c r="D12" t="str">
        <f>TermCount!E13</f>
        <v>https|||medium.com|s|story|the-faith-in-donald-j-trump-23878e5b8e66.html</v>
      </c>
      <c r="E12" t="str">
        <f>TermCount!C13</f>
        <v>Conservative</v>
      </c>
    </row>
    <row r="13" spans="1:5" x14ac:dyDescent="0.2">
      <c r="A13" t="str">
        <f>Similarity!I14</f>
        <v>https|||millercenter.org|president|trump.html</v>
      </c>
      <c r="B13" t="str">
        <f>Similarity!C14</f>
        <v>Conservative</v>
      </c>
      <c r="D13" t="str">
        <f>TermCount!E14</f>
        <v>https|||millercenter.org|president|trump.html</v>
      </c>
      <c r="E13" t="str">
        <f>TermCount!C14</f>
        <v>Tie</v>
      </c>
    </row>
    <row r="14" spans="1:5" x14ac:dyDescent="0.2">
      <c r="A14" t="str">
        <f>Similarity!I15</f>
        <v>https|||pm.gc.ca|eng|news|2017|02|13|joint-statement-president-donald-j-trump-and-prime-minister-justin-trudeau.html</v>
      </c>
      <c r="B14" t="str">
        <f>Similarity!C15</f>
        <v>Liberal</v>
      </c>
      <c r="D14" t="str">
        <f>TermCount!E15</f>
        <v>https|||pm.gc.ca|eng|news|2017|02|13|joint-statement-president-donald-j-trump-and-prime-minister-justin-trudeau.html</v>
      </c>
      <c r="E14" t="str">
        <f>TermCount!C15</f>
        <v>Tie</v>
      </c>
    </row>
    <row r="15" spans="1:5" x14ac:dyDescent="0.2">
      <c r="A15" t="str">
        <f>Similarity!I16</f>
        <v>https|||projects.fivethirtyeight.com|trump-approval-ratings|.html</v>
      </c>
      <c r="B15" t="str">
        <f>Similarity!C16</f>
        <v>Liberal</v>
      </c>
      <c r="D15" t="str">
        <f>TermCount!E16</f>
        <v>https|||projects.fivethirtyeight.com|trump-approval-ratings|.html</v>
      </c>
      <c r="E15" t="str">
        <f>TermCount!C16</f>
        <v>Conservative</v>
      </c>
    </row>
    <row r="16" spans="1:5" x14ac:dyDescent="0.2">
      <c r="A16" t="str">
        <f>Similarity!I17</f>
        <v>https|||qz.com|1162244|donald-j-trump-presidential-library-and-museum-what-will-it-look-like|.html</v>
      </c>
      <c r="B16" t="str">
        <f>Similarity!C17</f>
        <v>Liberal</v>
      </c>
      <c r="D16" t="str">
        <f>TermCount!E17</f>
        <v>https|||qz.com|1162244|donald-j-trump-presidential-library-and-museum-what-will-it-look-like|.html</v>
      </c>
      <c r="E16" t="str">
        <f>TermCount!C17</f>
        <v>Liberal</v>
      </c>
    </row>
    <row r="17" spans="1:5" x14ac:dyDescent="0.2">
      <c r="A17" t="str">
        <f>Similarity!I18</f>
        <v>https|||talkingpointsmemo.com|news|standing-in-scorched-ca-town-trump-credits-finlands-raking-and-cleaning-policy.html</v>
      </c>
      <c r="B17" t="str">
        <f>Similarity!C18</f>
        <v>Conservative</v>
      </c>
      <c r="D17" t="str">
        <f>TermCount!E18</f>
        <v>https|||talkingpointsmemo.com|news|standing-in-scorched-ca-town-trump-credits-finlands-raking-and-cleaning-policy.html</v>
      </c>
      <c r="E17" t="str">
        <f>TermCount!C18</f>
        <v>Tie</v>
      </c>
    </row>
    <row r="18" spans="1:5" x14ac:dyDescent="0.2">
      <c r="A18" t="str">
        <f>Similarity!I19</f>
        <v>https|||thehill.com|opinion|civil-rights|368696-president-donald-j-trump-and-racial-america.html</v>
      </c>
      <c r="B18" t="str">
        <f>Similarity!C19</f>
        <v>Liberal</v>
      </c>
      <c r="D18" t="str">
        <f>TermCount!E19</f>
        <v>https|||thehill.com|opinion|civil-rights|368696-president-donald-j-trump-and-racial-america.html</v>
      </c>
      <c r="E18" t="str">
        <f>TermCount!C19</f>
        <v>Conservative</v>
      </c>
    </row>
    <row r="19" spans="1:5" x14ac:dyDescent="0.2">
      <c r="A19" t="str">
        <f>Similarity!I20</f>
        <v>https|||twitter.com|realDonaldTrump|ref_src|twsrc|5Egoogle|7Ctwcamp|5Eserp|7Ctwgr|5Eauthor.html</v>
      </c>
      <c r="B19" t="str">
        <f>Similarity!C20</f>
        <v>Liberal</v>
      </c>
      <c r="D19" t="str">
        <f>TermCount!E20</f>
        <v>https|||twitter.com|realDonaldTrump|ref_src|twsrc|5Egoogle|7Ctwcamp|5Eserp|7Ctwgr|5Eauthor.html</v>
      </c>
      <c r="E19" t="str">
        <f>TermCount!C20</f>
        <v>Liberal</v>
      </c>
    </row>
    <row r="20" spans="1:5" x14ac:dyDescent="0.2">
      <c r="A20" t="str">
        <f>Similarity!I21</f>
        <v>https|||twitter.com|realDonaldTrump|status|1064216956679716864|ref_src|twsrc|5Egoogle|7Ctwcamp|5Eserp|7Ctwgr|5Etweet.html</v>
      </c>
      <c r="B20" t="str">
        <f>Similarity!C21</f>
        <v>Liberal</v>
      </c>
      <c r="D20" t="str">
        <f>TermCount!E21</f>
        <v>https|||twitter.com|realDonaldTrump|status|1064216956679716864|ref_src|twsrc|5Egoogle|7Ctwcamp|5Eserp|7Ctwgr|5Etweet.html</v>
      </c>
      <c r="E20" t="str">
        <f>TermCount!C21</f>
        <v>Tie</v>
      </c>
    </row>
    <row r="21" spans="1:5" x14ac:dyDescent="0.2">
      <c r="A21" t="str">
        <f>Similarity!I22</f>
        <v>https|||twitter.com|realDonaldTrump|status|1064227483187318784|ref_src|twsrc|5Egoogle|7Ctwcamp|5Eserp|7Ctwgr|5Etweet.html</v>
      </c>
      <c r="B21" t="str">
        <f>Similarity!C22</f>
        <v>Liberal</v>
      </c>
      <c r="D21" t="str">
        <f>TermCount!E22</f>
        <v>https|||twitter.com|realDonaldTrump|status|1064227483187318784|ref_src|twsrc|5Egoogle|7Ctwcamp|5Eserp|7Ctwgr|5Etweet.html</v>
      </c>
      <c r="E21" t="str">
        <f>TermCount!C22</f>
        <v>Tie</v>
      </c>
    </row>
    <row r="22" spans="1:5" x14ac:dyDescent="0.2">
      <c r="A22" t="str">
        <f>Similarity!I23</f>
        <v>https|||twitter.com|realDonaldTrump|status|1064245710747590657|ref_src|twsrc|5Egoogle|7Ctwcamp|5Eserp|7Ctwgr|5Etweet.html</v>
      </c>
      <c r="B22" t="str">
        <f>Similarity!C23</f>
        <v>Liberal</v>
      </c>
      <c r="D22" t="str">
        <f>TermCount!E23</f>
        <v>https|||twitter.com|realDonaldTrump|status|1064245710747590657|ref_src|twsrc|5Egoogle|7Ctwcamp|5Eserp|7Ctwgr|5Etweet.html</v>
      </c>
      <c r="E22" t="str">
        <f>TermCount!C23</f>
        <v>Tie</v>
      </c>
    </row>
    <row r="23" spans="1:5" x14ac:dyDescent="0.2">
      <c r="A23" t="str">
        <f>Similarity!I24</f>
        <v>https|||twitter.com|realDonaldTrump|status|1064246787161145346|ref_src|twsrc|5Egoogle|7Ctwcamp|5Eserp|7Ctwgr|5Etweet.html</v>
      </c>
      <c r="B23" t="str">
        <f>Similarity!C24</f>
        <v>Liberal</v>
      </c>
      <c r="D23" t="str">
        <f>TermCount!E24</f>
        <v>https|||twitter.com|realDonaldTrump|status|1064246787161145346|ref_src|twsrc|5Egoogle|7Ctwcamp|5Eserp|7Ctwgr|5Etweet.html</v>
      </c>
      <c r="E23" t="str">
        <f>TermCount!C24</f>
        <v>Tie</v>
      </c>
    </row>
    <row r="24" spans="1:5" x14ac:dyDescent="0.2">
      <c r="A24" t="str">
        <f>Similarity!I25</f>
        <v>https|||twitter.com|realDonaldTrump|status|1064526362994778113|ref_src|twsrc|5Egoogle|7Ctwcamp|5Eserp|7Ctwgr|5Etweet.html</v>
      </c>
      <c r="B24" t="str">
        <f>Similarity!C25</f>
        <v>Liberal</v>
      </c>
      <c r="D24" t="str">
        <f>TermCount!E25</f>
        <v>https|||twitter.com|realDonaldTrump|status|1064526362994778113|ref_src|twsrc|5Egoogle|7Ctwcamp|5Eserp|7Ctwgr|5Etweet.html</v>
      </c>
      <c r="E24" t="str">
        <f>TermCount!C25</f>
        <v>Tie</v>
      </c>
    </row>
    <row r="25" spans="1:5" x14ac:dyDescent="0.2">
      <c r="A25" t="str">
        <f>Similarity!I26</f>
        <v>https|||uk.usembassy.gov|our-relationship|policy-history|policy|president-donald-j-trump|.html</v>
      </c>
      <c r="B25" t="str">
        <f>Similarity!C26</f>
        <v>Liberal</v>
      </c>
      <c r="D25" t="str">
        <f>TermCount!E26</f>
        <v>https|||uk.usembassy.gov|our-relationship|policy-history|policy|president-donald-j-trump|.html</v>
      </c>
      <c r="E25" t="str">
        <f>TermCount!C26</f>
        <v>Liberal</v>
      </c>
    </row>
    <row r="26" spans="1:5" x14ac:dyDescent="0.2">
      <c r="A26" t="str">
        <f>Similarity!I27</f>
        <v>https|||www.aamc.org|download|475986|data|communitylettertopresidenttrumpregardingexecutiveorderonvisasan.pdf.html</v>
      </c>
      <c r="B26" t="str">
        <f>Similarity!C27</f>
        <v>Tie</v>
      </c>
      <c r="D26" t="str">
        <f>TermCount!E27</f>
        <v>https|||www.aamc.org|download|475986|data|communitylettertopresidenttrumpregardingexecutiveorderonvisasan.pdf.html</v>
      </c>
      <c r="E26" t="str">
        <f>TermCount!C27</f>
        <v>Tie</v>
      </c>
    </row>
    <row r="27" spans="1:5" x14ac:dyDescent="0.2">
      <c r="A27" t="str">
        <f>Similarity!I28</f>
        <v>https|||www.abmc.gov|news-events|news|president-donald-j-trump-visits-suresnes-american-cemetery-100th-anniversary.html</v>
      </c>
      <c r="B27" t="str">
        <f>Similarity!C28</f>
        <v>Liberal</v>
      </c>
      <c r="D27" t="str">
        <f>TermCount!E28</f>
        <v>https|||www.abmc.gov|news-events|news|president-donald-j-trump-visits-suresnes-american-cemetery-100th-anniversary.html</v>
      </c>
      <c r="E27" t="str">
        <f>TermCount!C28</f>
        <v>Tie</v>
      </c>
    </row>
    <row r="28" spans="1:5" x14ac:dyDescent="0.2">
      <c r="A28" t="str">
        <f>Similarity!I29</f>
        <v>https|||www.af.mil|News|Article-Display|Article|1667674|president-trump-visits-luke-afb|.html</v>
      </c>
      <c r="B28" t="str">
        <f>Similarity!C29</f>
        <v>Liberal</v>
      </c>
      <c r="D28" t="str">
        <f>TermCount!E29</f>
        <v>https|||www.af.mil|News|Article-Display|Article|1667674|president-trump-visits-luke-afb|.html</v>
      </c>
      <c r="E28" t="str">
        <f>TermCount!C29</f>
        <v>Tie</v>
      </c>
    </row>
    <row r="29" spans="1:5" x14ac:dyDescent="0.2">
      <c r="A29" t="str">
        <f>Similarity!I30</f>
        <v>https|||www.amazon.com|Donald-J-Trump-President-Other|dp|1621577872.html</v>
      </c>
      <c r="B29" t="str">
        <f>Similarity!C30</f>
        <v>Liberal</v>
      </c>
      <c r="D29" t="str">
        <f>TermCount!E30</f>
        <v>https|||www.amazon.com|Donald-J-Trump-President-Other|dp|1621577872.html</v>
      </c>
      <c r="E29" t="str">
        <f>TermCount!C30</f>
        <v>Liberal</v>
      </c>
    </row>
    <row r="30" spans="1:5" x14ac:dyDescent="0.2">
      <c r="A30" t="str">
        <f>Similarity!I31</f>
        <v>https|||www.amazon.com|Donald-Trump-Presidential-Twitter-Library|dp|1984801880.html</v>
      </c>
      <c r="B30" t="str">
        <f>Similarity!C31</f>
        <v>Liberal</v>
      </c>
      <c r="D30" t="str">
        <f>TermCount!E31</f>
        <v>https|||www.amazon.com|Donald-Trump-Presidential-Twitter-Library|dp|1984801880.html</v>
      </c>
      <c r="E30" t="str">
        <f>TermCount!C31</f>
        <v>Liberal</v>
      </c>
    </row>
    <row r="31" spans="1:5" x14ac:dyDescent="0.2">
      <c r="A31" t="str">
        <f>Similarity!I32</f>
        <v>https|||www.archives.gov|federal-register|executive-orders|trump.html</v>
      </c>
      <c r="B31" t="str">
        <f>Similarity!C32</f>
        <v>Conservative</v>
      </c>
      <c r="D31" t="str">
        <f>TermCount!E32</f>
        <v>https|||www.archives.gov|federal-register|executive-orders|trump.html</v>
      </c>
      <c r="E31" t="str">
        <f>TermCount!C32</f>
        <v>Tie</v>
      </c>
    </row>
    <row r="32" spans="1:5" x14ac:dyDescent="0.2">
      <c r="A32" t="str">
        <f>Similarity!I33</f>
        <v>https|||www.azcentral.com|story|news|nation|2018|11|18|president-donald-trump-visits-camp-fire-wildfire-destruction-draws-support-criticism|2046272002|.html</v>
      </c>
      <c r="B32" t="str">
        <f>Similarity!C33</f>
        <v>Liberal</v>
      </c>
      <c r="D32" t="str">
        <f>TermCount!E33</f>
        <v>https|||www.azcentral.com|story|news|nation|2018|11|18|president-donald-trump-visits-camp-fire-wildfire-destruction-draws-support-criticism|2046272002|.html</v>
      </c>
      <c r="E32" t="str">
        <f>TermCount!C33</f>
        <v>Conservative</v>
      </c>
    </row>
    <row r="33" spans="1:5" x14ac:dyDescent="0.2">
      <c r="A33" t="str">
        <f>Similarity!I34</f>
        <v>https|||www.baltimoresun.com|news|maryland|politics|bs-md-marlyand-emoluments-20180328-story.html.html</v>
      </c>
      <c r="B33" t="str">
        <f>Similarity!C34</f>
        <v>Liberal</v>
      </c>
      <c r="D33" t="str">
        <f>TermCount!E34</f>
        <v>https|||www.baltimoresun.com|news|maryland|politics|bs-md-marlyand-emoluments-20180328-story.html.html</v>
      </c>
      <c r="E33" t="str">
        <f>TermCount!C34</f>
        <v>Liberal</v>
      </c>
    </row>
    <row r="34" spans="1:5" x14ac:dyDescent="0.2">
      <c r="A34" t="str">
        <f>Similarity!I35</f>
        <v>https|||www.bbc.com|news|world-europe-46212727.html</v>
      </c>
      <c r="B34" t="str">
        <f>Similarity!C35</f>
        <v>Liberal</v>
      </c>
      <c r="D34" t="str">
        <f>TermCount!E35</f>
        <v>https|||www.bbc.com|news|world-europe-46212727.html</v>
      </c>
      <c r="E34" t="str">
        <f>TermCount!C35</f>
        <v>Tie</v>
      </c>
    </row>
    <row r="35" spans="1:5" x14ac:dyDescent="0.2">
      <c r="A35" t="str">
        <f>Similarity!I36</f>
        <v>https|||www.breitbart.com|the-media|2018|11|18|politico-accuses-trump-of-cyberbullying-little-adam-schitt|.html</v>
      </c>
      <c r="B35" t="str">
        <f>Similarity!C36</f>
        <v>Conservative</v>
      </c>
      <c r="D35" t="str">
        <f>TermCount!E36</f>
        <v>https|||www.breitbart.com|the-media|2018|11|18|politico-accuses-trump-of-cyberbullying-little-adam-schitt|.html</v>
      </c>
      <c r="E35" t="str">
        <f>TermCount!C36</f>
        <v>Liberal</v>
      </c>
    </row>
    <row r="36" spans="1:5" x14ac:dyDescent="0.2">
      <c r="A36" t="str">
        <f>Similarity!I37</f>
        <v>https|||www.britannica.com|biography|Donald-Trump.html</v>
      </c>
      <c r="B36" t="str">
        <f>Similarity!C37</f>
        <v>Liberal</v>
      </c>
      <c r="D36" t="str">
        <f>TermCount!E37</f>
        <v>https|||www.britannica.com|biography|Donald-Trump.html</v>
      </c>
      <c r="E36" t="str">
        <f>TermCount!C37</f>
        <v>Conservative</v>
      </c>
    </row>
    <row r="37" spans="1:5" x14ac:dyDescent="0.2">
      <c r="A37" t="str">
        <f>Similarity!I38</f>
        <v>https|||www.brookings.edu|research|presidential-obstruction-of-justice-the-case-of-donald-j-trump-2nd-edition|.html</v>
      </c>
      <c r="B37" t="str">
        <f>Similarity!C38</f>
        <v>Liberal</v>
      </c>
      <c r="D37" t="str">
        <f>TermCount!E38</f>
        <v>https|||www.brookings.edu|research|presidential-obstruction-of-justice-the-case-of-donald-j-trump-2nd-edition|.html</v>
      </c>
      <c r="E37" t="str">
        <f>TermCount!C38</f>
        <v>Tie</v>
      </c>
    </row>
    <row r="38" spans="1:5" x14ac:dyDescent="0.2">
      <c r="A38" t="str">
        <f>Similarity!I39</f>
        <v>https|||www.businessinsider.com|donald-trump-oldest-president-us-history-2016-11.html</v>
      </c>
      <c r="B38" t="str">
        <f>Similarity!C39</f>
        <v>Conservative</v>
      </c>
      <c r="D38" t="str">
        <f>TermCount!E39</f>
        <v>https|||www.businessinsider.com|donald-trump-oldest-president-us-history-2016-11.html</v>
      </c>
      <c r="E38" t="str">
        <f>TermCount!C39</f>
        <v>Tie</v>
      </c>
    </row>
    <row r="39" spans="1:5" x14ac:dyDescent="0.2">
      <c r="A39" t="str">
        <f>Similarity!I40</f>
        <v>https|||www.c-span.org|person||donaldtrump.html</v>
      </c>
      <c r="B39" t="str">
        <f>Similarity!C40</f>
        <v>Conservative</v>
      </c>
      <c r="D39" t="str">
        <f>TermCount!E40</f>
        <v>https|||www.c-span.org|person||donaldtrump.html</v>
      </c>
      <c r="E39" t="str">
        <f>TermCount!C40</f>
        <v>Conservative</v>
      </c>
    </row>
    <row r="40" spans="1:5" x14ac:dyDescent="0.2">
      <c r="A40" t="str">
        <f>Similarity!I41</f>
        <v>https|||www.cnbc.com|donald-trump|.html</v>
      </c>
      <c r="B40" t="str">
        <f>Similarity!C41</f>
        <v>Liberal</v>
      </c>
      <c r="D40" t="str">
        <f>TermCount!E41</f>
        <v>https|||www.cnbc.com|donald-trump|.html</v>
      </c>
      <c r="E40" t="str">
        <f>TermCount!C41</f>
        <v>Liberal</v>
      </c>
    </row>
    <row r="41" spans="1:5" x14ac:dyDescent="0.2">
      <c r="A41" t="str">
        <f>Similarity!I42</f>
        <v>https|||www.cnn.com|2018|11|19|politics|trump-combative-weekend-rocky-road|index.html.html</v>
      </c>
      <c r="B41" t="str">
        <f>Similarity!C42</f>
        <v>Liberal</v>
      </c>
      <c r="D41" t="str">
        <f>TermCount!E42</f>
        <v>https|||www.cnn.com|2018|11|19|politics|trump-combative-weekend-rocky-road|index.html.html</v>
      </c>
      <c r="E41" t="str">
        <f>TermCount!C42</f>
        <v>Conservative</v>
      </c>
    </row>
    <row r="42" spans="1:5" x14ac:dyDescent="0.2">
      <c r="A42" t="str">
        <f>Similarity!I43</f>
        <v>https|||www.cnn.com|specials|politics|president-donald-trump-45.html</v>
      </c>
      <c r="B42" t="str">
        <f>Similarity!C43</f>
        <v>Liberal</v>
      </c>
      <c r="D42" t="str">
        <f>TermCount!E43</f>
        <v>https|||www.cnn.com|specials|politics|president-donald-trump-45.html</v>
      </c>
      <c r="E42" t="str">
        <f>TermCount!C43</f>
        <v>Tie</v>
      </c>
    </row>
    <row r="43" spans="1:5" x14ac:dyDescent="0.2">
      <c r="A43" t="str">
        <f>Similarity!I44</f>
        <v>https|||www.dhs.gov|blog|2018|02|15|department-homeland-security-statement-president-donald-j-trump-signing-blue.html</v>
      </c>
      <c r="B43" t="str">
        <f>Similarity!C44</f>
        <v>Liberal</v>
      </c>
      <c r="D43" t="str">
        <f>TermCount!E44</f>
        <v>https|||www.dhs.gov|blog|2018|02|15|department-homeland-security-statement-president-donald-j-trump-signing-blue.html</v>
      </c>
      <c r="E43" t="str">
        <f>TermCount!C44</f>
        <v>Tie</v>
      </c>
    </row>
    <row r="44" spans="1:5" x14ac:dyDescent="0.2">
      <c r="A44" t="str">
        <f>Similarity!I45</f>
        <v>https|||www.doi.gov|pressreleases|president-donald-j-trump-signs-executive-order-break-nations-dependence-foreign.html</v>
      </c>
      <c r="B44" t="str">
        <f>Similarity!C45</f>
        <v>Conservative</v>
      </c>
      <c r="D44" t="str">
        <f>TermCount!E45</f>
        <v>https|||www.doi.gov|pressreleases|president-donald-j-trump-signs-executive-order-break-nations-dependence-foreign.html</v>
      </c>
      <c r="E44" t="str">
        <f>TermCount!C45</f>
        <v>Tie</v>
      </c>
    </row>
    <row r="45" spans="1:5" x14ac:dyDescent="0.2">
      <c r="A45" t="str">
        <f>Similarity!I46</f>
        <v>https|||www.dol.gov|newsroom|releases|osec|osec20180619.html</v>
      </c>
      <c r="B45" t="str">
        <f>Similarity!C46</f>
        <v>Conservative</v>
      </c>
      <c r="D45" t="str">
        <f>TermCount!E46</f>
        <v>https|||www.dol.gov|newsroom|releases|osec|osec20180619.html</v>
      </c>
      <c r="E45" t="str">
        <f>TermCount!C46</f>
        <v>Tie</v>
      </c>
    </row>
    <row r="46" spans="1:5" x14ac:dyDescent="0.2">
      <c r="A46" t="str">
        <f>Similarity!I47</f>
        <v>https|||www.donaldjtrump.com|.html</v>
      </c>
      <c r="B46" t="str">
        <f>Similarity!C47</f>
        <v>Liberal</v>
      </c>
      <c r="D46" t="str">
        <f>TermCount!E47</f>
        <v>https|||www.donaldjtrump.com|.html</v>
      </c>
      <c r="E46" t="str">
        <f>TermCount!C47</f>
        <v>Tie</v>
      </c>
    </row>
    <row r="47" spans="1:5" x14ac:dyDescent="0.2">
      <c r="A47" t="str">
        <f>Similarity!I48</f>
        <v>https|||www.donaldjtrump.com|media|.html</v>
      </c>
      <c r="B47" t="str">
        <f>Similarity!C48</f>
        <v>Liberal</v>
      </c>
      <c r="D47" t="str">
        <f>TermCount!E48</f>
        <v>https|||www.donaldjtrump.com|media|.html</v>
      </c>
      <c r="E47" t="str">
        <f>TermCount!C48</f>
        <v>Liberal</v>
      </c>
    </row>
    <row r="48" spans="1:5" x14ac:dyDescent="0.2">
      <c r="A48" t="str">
        <f>Similarity!I49</f>
        <v>https|||www.facebook.com|POTUS|.html</v>
      </c>
      <c r="B48" t="str">
        <f>Similarity!C49</f>
        <v>Conservative</v>
      </c>
      <c r="D48" t="str">
        <f>TermCount!E49</f>
        <v>https|||www.facebook.com|POTUS|.html</v>
      </c>
      <c r="E48" t="str">
        <f>TermCount!C49</f>
        <v>Liberal</v>
      </c>
    </row>
    <row r="49" spans="1:5" x14ac:dyDescent="0.2">
      <c r="A49" t="str">
        <f>Similarity!I50</f>
        <v>https|||www.fema.gov|news-release|2018|11|13|president-donald-j-trump-approves-major-disaster-declaration-california.html</v>
      </c>
      <c r="B49" t="str">
        <f>Similarity!C50</f>
        <v>Conservative</v>
      </c>
      <c r="D49" t="str">
        <f>TermCount!E50</f>
        <v>https|||www.fema.gov|news-release|2018|11|13|president-donald-j-trump-approves-major-disaster-declaration-california.html</v>
      </c>
      <c r="E49" t="str">
        <f>TermCount!C50</f>
        <v>Tie</v>
      </c>
    </row>
    <row r="50" spans="1:5" x14ac:dyDescent="0.2">
      <c r="A50" t="str">
        <f>Similarity!I51</f>
        <v>https|||www.flickr.com|photos|whitehouse|45604635512.html</v>
      </c>
      <c r="B50" t="str">
        <f>Similarity!C51</f>
        <v>Conservative</v>
      </c>
      <c r="D50" t="str">
        <f>TermCount!E51</f>
        <v>https|||www.flickr.com|photos|whitehouse|45604635512.html</v>
      </c>
      <c r="E50" t="str">
        <f>TermCount!C51</f>
        <v>Tie</v>
      </c>
    </row>
    <row r="51" spans="1:5" x14ac:dyDescent="0.2">
      <c r="A51" t="str">
        <f>Similarity!I52</f>
        <v>https|||www.forbes.com|profile|donald-trump|.html</v>
      </c>
      <c r="B51" t="str">
        <f>Similarity!C52</f>
        <v>Conservative</v>
      </c>
      <c r="D51" t="str">
        <f>TermCount!E52</f>
        <v>https|||www.forbes.com|profile|donald-trump|.html</v>
      </c>
      <c r="E51" t="str">
        <f>TermCount!C52</f>
        <v>Conservative</v>
      </c>
    </row>
    <row r="52" spans="1:5" x14ac:dyDescent="0.2">
      <c r="A52" t="str">
        <f>Similarity!I53</f>
        <v>https|||www.fox10tv.com|news|president-donald-j-trump-approves-florida-emergency-declaration|article_6446478e-cbf6-11e8-8198-13902dc8fabe.html.html</v>
      </c>
      <c r="B52" t="str">
        <f>Similarity!C53</f>
        <v>Liberal</v>
      </c>
      <c r="D52" t="str">
        <f>TermCount!E53</f>
        <v>https|||www.fox10tv.com|news|president-donald-j-trump-approves-florida-emergency-declaration|article_6446478e-cbf6-11e8-8198-13902dc8fabe.html.html</v>
      </c>
      <c r="E52" t="str">
        <f>TermCount!C53</f>
        <v>Tie</v>
      </c>
    </row>
    <row r="53" spans="1:5" x14ac:dyDescent="0.2">
      <c r="A53" t="str">
        <f>Similarity!I54</f>
        <v>https|||www.geni.com|people|Donald-J-Trump-45th-President-of-the-USA|6000000007106626344.html</v>
      </c>
      <c r="B53" t="str">
        <f>Similarity!C54</f>
        <v>Liberal</v>
      </c>
      <c r="D53" t="str">
        <f>TermCount!E54</f>
        <v>https|||www.geni.com|people|Donald-J-Trump-45th-President-of-the-USA|6000000007106626344.html</v>
      </c>
      <c r="E53" t="str">
        <f>TermCount!C54</f>
        <v>Conservative</v>
      </c>
    </row>
    <row r="54" spans="1:5" x14ac:dyDescent="0.2">
      <c r="A54" t="str">
        <f>Similarity!I55</f>
        <v>https|||www.hhs.gov|about|news|2018|01|26|hhs-marks-2017-accomplishments-under-president-donald-j-trump.html.html</v>
      </c>
      <c r="B54" t="str">
        <f>Similarity!C55</f>
        <v>Conservative</v>
      </c>
      <c r="D54" t="str">
        <f>TermCount!E55</f>
        <v>https|||www.hhs.gov|about|news|2018|01|26|hhs-marks-2017-accomplishments-under-president-donald-j-trump.html.html</v>
      </c>
      <c r="E54" t="str">
        <f>TermCount!C55</f>
        <v>Tie</v>
      </c>
    </row>
    <row r="55" spans="1:5" x14ac:dyDescent="0.2">
      <c r="A55" t="str">
        <f>Similarity!I56</f>
        <v>https|||www.history.com|topics|us-presidents|donald-trump.html</v>
      </c>
      <c r="B55" t="str">
        <f>Similarity!C56</f>
        <v>Liberal</v>
      </c>
      <c r="D55" t="str">
        <f>TermCount!E56</f>
        <v>https|||www.history.com|topics|us-presidents|donald-trump.html</v>
      </c>
      <c r="E55" t="str">
        <f>TermCount!C56</f>
        <v>Tie</v>
      </c>
    </row>
    <row r="56" spans="1:5" x14ac:dyDescent="0.2">
      <c r="A56" t="str">
        <f>Similarity!I57</f>
        <v>https|||www.imdb.com|name|nm0874339|.html</v>
      </c>
      <c r="B56" t="str">
        <f>Similarity!C57</f>
        <v>Conservative</v>
      </c>
      <c r="D56" t="str">
        <f>TermCount!E57</f>
        <v>https|||www.imdb.com|name|nm0874339|.html</v>
      </c>
      <c r="E56" t="str">
        <f>TermCount!C57</f>
        <v>Conservative</v>
      </c>
    </row>
    <row r="57" spans="1:5" x14ac:dyDescent="0.2">
      <c r="A57" t="str">
        <f>Similarity!I58</f>
        <v>https|||www.instagram.com|realdonaldtrump||hl|en.html</v>
      </c>
      <c r="B57" t="str">
        <f>Similarity!C58</f>
        <v>Conservative</v>
      </c>
      <c r="D57" t="str">
        <f>TermCount!E58</f>
        <v>https|||www.instagram.com|realdonaldtrump||hl|en.html</v>
      </c>
      <c r="E57" t="str">
        <f>TermCount!C58</f>
        <v>Tie</v>
      </c>
    </row>
    <row r="58" spans="1:5" x14ac:dyDescent="0.2">
      <c r="A58" t="str">
        <f>Similarity!I59</f>
        <v>https|||www.investopedia.com|updates|donald-trump-rich|.html</v>
      </c>
      <c r="B58" t="str">
        <f>Similarity!C59</f>
        <v>Liberal</v>
      </c>
      <c r="D58" t="str">
        <f>TermCount!E59</f>
        <v>https|||www.investopedia.com|updates|donald-trump-rich|.html</v>
      </c>
      <c r="E58" t="str">
        <f>TermCount!C59</f>
        <v>Tie</v>
      </c>
    </row>
    <row r="59" spans="1:5" x14ac:dyDescent="0.2">
      <c r="A59" t="str">
        <f>Similarity!I60</f>
        <v>https|||www.kolotv.com|content|news|President-Trump-to-visit-California-fire-scene-as-death-toll-rises-500752381.html.html</v>
      </c>
      <c r="B59" t="str">
        <f>Similarity!C60</f>
        <v>Liberal</v>
      </c>
      <c r="D59" t="str">
        <f>TermCount!E60</f>
        <v>https|||www.kolotv.com|content|news|President-Trump-to-visit-California-fire-scene-as-death-toll-rises-500752381.html.html</v>
      </c>
      <c r="E59" t="str">
        <f>TermCount!C60</f>
        <v>Liberal</v>
      </c>
    </row>
    <row r="60" spans="1:5" x14ac:dyDescent="0.2">
      <c r="A60" t="str">
        <f>Similarity!I61</f>
        <v>https|||www.ksn.com|news|national-world|trump-calls-congressman-adam-schiff-little-adam-schitt-in-tweet|1605795985.html</v>
      </c>
      <c r="B60" t="str">
        <f>Similarity!C61</f>
        <v>Liberal</v>
      </c>
      <c r="D60" t="str">
        <f>TermCount!E61</f>
        <v>https|||www.ksn.com|news|national-world|trump-calls-congressman-adam-schiff-little-adam-schitt-in-tweet|1605795985.html</v>
      </c>
      <c r="E60" t="str">
        <f>TermCount!C61</f>
        <v>Liberal</v>
      </c>
    </row>
    <row r="61" spans="1:5" x14ac:dyDescent="0.2">
      <c r="A61" t="str">
        <f>Similarity!I62</f>
        <v>https|||www.mbda.gov|news|blog|2017|11|president-donald-j-trump-recognizes-minority-owned-businesses.html</v>
      </c>
      <c r="B61" t="str">
        <f>Similarity!C62</f>
        <v>Liberal</v>
      </c>
      <c r="D61" t="str">
        <f>TermCount!E62</f>
        <v>https|||www.mbda.gov|news|blog|2017|11|president-donald-j-trump-recognizes-minority-owned-businesses.html</v>
      </c>
      <c r="E61" t="str">
        <f>TermCount!C62</f>
        <v>Tie</v>
      </c>
    </row>
    <row r="62" spans="1:5" x14ac:dyDescent="0.2">
      <c r="A62" t="str">
        <f>Similarity!I63</f>
        <v>https|||www.nbcnews.com|politics|white-house|mike-pence-laughs-reports-trump-questioned-his-loyalty-n937551.html</v>
      </c>
      <c r="B62" t="str">
        <f>Similarity!C63</f>
        <v>Liberal</v>
      </c>
      <c r="D62" t="str">
        <f>TermCount!E63</f>
        <v>https|||www.nbcnews.com|politics|white-house|mike-pence-laughs-reports-trump-questioned-his-loyalty-n937551.html</v>
      </c>
      <c r="E62" t="str">
        <f>TermCount!C63</f>
        <v>Tie</v>
      </c>
    </row>
    <row r="63" spans="1:5" x14ac:dyDescent="0.2">
      <c r="A63" t="str">
        <f>Similarity!I64</f>
        <v>https|||www.politico.com|news|donald-trump.html</v>
      </c>
      <c r="B63" t="str">
        <f>Similarity!C64</f>
        <v>Conservative</v>
      </c>
      <c r="D63" t="str">
        <f>TermCount!E64</f>
        <v>https|||www.politico.com|news|donald-trump.html</v>
      </c>
      <c r="E63" t="str">
        <f>TermCount!C64</f>
        <v>Tie</v>
      </c>
    </row>
    <row r="64" spans="1:5" x14ac:dyDescent="0.2">
      <c r="A64" t="str">
        <f>Similarity!I65</f>
        <v>https|||www.postandcourier.com|photo_galleries|president-donald-j-trump-visits-cayce-s-c|collection_29e6b5f4-78ce-11e8-bb0c-cf44c2078748.html.html</v>
      </c>
      <c r="B64" t="str">
        <f>Similarity!C65</f>
        <v>Conservative</v>
      </c>
      <c r="D64" t="str">
        <f>TermCount!E65</f>
        <v>https|||www.postandcourier.com|photo_galleries|president-donald-j-trump-visits-cayce-s-c|collection_29e6b5f4-78ce-11e8-bb0c-cf44c2078748.html.html</v>
      </c>
      <c r="E64" t="str">
        <f>TermCount!C65</f>
        <v>Tie</v>
      </c>
    </row>
    <row r="65" spans="1:5" x14ac:dyDescent="0.2">
      <c r="A65" t="str">
        <f>Similarity!I66</f>
        <v>https|||www.psychologytoday.com|us|basics|president-donald-trump.html</v>
      </c>
      <c r="B65" t="str">
        <f>Similarity!C66</f>
        <v>Conservative</v>
      </c>
      <c r="D65" t="str">
        <f>TermCount!E66</f>
        <v>https|||www.psychologytoday.com|us|basics|president-donald-trump.html</v>
      </c>
      <c r="E65" t="str">
        <f>TermCount!C66</f>
        <v>Tie</v>
      </c>
    </row>
    <row r="66" spans="1:5" x14ac:dyDescent="0.2">
      <c r="A66" t="str">
        <f>Similarity!I67</f>
        <v>https|||www.realclearpolitics.com|video|2018|11|14|trump_announces_criminal_justice_reform_redemption_is_at_the_heart_of_the_american_idea.html.html</v>
      </c>
      <c r="B66" t="str">
        <f>Similarity!C67</f>
        <v>Liberal</v>
      </c>
      <c r="D66" t="str">
        <f>TermCount!E67</f>
        <v>https|||www.realclearpolitics.com|video|2018|11|14|trump_announces_criminal_justice_reform_redemption_is_at_the_heart_of_the_american_idea.html.html</v>
      </c>
      <c r="E66" t="str">
        <f>TermCount!C67</f>
        <v>Conservative</v>
      </c>
    </row>
    <row r="67" spans="1:5" x14ac:dyDescent="0.2">
      <c r="A67" t="str">
        <f>Similarity!I68</f>
        <v>https|||www.rollcall.com|news|politics|trump-blasts-little-adam-schitt-questions-whitaker-appointment.html</v>
      </c>
      <c r="B67" t="str">
        <f>Similarity!C68</f>
        <v>Liberal</v>
      </c>
      <c r="D67" t="str">
        <f>TermCount!E68</f>
        <v>https|||www.rollcall.com|news|politics|trump-blasts-little-adam-schitt-questions-whitaker-appointment.html</v>
      </c>
      <c r="E67" t="str">
        <f>TermCount!C68</f>
        <v>Liberal</v>
      </c>
    </row>
    <row r="68" spans="1:5" x14ac:dyDescent="0.2">
      <c r="A68" t="str">
        <f>Similarity!I69</f>
        <v>https|||www.rt.com|usa|444349-trump-schiff-insult-twitter|.html</v>
      </c>
      <c r="B68" t="str">
        <f>Similarity!C69</f>
        <v>Liberal</v>
      </c>
      <c r="D68" t="str">
        <f>TermCount!E69</f>
        <v>https|||www.rt.com|usa|444349-trump-schiff-insult-twitter|.html</v>
      </c>
      <c r="E68" t="str">
        <f>TermCount!C69</f>
        <v>Liberal</v>
      </c>
    </row>
    <row r="69" spans="1:5" x14ac:dyDescent="0.2">
      <c r="A69" t="str">
        <f>Similarity!I70</f>
        <v>https|||www.scmp.com|news|world|united-states-canada|article|2173770|donald-trump-disputes-report-he-asked-aides-about.html</v>
      </c>
      <c r="B69" t="str">
        <f>Similarity!C70</f>
        <v>Liberal</v>
      </c>
      <c r="D69" t="str">
        <f>TermCount!E70</f>
        <v>https|||www.scmp.com|news|world|united-states-canada|article|2173770|donald-trump-disputes-report-he-asked-aides-about.html</v>
      </c>
      <c r="E69" t="str">
        <f>TermCount!C70</f>
        <v>Tie</v>
      </c>
    </row>
    <row r="70" spans="1:5" x14ac:dyDescent="0.2">
      <c r="A70" t="str">
        <f>Similarity!I71</f>
        <v>https|||www.senate.gov|reference|Legislation|Vetoes|TrumpDJ.htm.html</v>
      </c>
      <c r="B70" t="str">
        <f>Similarity!C71</f>
        <v>Conservative</v>
      </c>
      <c r="D70" t="str">
        <f>TermCount!E71</f>
        <v>https|||www.senate.gov|reference|Legislation|Vetoes|TrumpDJ.htm.html</v>
      </c>
      <c r="E70" t="str">
        <f>TermCount!C71</f>
        <v>Tie</v>
      </c>
    </row>
    <row r="71" spans="1:5" x14ac:dyDescent="0.2">
      <c r="A71" t="str">
        <f>Similarity!I72</f>
        <v>https|||www.sunherald.com|news|politics-government|article221654475.html.html</v>
      </c>
      <c r="B71" t="str">
        <f>Similarity!C72</f>
        <v>Liberal</v>
      </c>
      <c r="D71" t="str">
        <f>TermCount!E72</f>
        <v>https|||www.sunherald.com|news|politics-government|article221654475.html.html</v>
      </c>
      <c r="E71" t="str">
        <f>TermCount!C72</f>
        <v>Conservative</v>
      </c>
    </row>
    <row r="72" spans="1:5" x14ac:dyDescent="0.2">
      <c r="A72" t="str">
        <f>Similarity!I73</f>
        <v>https|||www.theatlantic.com|photo|2017|01|photos-of-the-inauguration-of-president-donald-j-trump|513995|.html</v>
      </c>
      <c r="B72" t="str">
        <f>Similarity!C73</f>
        <v>Conservative</v>
      </c>
      <c r="D72" t="str">
        <f>TermCount!E73</f>
        <v>https|||www.theatlantic.com|photo|2017|01|photos-of-the-inauguration-of-president-donald-j-trump|513995|.html</v>
      </c>
      <c r="E72" t="str">
        <f>TermCount!C73</f>
        <v>Liberal</v>
      </c>
    </row>
    <row r="73" spans="1:5" x14ac:dyDescent="0.2">
      <c r="A73" t="str">
        <f>Similarity!I74</f>
        <v>https|||www.theguardian.com|us-news|donaldtrump.html</v>
      </c>
      <c r="B73" t="str">
        <f>Similarity!C74</f>
        <v>Liberal</v>
      </c>
      <c r="D73" t="str">
        <f>TermCount!E74</f>
        <v>https|||www.theguardian.com|us-news|donaldtrump.html</v>
      </c>
      <c r="E73" t="str">
        <f>TermCount!C74</f>
        <v>Conservative</v>
      </c>
    </row>
    <row r="74" spans="1:5" x14ac:dyDescent="0.2">
      <c r="A74" t="str">
        <f>Similarity!I75</f>
        <v>https|||www.usatoday.com|story|news|politics|onpolitics|2017|01|20|donald-trump-44th-45th-president-grover-cleveland|96832494|.html</v>
      </c>
      <c r="B74" t="str">
        <f>Similarity!C75</f>
        <v>Conservative</v>
      </c>
      <c r="D74" t="str">
        <f>TermCount!E75</f>
        <v>https|||www.usatoday.com|story|news|politics|onpolitics|2017|01|20|donald-trump-44th-45th-president-grover-cleveland|96832494|.html</v>
      </c>
      <c r="E74" t="str">
        <f>TermCount!C75</f>
        <v>Tie</v>
      </c>
    </row>
    <row r="75" spans="1:5" x14ac:dyDescent="0.2">
      <c r="A75" t="str">
        <f>Similarity!I76</f>
        <v>https|||www.usda.gov|media|press-releases|2018|07|26|what-they-are-saying-support-president-donald-j-trumps-plan-protect.html</v>
      </c>
      <c r="B75" t="str">
        <f>Similarity!C76</f>
        <v>Liberal</v>
      </c>
      <c r="D75" t="str">
        <f>TermCount!E76</f>
        <v>https|||www.usda.gov|media|press-releases|2018|07|26|what-they-are-saying-support-president-donald-j-trumps-plan-protect.html</v>
      </c>
      <c r="E75" t="str">
        <f>TermCount!C76</f>
        <v>Tie</v>
      </c>
    </row>
    <row r="76" spans="1:5" x14ac:dyDescent="0.2">
      <c r="A76" t="str">
        <f>Similarity!I77</f>
        <v>https|||www.va.gov|opa|pressrel|pressrelease.cfm|id|2895.html</v>
      </c>
      <c r="B76" t="str">
        <f>Similarity!C77</f>
        <v>Conservative</v>
      </c>
      <c r="D76" t="str">
        <f>TermCount!E77</f>
        <v>https|||www.va.gov|opa|pressrel|pressrelease.cfm|id|2895.html</v>
      </c>
      <c r="E76" t="str">
        <f>TermCount!C77</f>
        <v>Tie</v>
      </c>
    </row>
    <row r="77" spans="1:5" x14ac:dyDescent="0.2">
      <c r="A77" t="str">
        <f>Similarity!I78</f>
        <v>https|||www.vanityfair.com|news|2017|08|donald-trump-agenda-items-and-threat-matrix.html</v>
      </c>
      <c r="B77" t="str">
        <f>Similarity!C78</f>
        <v>Liberal</v>
      </c>
      <c r="D77" t="str">
        <f>TermCount!E78</f>
        <v>https|||www.vanityfair.com|news|2017|08|donald-trump-agenda-items-and-threat-matrix.html</v>
      </c>
      <c r="E77" t="str">
        <f>TermCount!C78</f>
        <v>Tie</v>
      </c>
    </row>
    <row r="78" spans="1:5" x14ac:dyDescent="0.2">
      <c r="A78" t="str">
        <f>Similarity!I79</f>
        <v>https|||www.voanews.com|a|back-from-paris-trump-assails-europe-on-defense-and-trade|4654826.html.html</v>
      </c>
      <c r="B78" t="str">
        <f>Similarity!C79</f>
        <v>Liberal</v>
      </c>
      <c r="D78" t="str">
        <f>TermCount!E79</f>
        <v>https|||www.voanews.com|a|back-from-paris-trump-assails-europe-on-defense-and-trade|4654826.html.html</v>
      </c>
      <c r="E78" t="str">
        <f>TermCount!C79</f>
        <v>Tie</v>
      </c>
    </row>
    <row r="79" spans="1:5" x14ac:dyDescent="0.2">
      <c r="A79" t="str">
        <f>Similarity!I80</f>
        <v>https|||www.vox.com|2018|11|17|18100208|donald-trump-arlington-veterans-day.html</v>
      </c>
      <c r="B79" t="str">
        <f>Similarity!C80</f>
        <v>Liberal</v>
      </c>
      <c r="D79" t="str">
        <f>TermCount!E80</f>
        <v>https|||www.vox.com|2018|11|17|18100208|donald-trump-arlington-veterans-day.html</v>
      </c>
      <c r="E79" t="str">
        <f>TermCount!C80</f>
        <v>Liberal</v>
      </c>
    </row>
    <row r="80" spans="1:5" x14ac:dyDescent="0.2">
      <c r="A80" t="str">
        <f>Similarity!I81</f>
        <v>https|||www.wapt.com|article|donald-trump-to-visit-mississippi-again-in-support-of-cindy-hyde-smith|25209396.html</v>
      </c>
      <c r="B80" t="str">
        <f>Similarity!C81</f>
        <v>Conservative</v>
      </c>
      <c r="D80" t="str">
        <f>TermCount!E81</f>
        <v>https|||www.wapt.com|article|donald-trump-to-visit-mississippi-again-in-support-of-cindy-hyde-smith|25209396.html</v>
      </c>
      <c r="E80" t="str">
        <f>TermCount!C81</f>
        <v>Tie</v>
      </c>
    </row>
    <row r="81" spans="1:5" x14ac:dyDescent="0.2">
      <c r="A81" t="str">
        <f>Similarity!I82</f>
        <v>https|||www.washingtonpost.com|news|book-party|wp|2017|04|13|the-case-for-impeaching-president-donald-j-trump-too-soon|.html</v>
      </c>
      <c r="B81" t="str">
        <f>Similarity!C82</f>
        <v>Liberal</v>
      </c>
      <c r="D81" t="str">
        <f>TermCount!E82</f>
        <v>https|||www.washingtonpost.com|news|book-party|wp|2017|04|13|the-case-for-impeaching-president-donald-j-trump-too-soon|.html</v>
      </c>
      <c r="E81" t="str">
        <f>TermCount!C82</f>
        <v>Tie</v>
      </c>
    </row>
    <row r="82" spans="1:5" x14ac:dyDescent="0.2">
      <c r="A82" t="str">
        <f>Similarity!I83</f>
        <v>https|||www.weforum.org|events|world-economic-forum-annual-meeting-2018|sessions|special-address-by-donald-j-trump-president-of-the-united-states-of-america.html</v>
      </c>
      <c r="B82" t="str">
        <f>Similarity!C83</f>
        <v>Conservative</v>
      </c>
      <c r="D82" t="str">
        <f>TermCount!E83</f>
        <v>https|||www.weforum.org|events|world-economic-forum-annual-meeting-2018|sessions|special-address-by-donald-j-trump-president-of-the-united-states-of-america.html</v>
      </c>
      <c r="E82" t="str">
        <f>TermCount!C83</f>
        <v>Tie</v>
      </c>
    </row>
    <row r="83" spans="1:5" x14ac:dyDescent="0.2">
      <c r="A83" t="str">
        <f>Similarity!I84</f>
        <v>https|||www.whitehouse.gov|get-involved|write-or-call|.html</v>
      </c>
      <c r="B83" t="str">
        <f>Similarity!C84</f>
        <v>Conservative</v>
      </c>
      <c r="D83" t="str">
        <f>TermCount!E84</f>
        <v>https|||www.whitehouse.gov|get-involved|write-or-call|.html</v>
      </c>
      <c r="E83" t="str">
        <f>TermCount!C84</f>
        <v>Tie</v>
      </c>
    </row>
    <row r="84" spans="1:5" x14ac:dyDescent="0.2">
      <c r="A84" t="str">
        <f>Similarity!I85</f>
        <v>https|||www.whitehouse.gov|people|donald-j-trump|.html</v>
      </c>
      <c r="B84" t="str">
        <f>Similarity!C85</f>
        <v>Liberal</v>
      </c>
      <c r="D84" t="str">
        <f>TermCount!E85</f>
        <v>https|||www.whitehouse.gov|people|donald-j-trump|.html</v>
      </c>
      <c r="E84" t="str">
        <f>TermCount!C85</f>
        <v>Conservative</v>
      </c>
    </row>
    <row r="85" spans="1:5" x14ac:dyDescent="0.2">
      <c r="A85" t="str">
        <f>Similarity!I86</f>
        <v>https|||www.whitehousegiftshop.com|45th-President-of-the-United-States-Donald-J-Trump-Gifts-s|2419.htm.html</v>
      </c>
      <c r="B85" t="str">
        <f>Similarity!C86</f>
        <v>Conservative</v>
      </c>
      <c r="D85" t="str">
        <f>TermCount!E86</f>
        <v>https|||www.whitehousegiftshop.com|45th-President-of-the-United-States-Donald-J-Trump-Gifts-s|2419.htm.html</v>
      </c>
      <c r="E85" t="str">
        <f>TermCount!C86</f>
        <v>Conservative</v>
      </c>
    </row>
    <row r="86" spans="1:5" x14ac:dyDescent="0.2">
      <c r="A86" t="str">
        <f>Similarity!I87</f>
        <v>https|||www.winonadailynews.com|news|local|donald-trump-is-coming-to-southeastern-minnesota|article_5165ecee-7c15-5555-9fa7-c50dbfbd96d1.html.html</v>
      </c>
      <c r="B86" t="str">
        <f>Similarity!C87</f>
        <v>Liberal</v>
      </c>
      <c r="D86" t="str">
        <f>TermCount!E87</f>
        <v>https|||www.winonadailynews.com|news|local|donald-trump-is-coming-to-southeastern-minnesota|article_5165ecee-7c15-5555-9fa7-c50dbfbd96d1.html.html</v>
      </c>
      <c r="E86" t="str">
        <f>TermCount!C87</f>
        <v>Conservative</v>
      </c>
    </row>
    <row r="87" spans="1:5" x14ac:dyDescent="0.2">
      <c r="A87" t="str">
        <f>Similarity!I88</f>
        <v>https|||www.wired.com|2017|01|future-america-according-president-donald-j-trump|.html</v>
      </c>
      <c r="B87" t="str">
        <f>Similarity!C88</f>
        <v>Liberal</v>
      </c>
      <c r="D87" t="str">
        <f>TermCount!E88</f>
        <v>https|||www.wired.com|2017|01|future-america-according-president-donald-j-trump|.html</v>
      </c>
      <c r="E87" t="str">
        <f>TermCount!C88</f>
        <v>Liberal</v>
      </c>
    </row>
    <row r="88" spans="1:5" x14ac:dyDescent="0.2">
      <c r="A88" t="str">
        <f>Similarity!I89</f>
        <v>https|||www.wjhl.com|news|president-donald-j-trump-to-visit-chattanooga_20181030030804|1561208771.html</v>
      </c>
      <c r="B88" t="str">
        <f>Similarity!C89</f>
        <v>Liberal</v>
      </c>
      <c r="D88" t="str">
        <f>TermCount!E89</f>
        <v>https|||www.wjhl.com|news|president-donald-j-trump-to-visit-chattanooga_20181030030804|1561208771.html</v>
      </c>
      <c r="E88" t="str">
        <f>TermCount!C89</f>
        <v>Tie</v>
      </c>
    </row>
    <row r="89" spans="1:5" x14ac:dyDescent="0.2">
      <c r="A89" t="str">
        <f>Similarity!I90</f>
        <v>https|||www.wkyt.com|content|news|Trump-says-report-on-Khashoggi-death-expected-in-a-few-days-500774912.html.html</v>
      </c>
      <c r="B89" t="str">
        <f>Similarity!C90</f>
        <v>Conservative</v>
      </c>
      <c r="D89" t="str">
        <f>TermCount!E90</f>
        <v>https|||www.wkyt.com|content|news|Trump-says-report-on-Khashoggi-death-expected-in-a-few-days-500774912.html.html</v>
      </c>
      <c r="E89" t="str">
        <f>TermCount!C90</f>
        <v>Tie</v>
      </c>
    </row>
    <row r="90" spans="1:5" x14ac:dyDescent="0.2">
      <c r="A90" t="str">
        <f>Similarity!I91</f>
        <v>https|||www.wrbl.com|news|local-news|president-donald-j-trump-approves-georgia-emergency-declaration|1516199594.html</v>
      </c>
      <c r="B90" t="str">
        <f>Similarity!C91</f>
        <v>Liberal</v>
      </c>
      <c r="D90" t="str">
        <f>TermCount!E91</f>
        <v>https|||www.wrbl.com|news|local-news|president-donald-j-trump-approves-georgia-emergency-declaration|1516199594.html</v>
      </c>
      <c r="E90" t="str">
        <f>TermCount!C91</f>
        <v>Conservative</v>
      </c>
    </row>
    <row r="91" spans="1:5" x14ac:dyDescent="0.2">
      <c r="A91" t="str">
        <f>Similarity!I92</f>
        <v>https|||www.wymt.com|content|news|Store-sells-all-things-Preisdent-Donald-J-Trump--and-business-is-yuge-498096781.html.html</v>
      </c>
      <c r="B91" t="str">
        <f>Similarity!C92</f>
        <v>Liberal</v>
      </c>
      <c r="D91" t="str">
        <f>TermCount!E92</f>
        <v>https|||www.wymt.com|content|news|Store-sells-all-things-Preisdent-Donald-J-Trump--and-business-is-yuge-498096781.html.html</v>
      </c>
      <c r="E91" t="str">
        <f>TermCount!C92</f>
        <v>Tie</v>
      </c>
    </row>
    <row r="92" spans="1:5" x14ac:dyDescent="0.2">
      <c r="A92" t="str">
        <f>Similarity!I93</f>
        <v>https|||www.yahoo.com|entertainment|president-donald-trump-tweetstorm-sunday-174624084.html.html</v>
      </c>
      <c r="B92" t="str">
        <f>Similarity!C93</f>
        <v>Conservative</v>
      </c>
      <c r="D92" t="str">
        <f>TermCount!E93</f>
        <v>https|||www.yahoo.com|entertainment|president-donald-trump-tweetstorm-sunday-174624084.html.html</v>
      </c>
      <c r="E92" t="str">
        <f>TermCount!C93</f>
        <v>Liberal</v>
      </c>
    </row>
    <row r="93" spans="1:5" x14ac:dyDescent="0.2">
      <c r="A93" t="str">
        <f>Similarity!I94</f>
        <v>https|||www.youtube.com|DonaldTrump.html</v>
      </c>
      <c r="B93" t="str">
        <f>Similarity!C94</f>
        <v>Liberal</v>
      </c>
      <c r="D93" t="str">
        <f>TermCount!E94</f>
        <v>https|||www.youtube.com|DonaldTrump.html</v>
      </c>
      <c r="E93" t="str">
        <f>TermCount!C94</f>
        <v>Tie</v>
      </c>
    </row>
    <row r="94" spans="1:5" x14ac:dyDescent="0.2">
      <c r="A94" t="str">
        <f>Similarity!I95</f>
        <v>http|||fortune.com|2018|02|19|donald-trump-oprah-winfrey-history|.html</v>
      </c>
      <c r="B94" t="str">
        <f>Similarity!C95</f>
        <v>Liberal</v>
      </c>
      <c r="D94" t="str">
        <f>TermCount!E95</f>
        <v>http|||fortune.com|2018|02|19|donald-trump-oprah-winfrey-history|.html</v>
      </c>
      <c r="E94" t="str">
        <f>TermCount!C95</f>
        <v>Liberal</v>
      </c>
    </row>
    <row r="95" spans="1:5" x14ac:dyDescent="0.2">
      <c r="A95" t="str">
        <f>Similarity!I96</f>
        <v>http|||time.com|5447972|donald-trump-midterm-elections-results-reaction|.html</v>
      </c>
      <c r="B95" t="str">
        <f>Similarity!C96</f>
        <v>Liberal</v>
      </c>
      <c r="D95" t="str">
        <f>TermCount!E96</f>
        <v>http|||time.com|5447972|donald-trump-midterm-elections-results-reaction|.html</v>
      </c>
      <c r="E95" t="str">
        <f>TermCount!C96</f>
        <v>Liberal</v>
      </c>
    </row>
    <row r="96" spans="1:5" x14ac:dyDescent="0.2">
      <c r="A96" t="str">
        <f>Similarity!I97</f>
        <v>http|||time.com|5458339|trump-bin-laden-navy-seal-fox-news-interview|.html</v>
      </c>
      <c r="B96" t="str">
        <f>Similarity!C97</f>
        <v>Liberal</v>
      </c>
      <c r="D96" t="str">
        <f>TermCount!E97</f>
        <v>http|||time.com|5458339|trump-bin-laden-navy-seal-fox-news-interview|.html</v>
      </c>
      <c r="E96" t="str">
        <f>TermCount!C97</f>
        <v>Liberal</v>
      </c>
    </row>
    <row r="97" spans="1:5" x14ac:dyDescent="0.2">
      <c r="A97" t="str">
        <f>Similarity!I98</f>
        <v>http|||www.bennett.edu|news|bennett-college-president-appointed-to-prestigious-hbcu-advisory-board-by-president-donald-j-trump|.html</v>
      </c>
      <c r="B97" t="str">
        <f>Similarity!C98</f>
        <v>Conservative</v>
      </c>
      <c r="D97" t="str">
        <f>TermCount!E98</f>
        <v>http|||www.bennett.edu|news|bennett-college-president-appointed-to-prestigious-hbcu-advisory-board-by-president-donald-j-trump|.html</v>
      </c>
      <c r="E97" t="str">
        <f>TermCount!C98</f>
        <v>Tie</v>
      </c>
    </row>
    <row r="98" spans="1:5" x14ac:dyDescent="0.2">
      <c r="A98" t="str">
        <f>Similarity!I99</f>
        <v>http|||www.cc.com|shows|the-daily-show-with-trevor-noah|trump-twitter-library.html</v>
      </c>
      <c r="B98" t="str">
        <f>Similarity!C99</f>
        <v>Conservative</v>
      </c>
      <c r="D98" t="str">
        <f>TermCount!E99</f>
        <v>http|||www.cc.com|shows|the-daily-show-with-trevor-noah|trump-twitter-library.html</v>
      </c>
      <c r="E98" t="str">
        <f>TermCount!C99</f>
        <v>Tie</v>
      </c>
    </row>
    <row r="99" spans="1:5" x14ac:dyDescent="0.2">
      <c r="A99" t="str">
        <f>Similarity!I100</f>
        <v>http|||www.chicoer.com|president-trump-again-blames-forest-management-for-california-fires.html</v>
      </c>
      <c r="B99" t="str">
        <f>Similarity!C100</f>
        <v>Liberal</v>
      </c>
      <c r="D99" t="str">
        <f>TermCount!E100</f>
        <v>http|||www.chicoer.com|president-trump-again-blames-forest-management-for-california-fires.html</v>
      </c>
      <c r="E99" t="str">
        <f>TermCount!C100</f>
        <v>Liberal</v>
      </c>
    </row>
    <row r="100" spans="1:5" x14ac:dyDescent="0.2">
      <c r="A100" t="str">
        <f>Similarity!I101</f>
        <v>http|||www.dailynews.com|trump-uses-derisive-nickname-for-rep-adam-schiff-in-tweet.html</v>
      </c>
      <c r="B100" t="str">
        <f>Similarity!C101</f>
        <v>Conservative</v>
      </c>
      <c r="D100" t="str">
        <f>TermCount!E101</f>
        <v>http|||www.dailynews.com|trump-uses-derisive-nickname-for-rep-adam-schiff-in-tweet.html</v>
      </c>
      <c r="E100" t="str">
        <f>TermCount!C101</f>
        <v>Liberal</v>
      </c>
    </row>
    <row r="101" spans="1:5" x14ac:dyDescent="0.2">
      <c r="A101" t="str">
        <f>Similarity!I102</f>
        <v>http|||www.djournal.com|news|president-trump-to-hold-tupelo-rally|article_7956983e-26a6-5c71-af71-def730c3f12a.html.html</v>
      </c>
      <c r="B101" t="str">
        <f>Similarity!C102</f>
        <v>Conservative</v>
      </c>
      <c r="D101" t="str">
        <f>TermCount!E102</f>
        <v>http|||www.djournal.com|news|president-trump-to-hold-tupelo-rally|article_7956983e-26a6-5c71-af71-def730c3f12a.html.html</v>
      </c>
      <c r="E101" t="str">
        <f>TermCount!C102</f>
        <v>Tie</v>
      </c>
    </row>
    <row r="102" spans="1:5" x14ac:dyDescent="0.2">
      <c r="A102" t="str">
        <f>Similarity!I103</f>
        <v>http|||www.espn.com|nba|story|_|id|24280312|president-donald-trump-takes-shot-lebron-james-tweet.html</v>
      </c>
      <c r="B102" t="str">
        <f>Similarity!C103</f>
        <v>Conservative</v>
      </c>
      <c r="D102" t="str">
        <f>TermCount!E103</f>
        <v>http|||www.espn.com|nba|story|_|id|24280312|president-donald-trump-takes-shot-lebron-james-tweet.html</v>
      </c>
      <c r="E102" t="str">
        <f>TermCount!C103</f>
        <v>Tie</v>
      </c>
    </row>
    <row r="103" spans="1:5" x14ac:dyDescent="0.2">
      <c r="A103" t="str">
        <f>Similarity!I104</f>
        <v>http|||www.fox10phoenix.com|news|us-world-news|president-donald-j-trump-will-speak-in-orlando-this-monday.html</v>
      </c>
      <c r="B103" t="str">
        <f>Similarity!C104</f>
        <v>Conservative</v>
      </c>
      <c r="D103" t="str">
        <f>TermCount!E104</f>
        <v>http|||www.fox10phoenix.com|news|us-world-news|president-donald-j-trump-will-speak-in-orlando-this-monday.html</v>
      </c>
      <c r="E103" t="str">
        <f>TermCount!C104</f>
        <v>Tie</v>
      </c>
    </row>
    <row r="104" spans="1:5" x14ac:dyDescent="0.2">
      <c r="A104" t="str">
        <f>Similarity!I105</f>
        <v>http|||www.fox46charlotte.com|home|president-donald-j-trump-will-speak-in-orlando-this-monday.html</v>
      </c>
      <c r="B104" t="str">
        <f>Similarity!C105</f>
        <v>Conservative</v>
      </c>
      <c r="D104" t="str">
        <f>TermCount!E105</f>
        <v>http|||www.fox46charlotte.com|home|president-donald-j-trump-will-speak-in-orlando-this-monday.html</v>
      </c>
      <c r="E104" t="str">
        <f>TermCount!C105</f>
        <v>Tie</v>
      </c>
    </row>
    <row r="105" spans="1:5" x14ac:dyDescent="0.2">
      <c r="A105" t="str">
        <f>Similarity!I106</f>
        <v>http|||www.instagram.com|realdonaldtrump.html</v>
      </c>
      <c r="B105" t="str">
        <f>Similarity!C106</f>
        <v>Conservative</v>
      </c>
      <c r="D105" t="str">
        <f>TermCount!E106</f>
        <v>http|||www.instagram.com|realdonaldtrump.html</v>
      </c>
      <c r="E105" t="str">
        <f>TermCount!C106</f>
        <v>Tie</v>
      </c>
    </row>
    <row r="106" spans="1:5" x14ac:dyDescent="0.2">
      <c r="A106" t="str">
        <f>Similarity!I107</f>
        <v>http|||www.nytimes.com|topic|person|donald-trump.html</v>
      </c>
      <c r="B106" t="str">
        <f>Similarity!C107</f>
        <v>Conservative</v>
      </c>
      <c r="D106" t="str">
        <f>TermCount!E107</f>
        <v>http|||www.nytimes.com|topic|person|donald-trump.html</v>
      </c>
      <c r="E106" t="str">
        <f>TermCount!C107</f>
        <v>Liberal</v>
      </c>
    </row>
    <row r="107" spans="1:5" x14ac:dyDescent="0.2">
      <c r="A107" t="str">
        <f>Similarity!I108</f>
        <v>http|||www.spaceref.com|news|viewsr.html|pid|51900.html</v>
      </c>
      <c r="B107" t="str">
        <f>Similarity!C108</f>
        <v>Liberal</v>
      </c>
      <c r="D107" t="str">
        <f>TermCount!E108</f>
        <v>http|||www.spaceref.com|news|viewsr.html|pid|51900.html</v>
      </c>
      <c r="E107" t="str">
        <f>TermCount!C108</f>
        <v>Tie</v>
      </c>
    </row>
    <row r="108" spans="1:5" x14ac:dyDescent="0.2">
      <c r="A108" t="str">
        <f>Similarity!I109</f>
        <v>http|||www.theintelligencer.net|news|top-headlines|2018|09|president-donald-trump-set-to-visit-wheeling-w-va-saturday|.html</v>
      </c>
      <c r="B108" t="str">
        <f>Similarity!C109</f>
        <v>Conservative</v>
      </c>
      <c r="D108" t="str">
        <f>TermCount!E109</f>
        <v>http|||www.theintelligencer.net|news|top-headlines|2018|09|president-donald-trump-set-to-visit-wheeling-w-va-saturday|.html</v>
      </c>
      <c r="E108" t="str">
        <f>TermCount!C109</f>
        <v>Liberal</v>
      </c>
    </row>
    <row r="109" spans="1:5" x14ac:dyDescent="0.2">
      <c r="A109" t="str">
        <f>Similarity!I110</f>
        <v>http|||www.twitter.com|realdonaldtrump.html</v>
      </c>
      <c r="B109" t="str">
        <f>Similarity!C110</f>
        <v>Conservative</v>
      </c>
      <c r="D109" t="str">
        <f>TermCount!E110</f>
        <v>http|||www.twitter.com|realdonaldtrump.html</v>
      </c>
      <c r="E109" t="str">
        <f>TermCount!C110</f>
        <v>Liberal</v>
      </c>
    </row>
  </sheetData>
  <autoFilter ref="A1:E109" xr:uid="{953D7C96-E166-EE4B-9007-F0D1D5B96A44}">
    <filterColumn colId="0" showButton="0"/>
    <filterColumn colId="3" showButton="0"/>
  </autoFilter>
  <mergeCells count="2">
    <mergeCell ref="A1:B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8F2E-C810-3D4A-A886-F0279A8C4D93}">
  <dimension ref="A1:M109"/>
  <sheetViews>
    <sheetView workbookViewId="0">
      <selection activeCell="A2" sqref="A2:XFD2"/>
    </sheetView>
  </sheetViews>
  <sheetFormatPr baseColWidth="10" defaultRowHeight="16" x14ac:dyDescent="0.2"/>
  <cols>
    <col min="1" max="1" width="31.1640625" customWidth="1"/>
    <col min="2" max="2" width="12.83203125" bestFit="1" customWidth="1"/>
    <col min="3" max="3" width="12.1640625" bestFit="1" customWidth="1"/>
    <col min="5" max="5" width="14.6640625" bestFit="1" customWidth="1"/>
    <col min="7" max="7" width="11.5" bestFit="1" customWidth="1"/>
    <col min="13" max="13" width="12" bestFit="1" customWidth="1"/>
  </cols>
  <sheetData>
    <row r="1" spans="1:13" s="1" customFormat="1" ht="51" x14ac:dyDescent="0.2">
      <c r="B1" s="1" t="s">
        <v>1015</v>
      </c>
      <c r="C1" s="1" t="s">
        <v>1016</v>
      </c>
      <c r="E1" s="1" t="s">
        <v>1017</v>
      </c>
      <c r="M1" s="1" t="s">
        <v>1018</v>
      </c>
    </row>
    <row r="2" spans="1:13" x14ac:dyDescent="0.2">
      <c r="A2" t="s">
        <v>1513</v>
      </c>
      <c r="B2">
        <v>3.0993026397161699E-2</v>
      </c>
      <c r="C2">
        <v>0.45053363929303702</v>
      </c>
      <c r="E2" t="str">
        <f>VLOOKUP(A2,d!A:B,2,FALSE)</f>
        <v>Liberal</v>
      </c>
      <c r="F2" t="str">
        <f t="shared" ref="F2:F65" si="0">IF(B2&gt;0, "Positive", "Negative")</f>
        <v>Positive</v>
      </c>
      <c r="M2" t="str">
        <f>VLOOKUP(A2,d!D:E,2,FALSE)</f>
        <v>Liberal</v>
      </c>
    </row>
    <row r="3" spans="1:13" x14ac:dyDescent="0.2">
      <c r="A3" t="s">
        <v>15</v>
      </c>
      <c r="B3">
        <v>0.14025974025974</v>
      </c>
      <c r="C3">
        <v>0.41828202661536001</v>
      </c>
      <c r="E3" t="str">
        <f>VLOOKUP(A3,d!A:B,2,FALSE)</f>
        <v>Liberal</v>
      </c>
      <c r="F3" t="str">
        <f t="shared" si="0"/>
        <v>Positive</v>
      </c>
      <c r="M3" t="str">
        <f>VLOOKUP(A3,d!D:E,2,FALSE)</f>
        <v>Tie</v>
      </c>
    </row>
    <row r="4" spans="1:13" x14ac:dyDescent="0.2">
      <c r="A4" t="s">
        <v>1514</v>
      </c>
      <c r="B4">
        <v>4.5934230699855597E-2</v>
      </c>
      <c r="C4">
        <v>0.34663675444925401</v>
      </c>
      <c r="E4" t="str">
        <f>VLOOKUP(A4,d!A:B,2,FALSE)</f>
        <v>Conservative</v>
      </c>
      <c r="F4" t="str">
        <f t="shared" si="0"/>
        <v>Positive</v>
      </c>
      <c r="M4" t="str">
        <f>VLOOKUP(A4,d!D:E,2,FALSE)</f>
        <v>Tie</v>
      </c>
    </row>
    <row r="5" spans="1:13" x14ac:dyDescent="0.2">
      <c r="A5" t="s">
        <v>1515</v>
      </c>
      <c r="B5">
        <v>0.108104631217838</v>
      </c>
      <c r="C5">
        <v>0.34563015600751401</v>
      </c>
      <c r="E5" t="str">
        <f>VLOOKUP(A5,d!A:B,2,FALSE)</f>
        <v>Liberal</v>
      </c>
      <c r="F5" t="str">
        <f t="shared" si="0"/>
        <v>Positive</v>
      </c>
      <c r="M5" t="str">
        <f>VLOOKUP(A5,d!D:E,2,FALSE)</f>
        <v>Tie</v>
      </c>
    </row>
    <row r="6" spans="1:13" x14ac:dyDescent="0.2">
      <c r="A6" t="s">
        <v>1516</v>
      </c>
      <c r="B6">
        <v>4.57044939187796E-2</v>
      </c>
      <c r="C6">
        <v>0.39087061087060998</v>
      </c>
      <c r="E6" t="str">
        <f>VLOOKUP(A6,d!A:B,2,FALSE)</f>
        <v>Conservative</v>
      </c>
      <c r="F6" t="str">
        <f t="shared" si="0"/>
        <v>Positive</v>
      </c>
      <c r="M6" t="str">
        <f>VLOOKUP(A6,d!D:E,2,FALSE)</f>
        <v>Liberal</v>
      </c>
    </row>
    <row r="7" spans="1:13" x14ac:dyDescent="0.2">
      <c r="A7" t="s">
        <v>1517</v>
      </c>
      <c r="B7">
        <v>0.103001165501165</v>
      </c>
      <c r="C7">
        <v>0.45823620823620798</v>
      </c>
      <c r="E7" t="str">
        <f>VLOOKUP(A7,d!A:B,2,FALSE)</f>
        <v>Liberal</v>
      </c>
      <c r="F7" t="str">
        <f t="shared" si="0"/>
        <v>Positive</v>
      </c>
      <c r="M7" t="str">
        <f>VLOOKUP(A7,d!D:E,2,FALSE)</f>
        <v>Liberal</v>
      </c>
    </row>
    <row r="8" spans="1:13" x14ac:dyDescent="0.2">
      <c r="A8" t="s">
        <v>38</v>
      </c>
      <c r="B8">
        <v>0.104682963037063</v>
      </c>
      <c r="C8">
        <v>0.39407352087574299</v>
      </c>
      <c r="E8" t="str">
        <f>VLOOKUP(A8,d!A:B,2,FALSE)</f>
        <v>Liberal</v>
      </c>
      <c r="F8" t="str">
        <f t="shared" si="0"/>
        <v>Positive</v>
      </c>
      <c r="M8" t="str">
        <f>VLOOKUP(A8,d!D:E,2,FALSE)</f>
        <v>Conservative</v>
      </c>
    </row>
    <row r="9" spans="1:13" x14ac:dyDescent="0.2">
      <c r="A9" t="s">
        <v>1518</v>
      </c>
      <c r="B9">
        <v>0.136943564182126</v>
      </c>
      <c r="C9">
        <v>0.35777714115949399</v>
      </c>
      <c r="E9" t="str">
        <f>VLOOKUP(A9,d!A:B,2,FALSE)</f>
        <v>Liberal</v>
      </c>
      <c r="F9" t="str">
        <f t="shared" si="0"/>
        <v>Positive</v>
      </c>
      <c r="M9" t="str">
        <f>VLOOKUP(A9,d!D:E,2,FALSE)</f>
        <v>Conservative</v>
      </c>
    </row>
    <row r="10" spans="1:13" x14ac:dyDescent="0.2">
      <c r="A10" t="s">
        <v>532</v>
      </c>
      <c r="B10">
        <v>6.9971371919687705E-2</v>
      </c>
      <c r="C10">
        <v>0.37202445057846001</v>
      </c>
      <c r="E10" t="str">
        <f>VLOOKUP(A10,d!A:B,2,FALSE)</f>
        <v>Liberal</v>
      </c>
      <c r="F10" t="str">
        <f t="shared" si="0"/>
        <v>Positive</v>
      </c>
      <c r="M10" t="str">
        <f>VLOOKUP(A10,d!D:E,2,FALSE)</f>
        <v>Conservative</v>
      </c>
    </row>
    <row r="11" spans="1:13" x14ac:dyDescent="0.2">
      <c r="A11" t="s">
        <v>61</v>
      </c>
      <c r="B11">
        <v>4.8855103230103197E-2</v>
      </c>
      <c r="C11">
        <v>0.38239489676989602</v>
      </c>
      <c r="E11" t="str">
        <f>VLOOKUP(A11,d!A:B,2,FALSE)</f>
        <v>Liberal</v>
      </c>
      <c r="F11" t="str">
        <f t="shared" si="0"/>
        <v>Positive</v>
      </c>
      <c r="M11" t="str">
        <f>VLOOKUP(A11,d!D:E,2,FALSE)</f>
        <v>Tie</v>
      </c>
    </row>
    <row r="12" spans="1:13" x14ac:dyDescent="0.2">
      <c r="A12" t="s">
        <v>1519</v>
      </c>
      <c r="B12">
        <v>0.142539309349654</v>
      </c>
      <c r="C12">
        <v>0.45958528221459199</v>
      </c>
      <c r="E12" t="str">
        <f>VLOOKUP(A12,d!A:B,2,FALSE)</f>
        <v>Liberal</v>
      </c>
      <c r="F12" t="str">
        <f t="shared" si="0"/>
        <v>Positive</v>
      </c>
      <c r="M12" t="str">
        <f>VLOOKUP(A12,d!D:E,2,FALSE)</f>
        <v>Conservative</v>
      </c>
    </row>
    <row r="13" spans="1:13" x14ac:dyDescent="0.2">
      <c r="A13" t="s">
        <v>1520</v>
      </c>
      <c r="B13">
        <v>7.0313964386129302E-2</v>
      </c>
      <c r="C13">
        <v>0.24872696032489799</v>
      </c>
      <c r="E13" t="str">
        <f>VLOOKUP(A13,d!A:B,2,FALSE)</f>
        <v>Conservative</v>
      </c>
      <c r="F13" t="str">
        <f t="shared" si="0"/>
        <v>Positive</v>
      </c>
      <c r="M13" t="str">
        <f>VLOOKUP(A13,d!D:E,2,FALSE)</f>
        <v>Tie</v>
      </c>
    </row>
    <row r="14" spans="1:13" x14ac:dyDescent="0.2">
      <c r="A14" t="s">
        <v>1521</v>
      </c>
      <c r="B14">
        <v>0.16830086580086501</v>
      </c>
      <c r="C14">
        <v>0.39530303030302999</v>
      </c>
      <c r="E14" t="str">
        <f>VLOOKUP(A14,d!A:B,2,FALSE)</f>
        <v>Liberal</v>
      </c>
      <c r="F14" t="str">
        <f t="shared" si="0"/>
        <v>Positive</v>
      </c>
      <c r="M14" t="str">
        <f>VLOOKUP(A14,d!D:E,2,FALSE)</f>
        <v>Tie</v>
      </c>
    </row>
    <row r="15" spans="1:13" x14ac:dyDescent="0.2">
      <c r="A15" t="s">
        <v>76</v>
      </c>
      <c r="B15">
        <v>0.27972145699418399</v>
      </c>
      <c r="C15">
        <v>0.54525558616467695</v>
      </c>
      <c r="E15" t="str">
        <f>VLOOKUP(A15,d!A:B,2,FALSE)</f>
        <v>Liberal</v>
      </c>
      <c r="F15" t="str">
        <f t="shared" si="0"/>
        <v>Positive</v>
      </c>
      <c r="M15" t="str">
        <f>VLOOKUP(A15,d!D:E,2,FALSE)</f>
        <v>Conservative</v>
      </c>
    </row>
    <row r="16" spans="1:13" x14ac:dyDescent="0.2">
      <c r="A16" t="s">
        <v>77</v>
      </c>
      <c r="B16">
        <v>0.142363636363636</v>
      </c>
      <c r="C16">
        <v>0.43588523341065699</v>
      </c>
      <c r="E16" t="str">
        <f>VLOOKUP(A16,d!A:B,2,FALSE)</f>
        <v>Liberal</v>
      </c>
      <c r="F16" t="str">
        <f t="shared" si="0"/>
        <v>Positive</v>
      </c>
      <c r="M16" t="str">
        <f>VLOOKUP(A16,d!D:E,2,FALSE)</f>
        <v>Liberal</v>
      </c>
    </row>
    <row r="17" spans="1:13" x14ac:dyDescent="0.2">
      <c r="A17" t="s">
        <v>1522</v>
      </c>
      <c r="B17">
        <v>1.7162223741171101E-2</v>
      </c>
      <c r="C17">
        <v>0.41988778765094498</v>
      </c>
      <c r="E17" t="str">
        <f>VLOOKUP(A17,d!A:B,2,FALSE)</f>
        <v>Conservative</v>
      </c>
      <c r="F17" t="str">
        <f t="shared" si="0"/>
        <v>Positive</v>
      </c>
      <c r="M17" t="str">
        <f>VLOOKUP(A17,d!D:E,2,FALSE)</f>
        <v>Tie</v>
      </c>
    </row>
    <row r="18" spans="1:13" x14ac:dyDescent="0.2">
      <c r="A18" t="s">
        <v>86</v>
      </c>
      <c r="B18">
        <v>8.2261183261183202E-2</v>
      </c>
      <c r="C18">
        <v>0.35567243867243797</v>
      </c>
      <c r="E18" t="str">
        <f>VLOOKUP(A18,d!A:B,2,FALSE)</f>
        <v>Liberal</v>
      </c>
      <c r="F18" t="str">
        <f t="shared" si="0"/>
        <v>Positive</v>
      </c>
      <c r="M18" t="str">
        <f>VLOOKUP(A18,d!D:E,2,FALSE)</f>
        <v>Conservative</v>
      </c>
    </row>
    <row r="19" spans="1:13" x14ac:dyDescent="0.2">
      <c r="A19" t="s">
        <v>94</v>
      </c>
      <c r="B19">
        <v>0.30956605528973902</v>
      </c>
      <c r="C19">
        <v>0.49309007366902002</v>
      </c>
      <c r="E19" t="str">
        <f>VLOOKUP(A19,d!A:B,2,FALSE)</f>
        <v>Liberal</v>
      </c>
      <c r="F19" t="str">
        <f t="shared" si="0"/>
        <v>Positive</v>
      </c>
      <c r="M19" t="str">
        <f>VLOOKUP(A19,d!D:E,2,FALSE)</f>
        <v>Liberal</v>
      </c>
    </row>
    <row r="20" spans="1:13" x14ac:dyDescent="0.2">
      <c r="A20" t="s">
        <v>1523</v>
      </c>
      <c r="B20">
        <v>0.19916466077026401</v>
      </c>
      <c r="C20">
        <v>0.48713446036721803</v>
      </c>
      <c r="E20" t="str">
        <f>VLOOKUP(A20,d!A:B,2,FALSE)</f>
        <v>Liberal</v>
      </c>
      <c r="F20" t="str">
        <f t="shared" si="0"/>
        <v>Positive</v>
      </c>
      <c r="M20" t="str">
        <f>VLOOKUP(A20,d!D:E,2,FALSE)</f>
        <v>Tie</v>
      </c>
    </row>
    <row r="21" spans="1:13" x14ac:dyDescent="0.2">
      <c r="A21" t="s">
        <v>1524</v>
      </c>
      <c r="B21">
        <v>0.226710427253905</v>
      </c>
      <c r="C21">
        <v>0.50470779220779105</v>
      </c>
      <c r="E21" t="str">
        <f>VLOOKUP(A21,d!A:B,2,FALSE)</f>
        <v>Liberal</v>
      </c>
      <c r="F21" t="str">
        <f t="shared" si="0"/>
        <v>Positive</v>
      </c>
      <c r="M21" t="str">
        <f>VLOOKUP(A21,d!D:E,2,FALSE)</f>
        <v>Tie</v>
      </c>
    </row>
    <row r="22" spans="1:13" x14ac:dyDescent="0.2">
      <c r="A22" t="s">
        <v>1525</v>
      </c>
      <c r="B22">
        <v>0.26839795379039499</v>
      </c>
      <c r="C22">
        <v>0.51780876315759905</v>
      </c>
      <c r="E22" t="str">
        <f>VLOOKUP(A22,d!A:B,2,FALSE)</f>
        <v>Liberal</v>
      </c>
      <c r="F22" t="str">
        <f t="shared" si="0"/>
        <v>Positive</v>
      </c>
      <c r="M22" t="str">
        <f>VLOOKUP(A22,d!D:E,2,FALSE)</f>
        <v>Tie</v>
      </c>
    </row>
    <row r="23" spans="1:13" x14ac:dyDescent="0.2">
      <c r="A23" t="s">
        <v>1526</v>
      </c>
      <c r="B23">
        <v>0.28093599948438602</v>
      </c>
      <c r="C23">
        <v>0.5309061458255</v>
      </c>
      <c r="E23" t="str">
        <f>VLOOKUP(A23,d!A:B,2,FALSE)</f>
        <v>Liberal</v>
      </c>
      <c r="F23" t="str">
        <f t="shared" si="0"/>
        <v>Positive</v>
      </c>
      <c r="M23" t="str">
        <f>VLOOKUP(A23,d!D:E,2,FALSE)</f>
        <v>Tie</v>
      </c>
    </row>
    <row r="24" spans="1:13" x14ac:dyDescent="0.2">
      <c r="A24" t="s">
        <v>1527</v>
      </c>
      <c r="B24">
        <v>0.241417544719431</v>
      </c>
      <c r="C24">
        <v>0.519583639630809</v>
      </c>
      <c r="E24" t="str">
        <f>VLOOKUP(A24,d!A:B,2,FALSE)</f>
        <v>Liberal</v>
      </c>
      <c r="F24" t="str">
        <f t="shared" si="0"/>
        <v>Positive</v>
      </c>
      <c r="M24" t="str">
        <f>VLOOKUP(A24,d!D:E,2,FALSE)</f>
        <v>Tie</v>
      </c>
    </row>
    <row r="25" spans="1:13" x14ac:dyDescent="0.2">
      <c r="A25" t="s">
        <v>99</v>
      </c>
      <c r="B25">
        <v>8.9563952368106603E-2</v>
      </c>
      <c r="C25">
        <v>0.32614410317674303</v>
      </c>
      <c r="E25" t="str">
        <f>VLOOKUP(A25,d!A:B,2,FALSE)</f>
        <v>Liberal</v>
      </c>
      <c r="F25" t="str">
        <f t="shared" si="0"/>
        <v>Positive</v>
      </c>
      <c r="M25" t="str">
        <f>VLOOKUP(A25,d!D:E,2,FALSE)</f>
        <v>Liberal</v>
      </c>
    </row>
    <row r="26" spans="1:13" x14ac:dyDescent="0.2">
      <c r="A26" t="s">
        <v>1528</v>
      </c>
      <c r="B26">
        <v>0</v>
      </c>
      <c r="C26">
        <v>0</v>
      </c>
      <c r="E26" t="str">
        <f>VLOOKUP(A26,d!A:B,2,FALSE)</f>
        <v>Tie</v>
      </c>
      <c r="F26" t="str">
        <f t="shared" si="0"/>
        <v>Negative</v>
      </c>
      <c r="M26" t="str">
        <f>VLOOKUP(A26,d!D:E,2,FALSE)</f>
        <v>Tie</v>
      </c>
    </row>
    <row r="27" spans="1:13" x14ac:dyDescent="0.2">
      <c r="A27" t="s">
        <v>1529</v>
      </c>
      <c r="B27">
        <v>0.1</v>
      </c>
      <c r="C27">
        <v>0.30952380952380898</v>
      </c>
      <c r="E27" t="str">
        <f>VLOOKUP(A27,d!A:B,2,FALSE)</f>
        <v>Liberal</v>
      </c>
      <c r="F27" t="str">
        <f t="shared" si="0"/>
        <v>Positive</v>
      </c>
      <c r="M27" t="str">
        <f>VLOOKUP(A27,d!D:E,2,FALSE)</f>
        <v>Tie</v>
      </c>
    </row>
    <row r="28" spans="1:13" x14ac:dyDescent="0.2">
      <c r="A28" t="s">
        <v>107</v>
      </c>
      <c r="B28">
        <v>-2.3863636363636299E-2</v>
      </c>
      <c r="C28">
        <v>0.433463203463203</v>
      </c>
      <c r="E28" t="str">
        <f>VLOOKUP(A28,d!A:B,2,FALSE)</f>
        <v>Liberal</v>
      </c>
      <c r="F28" t="str">
        <f t="shared" si="0"/>
        <v>Negative</v>
      </c>
      <c r="M28" t="str">
        <f>VLOOKUP(A28,d!D:E,2,FALSE)</f>
        <v>Tie</v>
      </c>
    </row>
    <row r="29" spans="1:13" x14ac:dyDescent="0.2">
      <c r="A29" t="s">
        <v>843</v>
      </c>
      <c r="B29">
        <v>0.171941602240231</v>
      </c>
      <c r="C29">
        <v>0.47867749671274501</v>
      </c>
      <c r="E29" t="str">
        <f>VLOOKUP(A29,d!A:B,2,FALSE)</f>
        <v>Liberal</v>
      </c>
      <c r="F29" t="str">
        <f t="shared" si="0"/>
        <v>Positive</v>
      </c>
      <c r="M29" t="str">
        <f>VLOOKUP(A29,d!D:E,2,FALSE)</f>
        <v>Liberal</v>
      </c>
    </row>
    <row r="30" spans="1:13" x14ac:dyDescent="0.2">
      <c r="A30" t="s">
        <v>112</v>
      </c>
      <c r="B30">
        <v>0.19248740245953599</v>
      </c>
      <c r="C30">
        <v>0.46272552641979398</v>
      </c>
      <c r="E30" t="str">
        <f>VLOOKUP(A30,d!A:B,2,FALSE)</f>
        <v>Liberal</v>
      </c>
      <c r="F30" t="str">
        <f t="shared" si="0"/>
        <v>Positive</v>
      </c>
      <c r="M30" t="str">
        <f>VLOOKUP(A30,d!D:E,2,FALSE)</f>
        <v>Liberal</v>
      </c>
    </row>
    <row r="31" spans="1:13" x14ac:dyDescent="0.2">
      <c r="A31" t="s">
        <v>1530</v>
      </c>
      <c r="B31">
        <v>8.08270676691729E-2</v>
      </c>
      <c r="C31">
        <v>0.37932330827067601</v>
      </c>
      <c r="E31" t="str">
        <f>VLOOKUP(A31,d!A:B,2,FALSE)</f>
        <v>Conservative</v>
      </c>
      <c r="F31" t="str">
        <f t="shared" si="0"/>
        <v>Positive</v>
      </c>
      <c r="M31" t="str">
        <f>VLOOKUP(A31,d!D:E,2,FALSE)</f>
        <v>Tie</v>
      </c>
    </row>
    <row r="32" spans="1:13" x14ac:dyDescent="0.2">
      <c r="A32" t="s">
        <v>1531</v>
      </c>
      <c r="B32">
        <v>4.3280420424125797E-2</v>
      </c>
      <c r="C32">
        <v>0.369436458236933</v>
      </c>
      <c r="E32" t="str">
        <f>VLOOKUP(A32,d!A:B,2,FALSE)</f>
        <v>Liberal</v>
      </c>
      <c r="F32" t="str">
        <f t="shared" si="0"/>
        <v>Positive</v>
      </c>
      <c r="M32" t="str">
        <f>VLOOKUP(A32,d!D:E,2,FALSE)</f>
        <v>Conservative</v>
      </c>
    </row>
    <row r="33" spans="1:13" x14ac:dyDescent="0.2">
      <c r="A33" t="s">
        <v>1532</v>
      </c>
      <c r="B33">
        <v>4.4845779220779203E-2</v>
      </c>
      <c r="C33">
        <v>0.31000763941940401</v>
      </c>
      <c r="E33" t="str">
        <f>VLOOKUP(A33,d!A:B,2,FALSE)</f>
        <v>Liberal</v>
      </c>
      <c r="F33" t="str">
        <f t="shared" si="0"/>
        <v>Positive</v>
      </c>
      <c r="M33" t="str">
        <f>VLOOKUP(A33,d!D:E,2,FALSE)</f>
        <v>Liberal</v>
      </c>
    </row>
    <row r="34" spans="1:13" x14ac:dyDescent="0.2">
      <c r="A34" t="s">
        <v>1533</v>
      </c>
      <c r="B34">
        <v>8.9487236901029998E-2</v>
      </c>
      <c r="C34">
        <v>0.328401627108523</v>
      </c>
      <c r="E34" t="str">
        <f>VLOOKUP(A34,d!A:B,2,FALSE)</f>
        <v>Liberal</v>
      </c>
      <c r="F34" t="str">
        <f t="shared" si="0"/>
        <v>Positive</v>
      </c>
      <c r="M34" t="str">
        <f>VLOOKUP(A34,d!D:E,2,FALSE)</f>
        <v>Tie</v>
      </c>
    </row>
    <row r="35" spans="1:13" x14ac:dyDescent="0.2">
      <c r="A35" t="s">
        <v>1534</v>
      </c>
      <c r="B35">
        <v>3.9721433080808097E-2</v>
      </c>
      <c r="C35">
        <v>0.43656317640692599</v>
      </c>
      <c r="E35" t="str">
        <f>VLOOKUP(A35,d!A:B,2,FALSE)</f>
        <v>Conservative</v>
      </c>
      <c r="F35" t="str">
        <f t="shared" si="0"/>
        <v>Positive</v>
      </c>
      <c r="M35" t="str">
        <f>VLOOKUP(A35,d!D:E,2,FALSE)</f>
        <v>Liberal</v>
      </c>
    </row>
    <row r="36" spans="1:13" x14ac:dyDescent="0.2">
      <c r="A36" t="s">
        <v>134</v>
      </c>
      <c r="B36">
        <v>3.4739729032658297E-2</v>
      </c>
      <c r="C36">
        <v>0.36446037688461902</v>
      </c>
      <c r="E36" t="str">
        <f>VLOOKUP(A36,d!A:B,2,FALSE)</f>
        <v>Liberal</v>
      </c>
      <c r="F36" t="str">
        <f t="shared" si="0"/>
        <v>Positive</v>
      </c>
      <c r="M36" t="str">
        <f>VLOOKUP(A36,d!D:E,2,FALSE)</f>
        <v>Conservative</v>
      </c>
    </row>
    <row r="37" spans="1:13" x14ac:dyDescent="0.2">
      <c r="A37" t="s">
        <v>138</v>
      </c>
      <c r="B37">
        <v>5.9034807104659998E-2</v>
      </c>
      <c r="C37">
        <v>0.39452688855262302</v>
      </c>
      <c r="E37" t="str">
        <f>VLOOKUP(A37,d!A:B,2,FALSE)</f>
        <v>Liberal</v>
      </c>
      <c r="F37" t="str">
        <f t="shared" si="0"/>
        <v>Positive</v>
      </c>
      <c r="M37" t="str">
        <f>VLOOKUP(A37,d!D:E,2,FALSE)</f>
        <v>Tie</v>
      </c>
    </row>
    <row r="38" spans="1:13" x14ac:dyDescent="0.2">
      <c r="A38" t="s">
        <v>583</v>
      </c>
      <c r="B38">
        <v>0.123923425430778</v>
      </c>
      <c r="C38">
        <v>0.54216948900772399</v>
      </c>
      <c r="E38" t="str">
        <f>VLOOKUP(A38,d!A:B,2,FALSE)</f>
        <v>Conservative</v>
      </c>
      <c r="F38" t="str">
        <f t="shared" si="0"/>
        <v>Positive</v>
      </c>
      <c r="M38" t="str">
        <f>VLOOKUP(A38,d!D:E,2,FALSE)</f>
        <v>Tie</v>
      </c>
    </row>
    <row r="39" spans="1:13" x14ac:dyDescent="0.2">
      <c r="A39" t="s">
        <v>145</v>
      </c>
      <c r="B39">
        <v>8.0128205128205093E-2</v>
      </c>
      <c r="C39">
        <v>0.28397435897435802</v>
      </c>
      <c r="E39" t="str">
        <f>VLOOKUP(A39,d!A:B,2,FALSE)</f>
        <v>Conservative</v>
      </c>
      <c r="F39" t="str">
        <f t="shared" si="0"/>
        <v>Positive</v>
      </c>
      <c r="M39" t="str">
        <f>VLOOKUP(A39,d!D:E,2,FALSE)</f>
        <v>Conservative</v>
      </c>
    </row>
    <row r="40" spans="1:13" x14ac:dyDescent="0.2">
      <c r="A40" t="s">
        <v>154</v>
      </c>
      <c r="B40">
        <v>3.1352675102675101E-2</v>
      </c>
      <c r="C40">
        <v>0.357398851148851</v>
      </c>
      <c r="E40" t="str">
        <f>VLOOKUP(A40,d!A:B,2,FALSE)</f>
        <v>Liberal</v>
      </c>
      <c r="F40" t="str">
        <f t="shared" si="0"/>
        <v>Positive</v>
      </c>
      <c r="M40" t="str">
        <f>VLOOKUP(A40,d!D:E,2,FALSE)</f>
        <v>Liberal</v>
      </c>
    </row>
    <row r="41" spans="1:13" x14ac:dyDescent="0.2">
      <c r="A41" t="s">
        <v>1535</v>
      </c>
      <c r="B41">
        <v>5.3375945825184401E-2</v>
      </c>
      <c r="C41">
        <v>0.40342178126442002</v>
      </c>
      <c r="E41" t="str">
        <f>VLOOKUP(A41,d!A:B,2,FALSE)</f>
        <v>Liberal</v>
      </c>
      <c r="F41" t="str">
        <f t="shared" si="0"/>
        <v>Positive</v>
      </c>
      <c r="M41" t="str">
        <f>VLOOKUP(A41,d!D:E,2,FALSE)</f>
        <v>Conservative</v>
      </c>
    </row>
    <row r="42" spans="1:13" x14ac:dyDescent="0.2">
      <c r="A42" t="s">
        <v>162</v>
      </c>
      <c r="B42">
        <v>5.06830480125934E-2</v>
      </c>
      <c r="C42">
        <v>0.33036710448642198</v>
      </c>
      <c r="E42" t="str">
        <f>VLOOKUP(A42,d!A:B,2,FALSE)</f>
        <v>Liberal</v>
      </c>
      <c r="F42" t="str">
        <f t="shared" si="0"/>
        <v>Positive</v>
      </c>
      <c r="M42" t="str">
        <f>VLOOKUP(A42,d!D:E,2,FALSE)</f>
        <v>Tie</v>
      </c>
    </row>
    <row r="43" spans="1:13" x14ac:dyDescent="0.2">
      <c r="A43" t="s">
        <v>174</v>
      </c>
      <c r="B43">
        <v>5.8940596440596398E-2</v>
      </c>
      <c r="C43">
        <v>0.23304673721340299</v>
      </c>
      <c r="E43" t="str">
        <f>VLOOKUP(A43,d!A:B,2,FALSE)</f>
        <v>Liberal</v>
      </c>
      <c r="F43" t="str">
        <f t="shared" si="0"/>
        <v>Positive</v>
      </c>
      <c r="M43" t="str">
        <f>VLOOKUP(A43,d!D:E,2,FALSE)</f>
        <v>Tie</v>
      </c>
    </row>
    <row r="44" spans="1:13" x14ac:dyDescent="0.2">
      <c r="A44" t="s">
        <v>1536</v>
      </c>
      <c r="B44">
        <v>8.2007575757575696E-2</v>
      </c>
      <c r="C44">
        <v>0.29610164141414103</v>
      </c>
      <c r="E44" t="str">
        <f>VLOOKUP(A44,d!A:B,2,FALSE)</f>
        <v>Conservative</v>
      </c>
      <c r="F44" t="str">
        <f t="shared" si="0"/>
        <v>Positive</v>
      </c>
      <c r="M44" t="str">
        <f>VLOOKUP(A44,d!D:E,2,FALSE)</f>
        <v>Tie</v>
      </c>
    </row>
    <row r="45" spans="1:13" x14ac:dyDescent="0.2">
      <c r="A45" t="s">
        <v>607</v>
      </c>
      <c r="B45">
        <v>9.4448158051099199E-2</v>
      </c>
      <c r="C45">
        <v>0.34870907959143199</v>
      </c>
      <c r="E45" t="str">
        <f>VLOOKUP(A45,d!A:B,2,FALSE)</f>
        <v>Conservative</v>
      </c>
      <c r="F45" t="str">
        <f t="shared" si="0"/>
        <v>Positive</v>
      </c>
      <c r="M45" t="str">
        <f>VLOOKUP(A45,d!D:E,2,FALSE)</f>
        <v>Tie</v>
      </c>
    </row>
    <row r="46" spans="1:13" x14ac:dyDescent="0.2">
      <c r="A46" t="s">
        <v>176</v>
      </c>
      <c r="B46">
        <v>0.33897058823529402</v>
      </c>
      <c r="C46">
        <v>0.46078431372549</v>
      </c>
      <c r="E46" t="str">
        <f>VLOOKUP(A46,d!A:B,2,FALSE)</f>
        <v>Liberal</v>
      </c>
      <c r="F46" t="str">
        <f t="shared" si="0"/>
        <v>Positive</v>
      </c>
      <c r="M46" t="str">
        <f>VLOOKUP(A46,d!D:E,2,FALSE)</f>
        <v>Tie</v>
      </c>
    </row>
    <row r="47" spans="1:13" x14ac:dyDescent="0.2">
      <c r="A47" t="s">
        <v>1537</v>
      </c>
      <c r="B47">
        <v>0.197494772176975</v>
      </c>
      <c r="C47">
        <v>0.44821703720008799</v>
      </c>
      <c r="E47" t="str">
        <f>VLOOKUP(A47,d!A:B,2,FALSE)</f>
        <v>Liberal</v>
      </c>
      <c r="F47" t="str">
        <f t="shared" si="0"/>
        <v>Positive</v>
      </c>
      <c r="M47" t="str">
        <f>VLOOKUP(A47,d!D:E,2,FALSE)</f>
        <v>Liberal</v>
      </c>
    </row>
    <row r="48" spans="1:13" x14ac:dyDescent="0.2">
      <c r="A48" t="s">
        <v>188</v>
      </c>
      <c r="B48">
        <v>0.14140049140049099</v>
      </c>
      <c r="C48">
        <v>0.26432227682227599</v>
      </c>
      <c r="E48" t="str">
        <f>VLOOKUP(A48,d!A:B,2,FALSE)</f>
        <v>Conservative</v>
      </c>
      <c r="F48" t="str">
        <f t="shared" si="0"/>
        <v>Positive</v>
      </c>
      <c r="M48" t="str">
        <f>VLOOKUP(A48,d!D:E,2,FALSE)</f>
        <v>Liberal</v>
      </c>
    </row>
    <row r="49" spans="1:13" x14ac:dyDescent="0.2">
      <c r="A49" t="s">
        <v>1538</v>
      </c>
      <c r="B49">
        <v>7.6314589665653396E-2</v>
      </c>
      <c r="C49">
        <v>0.24722897669706101</v>
      </c>
      <c r="E49" t="str">
        <f>VLOOKUP(A49,d!A:B,2,FALSE)</f>
        <v>Conservative</v>
      </c>
      <c r="F49" t="str">
        <f t="shared" si="0"/>
        <v>Positive</v>
      </c>
      <c r="M49" t="str">
        <f>VLOOKUP(A49,d!D:E,2,FALSE)</f>
        <v>Tie</v>
      </c>
    </row>
    <row r="50" spans="1:13" x14ac:dyDescent="0.2">
      <c r="A50" t="s">
        <v>1539</v>
      </c>
      <c r="B50">
        <v>6.1111111111111102E-2</v>
      </c>
      <c r="C50">
        <v>0.157407407407407</v>
      </c>
      <c r="E50" t="str">
        <f>VLOOKUP(A50,d!A:B,2,FALSE)</f>
        <v>Conservative</v>
      </c>
      <c r="F50" t="str">
        <f t="shared" si="0"/>
        <v>Positive</v>
      </c>
      <c r="M50" t="str">
        <f>VLOOKUP(A50,d!D:E,2,FALSE)</f>
        <v>Tie</v>
      </c>
    </row>
    <row r="51" spans="1:13" x14ac:dyDescent="0.2">
      <c r="A51" t="s">
        <v>197</v>
      </c>
      <c r="B51">
        <v>0.105613512170889</v>
      </c>
      <c r="C51">
        <v>0.30951316443119697</v>
      </c>
      <c r="E51" t="str">
        <f>VLOOKUP(A51,d!A:B,2,FALSE)</f>
        <v>Conservative</v>
      </c>
      <c r="F51" t="str">
        <f t="shared" si="0"/>
        <v>Positive</v>
      </c>
      <c r="M51" t="str">
        <f>VLOOKUP(A51,d!D:E,2,FALSE)</f>
        <v>Conservative</v>
      </c>
    </row>
    <row r="52" spans="1:13" x14ac:dyDescent="0.2">
      <c r="A52" t="s">
        <v>1540</v>
      </c>
      <c r="B52">
        <v>0.104437229437229</v>
      </c>
      <c r="C52">
        <v>0.43386172650878502</v>
      </c>
      <c r="E52" t="str">
        <f>VLOOKUP(A52,d!A:B,2,FALSE)</f>
        <v>Liberal</v>
      </c>
      <c r="F52" t="str">
        <f t="shared" si="0"/>
        <v>Positive</v>
      </c>
      <c r="M52" t="str">
        <f>VLOOKUP(A52,d!D:E,2,FALSE)</f>
        <v>Tie</v>
      </c>
    </row>
    <row r="53" spans="1:13" x14ac:dyDescent="0.2">
      <c r="A53" t="s">
        <v>204</v>
      </c>
      <c r="B53">
        <v>9.6849227414920899E-2</v>
      </c>
      <c r="C53">
        <v>0.34202610042025999</v>
      </c>
      <c r="E53" t="str">
        <f>VLOOKUP(A53,d!A:B,2,FALSE)</f>
        <v>Liberal</v>
      </c>
      <c r="F53" t="str">
        <f t="shared" si="0"/>
        <v>Positive</v>
      </c>
      <c r="M53" t="str">
        <f>VLOOKUP(A53,d!D:E,2,FALSE)</f>
        <v>Conservative</v>
      </c>
    </row>
    <row r="54" spans="1:13" x14ac:dyDescent="0.2">
      <c r="A54" t="s">
        <v>910</v>
      </c>
      <c r="B54">
        <v>0.103396464646464</v>
      </c>
      <c r="C54">
        <v>0.33919191919191899</v>
      </c>
      <c r="E54" t="str">
        <f>VLOOKUP(A54,d!A:B,2,FALSE)</f>
        <v>Conservative</v>
      </c>
      <c r="F54" t="str">
        <f t="shared" si="0"/>
        <v>Positive</v>
      </c>
      <c r="M54" t="str">
        <f>VLOOKUP(A54,d!D:E,2,FALSE)</f>
        <v>Tie</v>
      </c>
    </row>
    <row r="55" spans="1:13" x14ac:dyDescent="0.2">
      <c r="A55" t="s">
        <v>211</v>
      </c>
      <c r="B55">
        <v>0.13319091272872699</v>
      </c>
      <c r="C55">
        <v>0.33059869402306302</v>
      </c>
      <c r="E55" t="str">
        <f>VLOOKUP(A55,d!A:B,2,FALSE)</f>
        <v>Liberal</v>
      </c>
      <c r="F55" t="str">
        <f t="shared" si="0"/>
        <v>Positive</v>
      </c>
      <c r="M55" t="str">
        <f>VLOOKUP(A55,d!D:E,2,FALSE)</f>
        <v>Tie</v>
      </c>
    </row>
    <row r="56" spans="1:13" x14ac:dyDescent="0.2">
      <c r="A56" t="s">
        <v>217</v>
      </c>
      <c r="B56">
        <v>0.10797194081851</v>
      </c>
      <c r="C56">
        <v>0.34033811496217597</v>
      </c>
      <c r="E56" t="str">
        <f>VLOOKUP(A56,d!A:B,2,FALSE)</f>
        <v>Conservative</v>
      </c>
      <c r="F56" t="str">
        <f t="shared" si="0"/>
        <v>Positive</v>
      </c>
      <c r="M56" t="str">
        <f>VLOOKUP(A56,d!D:E,2,FALSE)</f>
        <v>Conservative</v>
      </c>
    </row>
    <row r="57" spans="1:13" x14ac:dyDescent="0.2">
      <c r="A57" t="s">
        <v>224</v>
      </c>
      <c r="B57">
        <v>0.16666666666666599</v>
      </c>
      <c r="C57">
        <v>0.233333333333333</v>
      </c>
      <c r="E57" t="str">
        <f>VLOOKUP(A57,d!A:B,2,FALSE)</f>
        <v>Conservative</v>
      </c>
      <c r="F57" t="str">
        <f t="shared" si="0"/>
        <v>Positive</v>
      </c>
      <c r="M57" t="str">
        <f>VLOOKUP(A57,d!D:E,2,FALSE)</f>
        <v>Tie</v>
      </c>
    </row>
    <row r="58" spans="1:13" x14ac:dyDescent="0.2">
      <c r="A58" t="s">
        <v>226</v>
      </c>
      <c r="B58">
        <v>0.14849832743014499</v>
      </c>
      <c r="C58">
        <v>0.37815620742893402</v>
      </c>
      <c r="E58" t="str">
        <f>VLOOKUP(A58,d!A:B,2,FALSE)</f>
        <v>Liberal</v>
      </c>
      <c r="F58" t="str">
        <f t="shared" si="0"/>
        <v>Positive</v>
      </c>
      <c r="M58" t="str">
        <f>VLOOKUP(A58,d!D:E,2,FALSE)</f>
        <v>Tie</v>
      </c>
    </row>
    <row r="59" spans="1:13" x14ac:dyDescent="0.2">
      <c r="A59" t="s">
        <v>1541</v>
      </c>
      <c r="B59">
        <v>-1.5720155550664099E-3</v>
      </c>
      <c r="C59">
        <v>0.30469082471201098</v>
      </c>
      <c r="E59" t="str">
        <f>VLOOKUP(A59,d!A:B,2,FALSE)</f>
        <v>Liberal</v>
      </c>
      <c r="F59" t="str">
        <f t="shared" si="0"/>
        <v>Negative</v>
      </c>
      <c r="M59" t="str">
        <f>VLOOKUP(A59,d!D:E,2,FALSE)</f>
        <v>Liberal</v>
      </c>
    </row>
    <row r="60" spans="1:13" x14ac:dyDescent="0.2">
      <c r="A60" t="s">
        <v>1542</v>
      </c>
      <c r="B60">
        <v>0.19261255411255401</v>
      </c>
      <c r="C60">
        <v>0.31920057720057698</v>
      </c>
      <c r="E60" t="str">
        <f>VLOOKUP(A60,d!A:B,2,FALSE)</f>
        <v>Liberal</v>
      </c>
      <c r="F60" t="str">
        <f t="shared" si="0"/>
        <v>Positive</v>
      </c>
      <c r="M60" t="str">
        <f>VLOOKUP(A60,d!D:E,2,FALSE)</f>
        <v>Liberal</v>
      </c>
    </row>
    <row r="61" spans="1:13" x14ac:dyDescent="0.2">
      <c r="A61" t="s">
        <v>1543</v>
      </c>
      <c r="B61">
        <v>0.14559228650137701</v>
      </c>
      <c r="C61">
        <v>0.32179752066115702</v>
      </c>
      <c r="E61" t="str">
        <f>VLOOKUP(A61,d!A:B,2,FALSE)</f>
        <v>Liberal</v>
      </c>
      <c r="F61" t="str">
        <f t="shared" si="0"/>
        <v>Positive</v>
      </c>
      <c r="M61" t="str">
        <f>VLOOKUP(A61,d!D:E,2,FALSE)</f>
        <v>Tie</v>
      </c>
    </row>
    <row r="62" spans="1:13" x14ac:dyDescent="0.2">
      <c r="A62" t="s">
        <v>1544</v>
      </c>
      <c r="B62">
        <v>0.19764528400892001</v>
      </c>
      <c r="C62">
        <v>0.37255017709563099</v>
      </c>
      <c r="E62" t="str">
        <f>VLOOKUP(A62,d!A:B,2,FALSE)</f>
        <v>Liberal</v>
      </c>
      <c r="F62" t="str">
        <f t="shared" si="0"/>
        <v>Positive</v>
      </c>
      <c r="M62" t="str">
        <f>VLOOKUP(A62,d!D:E,2,FALSE)</f>
        <v>Tie</v>
      </c>
    </row>
    <row r="63" spans="1:13" x14ac:dyDescent="0.2">
      <c r="A63" t="s">
        <v>274</v>
      </c>
      <c r="B63">
        <v>0.109217171717171</v>
      </c>
      <c r="C63">
        <v>0.31900252525252498</v>
      </c>
      <c r="E63" t="str">
        <f>VLOOKUP(A63,d!A:B,2,FALSE)</f>
        <v>Conservative</v>
      </c>
      <c r="F63" t="str">
        <f t="shared" si="0"/>
        <v>Positive</v>
      </c>
      <c r="M63" t="str">
        <f>VLOOKUP(A63,d!D:E,2,FALSE)</f>
        <v>Tie</v>
      </c>
    </row>
    <row r="64" spans="1:13" x14ac:dyDescent="0.2">
      <c r="A64" t="s">
        <v>1545</v>
      </c>
      <c r="B64">
        <v>0.10583218864468801</v>
      </c>
      <c r="C64">
        <v>0.40399496336996299</v>
      </c>
      <c r="E64" t="str">
        <f>VLOOKUP(A64,d!A:B,2,FALSE)</f>
        <v>Conservative</v>
      </c>
      <c r="F64" t="str">
        <f t="shared" si="0"/>
        <v>Positive</v>
      </c>
      <c r="M64" t="str">
        <f>VLOOKUP(A64,d!D:E,2,FALSE)</f>
        <v>Tie</v>
      </c>
    </row>
    <row r="65" spans="1:13" x14ac:dyDescent="0.2">
      <c r="A65" t="s">
        <v>285</v>
      </c>
      <c r="B65">
        <v>1.7092352092351999E-2</v>
      </c>
      <c r="C65">
        <v>0.39129283910533902</v>
      </c>
      <c r="E65" t="str">
        <f>VLOOKUP(A65,d!A:B,2,FALSE)</f>
        <v>Conservative</v>
      </c>
      <c r="F65" t="str">
        <f t="shared" si="0"/>
        <v>Positive</v>
      </c>
      <c r="M65" t="str">
        <f>VLOOKUP(A65,d!D:E,2,FALSE)</f>
        <v>Tie</v>
      </c>
    </row>
    <row r="66" spans="1:13" x14ac:dyDescent="0.2">
      <c r="A66" t="s">
        <v>1546</v>
      </c>
      <c r="B66">
        <v>0.13280217278167999</v>
      </c>
      <c r="C66">
        <v>0.50928323043077095</v>
      </c>
      <c r="E66" t="str">
        <f>VLOOKUP(A66,d!A:B,2,FALSE)</f>
        <v>Liberal</v>
      </c>
      <c r="F66" t="str">
        <f t="shared" ref="F66:F109" si="1">IF(B66&gt;0, "Positive", "Negative")</f>
        <v>Positive</v>
      </c>
      <c r="M66" t="str">
        <f>VLOOKUP(A66,d!D:E,2,FALSE)</f>
        <v>Conservative</v>
      </c>
    </row>
    <row r="67" spans="1:13" x14ac:dyDescent="0.2">
      <c r="A67" t="s">
        <v>1547</v>
      </c>
      <c r="B67">
        <v>3.0348308154430601E-2</v>
      </c>
      <c r="C67">
        <v>0.33025075831198197</v>
      </c>
      <c r="E67" t="str">
        <f>VLOOKUP(A67,d!A:B,2,FALSE)</f>
        <v>Liberal</v>
      </c>
      <c r="F67" t="str">
        <f t="shared" si="1"/>
        <v>Positive</v>
      </c>
      <c r="M67" t="str">
        <f>VLOOKUP(A67,d!D:E,2,FALSE)</f>
        <v>Liberal</v>
      </c>
    </row>
    <row r="68" spans="1:13" x14ac:dyDescent="0.2">
      <c r="A68" t="s">
        <v>1548</v>
      </c>
      <c r="B68">
        <v>4.5926989676989598E-2</v>
      </c>
      <c r="C68">
        <v>0.34781593406593397</v>
      </c>
      <c r="E68" t="str">
        <f>VLOOKUP(A68,d!A:B,2,FALSE)</f>
        <v>Liberal</v>
      </c>
      <c r="F68" t="str">
        <f t="shared" si="1"/>
        <v>Positive</v>
      </c>
      <c r="M68" t="str">
        <f>VLOOKUP(A68,d!D:E,2,FALSE)</f>
        <v>Liberal</v>
      </c>
    </row>
    <row r="69" spans="1:13" x14ac:dyDescent="0.2">
      <c r="A69" t="s">
        <v>1549</v>
      </c>
      <c r="B69">
        <v>0.10171742939599999</v>
      </c>
      <c r="C69">
        <v>0.384525650086874</v>
      </c>
      <c r="E69" t="str">
        <f>VLOOKUP(A69,d!A:B,2,FALSE)</f>
        <v>Liberal</v>
      </c>
      <c r="F69" t="str">
        <f t="shared" si="1"/>
        <v>Positive</v>
      </c>
      <c r="M69" t="str">
        <f>VLOOKUP(A69,d!D:E,2,FALSE)</f>
        <v>Tie</v>
      </c>
    </row>
    <row r="70" spans="1:13" x14ac:dyDescent="0.2">
      <c r="A70" t="s">
        <v>303</v>
      </c>
      <c r="B70">
        <v>6.20670995670995E-2</v>
      </c>
      <c r="C70">
        <v>0.36631493506493501</v>
      </c>
      <c r="E70" t="str">
        <f>VLOOKUP(A70,d!A:B,2,FALSE)</f>
        <v>Conservative</v>
      </c>
      <c r="F70" t="str">
        <f t="shared" si="1"/>
        <v>Positive</v>
      </c>
      <c r="M70" t="str">
        <f>VLOOKUP(A70,d!D:E,2,FALSE)</f>
        <v>Tie</v>
      </c>
    </row>
    <row r="71" spans="1:13" x14ac:dyDescent="0.2">
      <c r="A71" t="s">
        <v>1550</v>
      </c>
      <c r="B71">
        <v>0.12076290624798</v>
      </c>
      <c r="C71">
        <v>0.39257381921561002</v>
      </c>
      <c r="E71" t="str">
        <f>VLOOKUP(A71,d!A:B,2,FALSE)</f>
        <v>Liberal</v>
      </c>
      <c r="F71" t="str">
        <f t="shared" si="1"/>
        <v>Positive</v>
      </c>
      <c r="M71" t="str">
        <f>VLOOKUP(A71,d!D:E,2,FALSE)</f>
        <v>Conservative</v>
      </c>
    </row>
    <row r="72" spans="1:13" x14ac:dyDescent="0.2">
      <c r="A72" t="s">
        <v>320</v>
      </c>
      <c r="B72">
        <v>0.160956079785193</v>
      </c>
      <c r="C72">
        <v>0.29858074415036401</v>
      </c>
      <c r="E72" t="str">
        <f>VLOOKUP(A72,d!A:B,2,FALSE)</f>
        <v>Conservative</v>
      </c>
      <c r="F72" t="str">
        <f t="shared" si="1"/>
        <v>Positive</v>
      </c>
      <c r="M72" t="str">
        <f>VLOOKUP(A72,d!D:E,2,FALSE)</f>
        <v>Liberal</v>
      </c>
    </row>
    <row r="73" spans="1:13" x14ac:dyDescent="0.2">
      <c r="A73" t="s">
        <v>328</v>
      </c>
      <c r="B73">
        <v>6.5707242492956702E-2</v>
      </c>
      <c r="C73">
        <v>0.26749123891981003</v>
      </c>
      <c r="E73" t="str">
        <f>VLOOKUP(A73,d!A:B,2,FALSE)</f>
        <v>Liberal</v>
      </c>
      <c r="F73" t="str">
        <f t="shared" si="1"/>
        <v>Positive</v>
      </c>
      <c r="M73" t="str">
        <f>VLOOKUP(A73,d!D:E,2,FALSE)</f>
        <v>Conservative</v>
      </c>
    </row>
    <row r="74" spans="1:13" x14ac:dyDescent="0.2">
      <c r="A74" t="s">
        <v>681</v>
      </c>
      <c r="B74">
        <v>0.23938775510204</v>
      </c>
      <c r="C74">
        <v>0.37750566893423998</v>
      </c>
      <c r="E74" t="str">
        <f>VLOOKUP(A74,d!A:B,2,FALSE)</f>
        <v>Conservative</v>
      </c>
      <c r="F74" t="str">
        <f t="shared" si="1"/>
        <v>Positive</v>
      </c>
      <c r="M74" t="str">
        <f>VLOOKUP(A74,d!D:E,2,FALSE)</f>
        <v>Tie</v>
      </c>
    </row>
    <row r="75" spans="1:13" x14ac:dyDescent="0.2">
      <c r="A75" t="s">
        <v>1551</v>
      </c>
      <c r="B75">
        <v>8.0944282474894699E-2</v>
      </c>
      <c r="C75">
        <v>0.41313573048266899</v>
      </c>
      <c r="E75" t="str">
        <f>VLOOKUP(A75,d!A:B,2,FALSE)</f>
        <v>Liberal</v>
      </c>
      <c r="F75" t="str">
        <f t="shared" si="1"/>
        <v>Positive</v>
      </c>
      <c r="M75" t="str">
        <f>VLOOKUP(A75,d!D:E,2,FALSE)</f>
        <v>Tie</v>
      </c>
    </row>
    <row r="76" spans="1:13" x14ac:dyDescent="0.2">
      <c r="A76" t="s">
        <v>1552</v>
      </c>
      <c r="B76">
        <v>0.10925138080310499</v>
      </c>
      <c r="C76">
        <v>0.362764170695205</v>
      </c>
      <c r="E76" t="str">
        <f>VLOOKUP(A76,d!A:B,2,FALSE)</f>
        <v>Conservative</v>
      </c>
      <c r="F76" t="str">
        <f t="shared" si="1"/>
        <v>Positive</v>
      </c>
      <c r="M76" t="str">
        <f>VLOOKUP(A76,d!D:E,2,FALSE)</f>
        <v>Tie</v>
      </c>
    </row>
    <row r="77" spans="1:13" x14ac:dyDescent="0.2">
      <c r="A77" t="s">
        <v>364</v>
      </c>
      <c r="B77">
        <v>0.15155288136939499</v>
      </c>
      <c r="C77">
        <v>0.48645756384288402</v>
      </c>
      <c r="E77" t="str">
        <f>VLOOKUP(A77,d!A:B,2,FALSE)</f>
        <v>Liberal</v>
      </c>
      <c r="F77" t="str">
        <f t="shared" si="1"/>
        <v>Positive</v>
      </c>
      <c r="M77" t="str">
        <f>VLOOKUP(A77,d!D:E,2,FALSE)</f>
        <v>Tie</v>
      </c>
    </row>
    <row r="78" spans="1:13" x14ac:dyDescent="0.2">
      <c r="A78" t="s">
        <v>1553</v>
      </c>
      <c r="B78">
        <v>0.11650582029518999</v>
      </c>
      <c r="C78">
        <v>0.35826771653543299</v>
      </c>
      <c r="E78" t="str">
        <f>VLOOKUP(A78,d!A:B,2,FALSE)</f>
        <v>Liberal</v>
      </c>
      <c r="F78" t="str">
        <f t="shared" si="1"/>
        <v>Positive</v>
      </c>
      <c r="M78" t="str">
        <f>VLOOKUP(A78,d!D:E,2,FALSE)</f>
        <v>Tie</v>
      </c>
    </row>
    <row r="79" spans="1:13" x14ac:dyDescent="0.2">
      <c r="A79" t="s">
        <v>1554</v>
      </c>
      <c r="B79">
        <v>9.5246212121212107E-2</v>
      </c>
      <c r="C79">
        <v>0.37516098484848398</v>
      </c>
      <c r="E79" t="str">
        <f>VLOOKUP(A79,d!A:B,2,FALSE)</f>
        <v>Liberal</v>
      </c>
      <c r="F79" t="str">
        <f t="shared" si="1"/>
        <v>Positive</v>
      </c>
      <c r="M79" t="str">
        <f>VLOOKUP(A79,d!D:E,2,FALSE)</f>
        <v>Liberal</v>
      </c>
    </row>
    <row r="80" spans="1:13" x14ac:dyDescent="0.2">
      <c r="A80" t="s">
        <v>1555</v>
      </c>
      <c r="B80">
        <v>4.0426997245179001E-2</v>
      </c>
      <c r="C80">
        <v>0.28932178932178898</v>
      </c>
      <c r="E80" t="str">
        <f>VLOOKUP(A80,d!A:B,2,FALSE)</f>
        <v>Conservative</v>
      </c>
      <c r="F80" t="str">
        <f t="shared" si="1"/>
        <v>Positive</v>
      </c>
      <c r="M80" t="str">
        <f>VLOOKUP(A80,d!D:E,2,FALSE)</f>
        <v>Tie</v>
      </c>
    </row>
    <row r="81" spans="1:13" x14ac:dyDescent="0.2">
      <c r="A81" t="s">
        <v>691</v>
      </c>
      <c r="B81">
        <v>0.127331906102397</v>
      </c>
      <c r="C81">
        <v>0.415540415868284</v>
      </c>
      <c r="E81" t="str">
        <f>VLOOKUP(A81,d!A:B,2,FALSE)</f>
        <v>Liberal</v>
      </c>
      <c r="F81" t="str">
        <f t="shared" si="1"/>
        <v>Positive</v>
      </c>
      <c r="M81" t="str">
        <f>VLOOKUP(A81,d!D:E,2,FALSE)</f>
        <v>Tie</v>
      </c>
    </row>
    <row r="82" spans="1:13" x14ac:dyDescent="0.2">
      <c r="A82" t="s">
        <v>696</v>
      </c>
      <c r="B82">
        <v>0.103898312571781</v>
      </c>
      <c r="C82">
        <v>0.260255543775951</v>
      </c>
      <c r="E82" t="str">
        <f>VLOOKUP(A82,d!A:B,2,FALSE)</f>
        <v>Conservative</v>
      </c>
      <c r="F82" t="str">
        <f t="shared" si="1"/>
        <v>Positive</v>
      </c>
      <c r="M82" t="str">
        <f>VLOOKUP(A82,d!D:E,2,FALSE)</f>
        <v>Tie</v>
      </c>
    </row>
    <row r="83" spans="1:13" x14ac:dyDescent="0.2">
      <c r="A83" t="s">
        <v>699</v>
      </c>
      <c r="B83">
        <v>8.7952697708795199E-2</v>
      </c>
      <c r="C83">
        <v>0.35220673635307698</v>
      </c>
      <c r="E83" t="str">
        <f>VLOOKUP(A83,d!A:B,2,FALSE)</f>
        <v>Conservative</v>
      </c>
      <c r="F83" t="str">
        <f t="shared" si="1"/>
        <v>Positive</v>
      </c>
      <c r="M83" t="str">
        <f>VLOOKUP(A83,d!D:E,2,FALSE)</f>
        <v>Tie</v>
      </c>
    </row>
    <row r="84" spans="1:13" x14ac:dyDescent="0.2">
      <c r="A84" t="s">
        <v>380</v>
      </c>
      <c r="B84">
        <v>0.14600257898130201</v>
      </c>
      <c r="C84">
        <v>0.29717923920051498</v>
      </c>
      <c r="E84" t="str">
        <f>VLOOKUP(A84,d!A:B,2,FALSE)</f>
        <v>Liberal</v>
      </c>
      <c r="F84" t="str">
        <f t="shared" si="1"/>
        <v>Positive</v>
      </c>
      <c r="M84" t="str">
        <f>VLOOKUP(A84,d!D:E,2,FALSE)</f>
        <v>Conservative</v>
      </c>
    </row>
    <row r="85" spans="1:13" x14ac:dyDescent="0.2">
      <c r="A85" t="s">
        <v>381</v>
      </c>
      <c r="B85">
        <v>5.7683296594339503E-2</v>
      </c>
      <c r="C85">
        <v>0.18751016195801501</v>
      </c>
      <c r="E85" t="str">
        <f>VLOOKUP(A85,d!A:B,2,FALSE)</f>
        <v>Conservative</v>
      </c>
      <c r="F85" t="str">
        <f t="shared" si="1"/>
        <v>Positive</v>
      </c>
      <c r="M85" t="str">
        <f>VLOOKUP(A85,d!D:E,2,FALSE)</f>
        <v>Conservative</v>
      </c>
    </row>
    <row r="86" spans="1:13" x14ac:dyDescent="0.2">
      <c r="A86" t="s">
        <v>1556</v>
      </c>
      <c r="B86">
        <v>6.76320960363513E-2</v>
      </c>
      <c r="C86">
        <v>0.34874635411869398</v>
      </c>
      <c r="E86" t="str">
        <f>VLOOKUP(A86,d!A:B,2,FALSE)</f>
        <v>Liberal</v>
      </c>
      <c r="F86" t="str">
        <f t="shared" si="1"/>
        <v>Positive</v>
      </c>
      <c r="M86" t="str">
        <f>VLOOKUP(A86,d!D:E,2,FALSE)</f>
        <v>Conservative</v>
      </c>
    </row>
    <row r="87" spans="1:13" x14ac:dyDescent="0.2">
      <c r="A87" t="s">
        <v>382</v>
      </c>
      <c r="B87">
        <v>0.142940279417552</v>
      </c>
      <c r="C87">
        <v>0.44187163846254701</v>
      </c>
      <c r="E87" t="str">
        <f>VLOOKUP(A87,d!A:B,2,FALSE)</f>
        <v>Liberal</v>
      </c>
      <c r="F87" t="str">
        <f t="shared" si="1"/>
        <v>Positive</v>
      </c>
      <c r="M87" t="str">
        <f>VLOOKUP(A87,d!D:E,2,FALSE)</f>
        <v>Liberal</v>
      </c>
    </row>
    <row r="88" spans="1:13" x14ac:dyDescent="0.2">
      <c r="A88" t="s">
        <v>704</v>
      </c>
      <c r="B88">
        <v>0.103368181818181</v>
      </c>
      <c r="C88">
        <v>0.33505185185185099</v>
      </c>
      <c r="E88" t="str">
        <f>VLOOKUP(A88,d!A:B,2,FALSE)</f>
        <v>Liberal</v>
      </c>
      <c r="F88" t="str">
        <f t="shared" si="1"/>
        <v>Positive</v>
      </c>
      <c r="M88" t="str">
        <f>VLOOKUP(A88,d!D:E,2,FALSE)</f>
        <v>Tie</v>
      </c>
    </row>
    <row r="89" spans="1:13" x14ac:dyDescent="0.2">
      <c r="A89" t="s">
        <v>1557</v>
      </c>
      <c r="B89">
        <v>-1.1573902288188E-2</v>
      </c>
      <c r="C89">
        <v>0.33941867656153302</v>
      </c>
      <c r="E89" t="str">
        <f>VLOOKUP(A89,d!A:B,2,FALSE)</f>
        <v>Conservative</v>
      </c>
      <c r="F89" t="str">
        <f t="shared" si="1"/>
        <v>Negative</v>
      </c>
      <c r="M89" t="str">
        <f>VLOOKUP(A89,d!D:E,2,FALSE)</f>
        <v>Tie</v>
      </c>
    </row>
    <row r="90" spans="1:13" x14ac:dyDescent="0.2">
      <c r="A90" t="s">
        <v>389</v>
      </c>
      <c r="B90">
        <v>5.8415300546448001E-2</v>
      </c>
      <c r="C90">
        <v>0.36025500910746799</v>
      </c>
      <c r="E90" t="str">
        <f>VLOOKUP(A90,d!A:B,2,FALSE)</f>
        <v>Liberal</v>
      </c>
      <c r="F90" t="str">
        <f t="shared" si="1"/>
        <v>Positive</v>
      </c>
      <c r="M90" t="str">
        <f>VLOOKUP(A90,d!D:E,2,FALSE)</f>
        <v>Conservative</v>
      </c>
    </row>
    <row r="91" spans="1:13" x14ac:dyDescent="0.2">
      <c r="A91" t="s">
        <v>395</v>
      </c>
      <c r="B91">
        <v>0.10028223410576299</v>
      </c>
      <c r="C91">
        <v>0.33841354723707601</v>
      </c>
      <c r="E91" t="str">
        <f>VLOOKUP(A91,d!A:B,2,FALSE)</f>
        <v>Liberal</v>
      </c>
      <c r="F91" t="str">
        <f t="shared" si="1"/>
        <v>Positive</v>
      </c>
      <c r="M91" t="str">
        <f>VLOOKUP(A91,d!D:E,2,FALSE)</f>
        <v>Tie</v>
      </c>
    </row>
    <row r="92" spans="1:13" x14ac:dyDescent="0.2">
      <c r="A92" t="s">
        <v>1558</v>
      </c>
      <c r="B92">
        <v>7.1985684769775599E-2</v>
      </c>
      <c r="C92">
        <v>0.39374016135379702</v>
      </c>
      <c r="E92" t="str">
        <f>VLOOKUP(A92,d!A:B,2,FALSE)</f>
        <v>Conservative</v>
      </c>
      <c r="F92" t="str">
        <f t="shared" si="1"/>
        <v>Positive</v>
      </c>
      <c r="M92" t="str">
        <f>VLOOKUP(A92,d!D:E,2,FALSE)</f>
        <v>Liberal</v>
      </c>
    </row>
    <row r="93" spans="1:13" x14ac:dyDescent="0.2">
      <c r="A93" t="s">
        <v>397</v>
      </c>
      <c r="B93">
        <v>0.12535650623885899</v>
      </c>
      <c r="C93">
        <v>0.26127450980392097</v>
      </c>
      <c r="E93" t="str">
        <f>VLOOKUP(A93,d!A:B,2,FALSE)</f>
        <v>Liberal</v>
      </c>
      <c r="F93" t="str">
        <f t="shared" si="1"/>
        <v>Positive</v>
      </c>
      <c r="M93" t="str">
        <f>VLOOKUP(A93,d!D:E,2,FALSE)</f>
        <v>Tie</v>
      </c>
    </row>
    <row r="94" spans="1:13" x14ac:dyDescent="0.2">
      <c r="A94" t="s">
        <v>1559</v>
      </c>
      <c r="B94">
        <v>0.12851479328752</v>
      </c>
      <c r="C94">
        <v>0.38737474646565501</v>
      </c>
      <c r="E94" t="str">
        <f>VLOOKUP(A94,d!A:B,2,FALSE)</f>
        <v>Liberal</v>
      </c>
      <c r="F94" t="str">
        <f t="shared" si="1"/>
        <v>Positive</v>
      </c>
      <c r="M94" t="str">
        <f>VLOOKUP(A94,d!D:E,2,FALSE)</f>
        <v>Liberal</v>
      </c>
    </row>
    <row r="95" spans="1:13" x14ac:dyDescent="0.2">
      <c r="A95" t="s">
        <v>998</v>
      </c>
      <c r="B95">
        <v>9.4574601534828703E-2</v>
      </c>
      <c r="C95">
        <v>0.35384260625737901</v>
      </c>
      <c r="E95" t="str">
        <f>VLOOKUP(A95,d!A:B,2,FALSE)</f>
        <v>Liberal</v>
      </c>
      <c r="F95" t="str">
        <f t="shared" si="1"/>
        <v>Positive</v>
      </c>
      <c r="M95" t="str">
        <f>VLOOKUP(A95,d!D:E,2,FALSE)</f>
        <v>Liberal</v>
      </c>
    </row>
    <row r="96" spans="1:13" x14ac:dyDescent="0.2">
      <c r="A96" t="s">
        <v>1560</v>
      </c>
      <c r="B96">
        <v>5.1800264550264499E-2</v>
      </c>
      <c r="C96">
        <v>0.34606012506012501</v>
      </c>
      <c r="E96" t="str">
        <f>VLOOKUP(A96,d!A:B,2,FALSE)</f>
        <v>Liberal</v>
      </c>
      <c r="F96" t="str">
        <f t="shared" si="1"/>
        <v>Positive</v>
      </c>
      <c r="M96" t="str">
        <f>VLOOKUP(A96,d!D:E,2,FALSE)</f>
        <v>Liberal</v>
      </c>
    </row>
    <row r="97" spans="1:13" x14ac:dyDescent="0.2">
      <c r="A97" t="s">
        <v>426</v>
      </c>
      <c r="B97">
        <v>0.106471044678591</v>
      </c>
      <c r="C97">
        <v>0.28306685452911801</v>
      </c>
      <c r="E97" t="str">
        <f>VLOOKUP(A97,d!A:B,2,FALSE)</f>
        <v>Conservative</v>
      </c>
      <c r="F97" t="str">
        <f t="shared" si="1"/>
        <v>Positive</v>
      </c>
      <c r="M97" t="str">
        <f>VLOOKUP(A97,d!D:E,2,FALSE)</f>
        <v>Tie</v>
      </c>
    </row>
    <row r="98" spans="1:13" x14ac:dyDescent="0.2">
      <c r="A98" t="s">
        <v>429</v>
      </c>
      <c r="B98">
        <v>2.2497086247086202E-2</v>
      </c>
      <c r="C98">
        <v>0.43197552447552401</v>
      </c>
      <c r="E98" t="str">
        <f>VLOOKUP(A98,d!A:B,2,FALSE)</f>
        <v>Conservative</v>
      </c>
      <c r="F98" t="str">
        <f t="shared" si="1"/>
        <v>Positive</v>
      </c>
      <c r="M98" t="str">
        <f>VLOOKUP(A98,d!D:E,2,FALSE)</f>
        <v>Tie</v>
      </c>
    </row>
    <row r="99" spans="1:13" x14ac:dyDescent="0.2">
      <c r="A99" t="s">
        <v>1561</v>
      </c>
      <c r="B99">
        <v>4.1893690600587098E-2</v>
      </c>
      <c r="C99">
        <v>0.398825428813113</v>
      </c>
      <c r="E99" t="str">
        <f>VLOOKUP(A99,d!A:B,2,FALSE)</f>
        <v>Liberal</v>
      </c>
      <c r="F99" t="str">
        <f t="shared" si="1"/>
        <v>Positive</v>
      </c>
      <c r="M99" t="str">
        <f>VLOOKUP(A99,d!D:E,2,FALSE)</f>
        <v>Liberal</v>
      </c>
    </row>
    <row r="100" spans="1:13" x14ac:dyDescent="0.2">
      <c r="A100" t="s">
        <v>1562</v>
      </c>
      <c r="B100">
        <v>0.20941206383977401</v>
      </c>
      <c r="C100">
        <v>0.412919470088144</v>
      </c>
      <c r="E100" t="str">
        <f>VLOOKUP(A100,d!A:B,2,FALSE)</f>
        <v>Conservative</v>
      </c>
      <c r="F100" t="str">
        <f t="shared" si="1"/>
        <v>Positive</v>
      </c>
      <c r="M100" t="str">
        <f>VLOOKUP(A100,d!D:E,2,FALSE)</f>
        <v>Liberal</v>
      </c>
    </row>
    <row r="101" spans="1:13" x14ac:dyDescent="0.2">
      <c r="A101" t="s">
        <v>1563</v>
      </c>
      <c r="B101">
        <v>0.137908298097251</v>
      </c>
      <c r="C101">
        <v>0.32981324876673701</v>
      </c>
      <c r="E101" t="str">
        <f>VLOOKUP(A101,d!A:B,2,FALSE)</f>
        <v>Conservative</v>
      </c>
      <c r="F101" t="str">
        <f t="shared" si="1"/>
        <v>Positive</v>
      </c>
      <c r="M101" t="str">
        <f>VLOOKUP(A101,d!D:E,2,FALSE)</f>
        <v>Tie</v>
      </c>
    </row>
    <row r="102" spans="1:13" x14ac:dyDescent="0.2">
      <c r="A102" t="s">
        <v>1002</v>
      </c>
      <c r="B102">
        <v>0.18577178030302999</v>
      </c>
      <c r="C102">
        <v>0.46738215488215401</v>
      </c>
      <c r="E102" t="str">
        <f>VLOOKUP(A102,d!A:B,2,FALSE)</f>
        <v>Conservative</v>
      </c>
      <c r="F102" t="str">
        <f t="shared" si="1"/>
        <v>Positive</v>
      </c>
      <c r="M102" t="str">
        <f>VLOOKUP(A102,d!D:E,2,FALSE)</f>
        <v>Tie</v>
      </c>
    </row>
    <row r="103" spans="1:13" x14ac:dyDescent="0.2">
      <c r="A103" t="s">
        <v>1564</v>
      </c>
      <c r="B103">
        <v>-3.5440340909090901E-2</v>
      </c>
      <c r="C103">
        <v>0.43764204545454499</v>
      </c>
      <c r="E103" t="str">
        <f>VLOOKUP(A103,d!A:B,2,FALSE)</f>
        <v>Conservative</v>
      </c>
      <c r="F103" t="str">
        <f t="shared" si="1"/>
        <v>Negative</v>
      </c>
      <c r="M103" t="str">
        <f>VLOOKUP(A103,d!D:E,2,FALSE)</f>
        <v>Tie</v>
      </c>
    </row>
    <row r="104" spans="1:13" x14ac:dyDescent="0.2">
      <c r="A104" t="s">
        <v>433</v>
      </c>
      <c r="B104">
        <v>-6.4118762593338902E-2</v>
      </c>
      <c r="C104">
        <v>0.37080113389435398</v>
      </c>
      <c r="E104" t="str">
        <f>VLOOKUP(A104,d!A:B,2,FALSE)</f>
        <v>Conservative</v>
      </c>
      <c r="F104" t="str">
        <f t="shared" si="1"/>
        <v>Negative</v>
      </c>
      <c r="M104" t="str">
        <f>VLOOKUP(A104,d!D:E,2,FALSE)</f>
        <v>Tie</v>
      </c>
    </row>
    <row r="105" spans="1:13" x14ac:dyDescent="0.2">
      <c r="A105" t="s">
        <v>439</v>
      </c>
      <c r="B105">
        <v>0.16666666666666599</v>
      </c>
      <c r="C105">
        <v>0.233333333333333</v>
      </c>
      <c r="E105" t="str">
        <f>VLOOKUP(A105,d!A:B,2,FALSE)</f>
        <v>Conservative</v>
      </c>
      <c r="F105" t="str">
        <f t="shared" si="1"/>
        <v>Positive</v>
      </c>
      <c r="M105" t="str">
        <f>VLOOKUP(A105,d!D:E,2,FALSE)</f>
        <v>Tie</v>
      </c>
    </row>
    <row r="106" spans="1:13" x14ac:dyDescent="0.2">
      <c r="A106" t="s">
        <v>448</v>
      </c>
      <c r="B106">
        <v>2.9024206110298802E-2</v>
      </c>
      <c r="C106">
        <v>0.33559980122894001</v>
      </c>
      <c r="E106" t="str">
        <f>VLOOKUP(A106,d!A:B,2,FALSE)</f>
        <v>Conservative</v>
      </c>
      <c r="F106" t="str">
        <f t="shared" si="1"/>
        <v>Positive</v>
      </c>
      <c r="M106" t="str">
        <f>VLOOKUP(A106,d!D:E,2,FALSE)</f>
        <v>Liberal</v>
      </c>
    </row>
    <row r="107" spans="1:13" x14ac:dyDescent="0.2">
      <c r="A107" t="s">
        <v>1565</v>
      </c>
      <c r="B107">
        <v>9.9776641797918397E-2</v>
      </c>
      <c r="C107">
        <v>0.27551809892235402</v>
      </c>
      <c r="E107" t="str">
        <f>VLOOKUP(A107,d!A:B,2,FALSE)</f>
        <v>Liberal</v>
      </c>
      <c r="F107" t="str">
        <f t="shared" si="1"/>
        <v>Positive</v>
      </c>
      <c r="M107" t="str">
        <f>VLOOKUP(A107,d!D:E,2,FALSE)</f>
        <v>Tie</v>
      </c>
    </row>
    <row r="108" spans="1:13" x14ac:dyDescent="0.2">
      <c r="A108" t="s">
        <v>736</v>
      </c>
      <c r="B108">
        <v>0.210934065934066</v>
      </c>
      <c r="C108">
        <v>0.41214285714285698</v>
      </c>
      <c r="E108" t="str">
        <f>VLOOKUP(A108,d!A:B,2,FALSE)</f>
        <v>Conservative</v>
      </c>
      <c r="F108" t="str">
        <f t="shared" si="1"/>
        <v>Positive</v>
      </c>
      <c r="M108" t="str">
        <f>VLOOKUP(A108,d!D:E,2,FALSE)</f>
        <v>Liberal</v>
      </c>
    </row>
    <row r="109" spans="1:13" x14ac:dyDescent="0.2">
      <c r="A109" t="s">
        <v>462</v>
      </c>
      <c r="B109">
        <v>0.30401018160326598</v>
      </c>
      <c r="C109">
        <v>0.48905138006201798</v>
      </c>
      <c r="E109" t="str">
        <f>VLOOKUP(A109,d!A:B,2,FALSE)</f>
        <v>Conservative</v>
      </c>
      <c r="F109" t="str">
        <f t="shared" si="1"/>
        <v>Positive</v>
      </c>
      <c r="M109" t="str">
        <f>VLOOKUP(A109,d!D:E,2,FALSE)</f>
        <v>Liberal</v>
      </c>
    </row>
  </sheetData>
  <autoFilter ref="A1:F109" xr:uid="{086EE7DF-6E6F-A949-977B-66E4215E655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943D-115A-C54E-9E1D-5BED17CE11E6}">
  <dimension ref="A1:H953"/>
  <sheetViews>
    <sheetView workbookViewId="0">
      <selection activeCell="A2" sqref="A2"/>
    </sheetView>
  </sheetViews>
  <sheetFormatPr baseColWidth="10" defaultRowHeight="16" x14ac:dyDescent="0.2"/>
  <cols>
    <col min="1" max="1" width="23.5" customWidth="1"/>
    <col min="2" max="2" width="16.33203125" bestFit="1" customWidth="1"/>
    <col min="4" max="5" width="37.33203125" bestFit="1" customWidth="1"/>
  </cols>
  <sheetData>
    <row r="1" spans="1:8" x14ac:dyDescent="0.2">
      <c r="A1" t="s">
        <v>1021</v>
      </c>
      <c r="B1" t="s">
        <v>1508</v>
      </c>
      <c r="D1" t="s">
        <v>1022</v>
      </c>
      <c r="E1" t="s">
        <v>1510</v>
      </c>
      <c r="F1" t="s">
        <v>1511</v>
      </c>
      <c r="G1" t="s">
        <v>1512</v>
      </c>
      <c r="H1" t="s">
        <v>1509</v>
      </c>
    </row>
    <row r="2" spans="1:8" x14ac:dyDescent="0.2">
      <c r="A2" t="s">
        <v>47</v>
      </c>
      <c r="B2" t="e">
        <f>VLOOKUP(A2,Sentiment!A:B,2,FALSE)</f>
        <v>#N/A</v>
      </c>
      <c r="C2" t="str">
        <f t="shared" ref="C2:C65" si="0">SUBSTITUTE(SUBSTITUTE(A2,"https|||", ""), "http|||", "")</f>
        <v>fox59.com|2018|10|23|president-trump-to-visit-indianapolis-saturday-will-speak-at-bankers-life-fieldhouse|.html</v>
      </c>
      <c r="D2" t="str">
        <f t="shared" ref="D2:D65" si="1">LEFT(C2,FIND("|",C2)-1)</f>
        <v>fox59.com</v>
      </c>
      <c r="E2" t="s">
        <v>1120</v>
      </c>
      <c r="F2">
        <f t="shared" ref="F2:F65" si="2">COUNTIF(D:D,E2)</f>
        <v>39</v>
      </c>
      <c r="G2" t="e">
        <f t="shared" ref="G2:G65" si="3">H2/F2</f>
        <v>#N/A</v>
      </c>
      <c r="H2" t="e">
        <f>IF(F2&lt;&gt;0, SUMIF(A:A,"*"&amp;E2&amp;"*",B:B), 0)</f>
        <v>#N/A</v>
      </c>
    </row>
    <row r="3" spans="1:8" x14ac:dyDescent="0.2">
      <c r="A3" t="s">
        <v>760</v>
      </c>
      <c r="B3" t="e">
        <f>VLOOKUP(A3,Sentiment!A:B,2,FALSE)</f>
        <v>#N/A</v>
      </c>
      <c r="C3" t="str">
        <f t="shared" si="0"/>
        <v>abcnews.go.com|Politics|trump-calls-midterms-big-win-tweets-goodbye-republicans|story|id|59028453.html</v>
      </c>
      <c r="D3" t="str">
        <f t="shared" si="1"/>
        <v>abcnews.go.com</v>
      </c>
      <c r="E3" t="s">
        <v>1037</v>
      </c>
      <c r="F3">
        <f t="shared" si="2"/>
        <v>37</v>
      </c>
      <c r="G3" t="e">
        <f t="shared" si="3"/>
        <v>#N/A</v>
      </c>
      <c r="H3" t="e">
        <f t="shared" ref="H2:H65" si="4">IF(F3&lt;&gt;0, SUMIF(A:A,"*"&amp;E3&amp;"*",B:B), 0)</f>
        <v>#N/A</v>
      </c>
    </row>
    <row r="4" spans="1:8" x14ac:dyDescent="0.2">
      <c r="A4" t="s">
        <v>62</v>
      </c>
      <c r="B4" t="e">
        <f>VLOOKUP(A4,Sentiment!A:B,2,FALSE)</f>
        <v>#N/A</v>
      </c>
      <c r="C4" t="str">
        <f t="shared" si="0"/>
        <v>mic.com|articles|49037|5-u-s-presidents-who-were-never-fathers.html</v>
      </c>
      <c r="D4" t="str">
        <f t="shared" si="1"/>
        <v>mic.com</v>
      </c>
      <c r="E4" t="s">
        <v>1146</v>
      </c>
      <c r="F4">
        <f t="shared" si="2"/>
        <v>17</v>
      </c>
      <c r="G4" t="e">
        <f t="shared" si="3"/>
        <v>#N/A</v>
      </c>
      <c r="H4" t="e">
        <f t="shared" si="4"/>
        <v>#N/A</v>
      </c>
    </row>
    <row r="5" spans="1:8" x14ac:dyDescent="0.2">
      <c r="A5" t="s">
        <v>80</v>
      </c>
      <c r="B5" t="e">
        <f>VLOOKUP(A5,Sentiment!A:B,2,FALSE)</f>
        <v>#N/A</v>
      </c>
      <c r="C5" t="str">
        <f t="shared" si="0"/>
        <v>simple.wikipedia.org|wiki|List_of_Presidents_of_the_United_States.html</v>
      </c>
      <c r="D5" t="str">
        <f t="shared" si="1"/>
        <v>simple.wikipedia.org</v>
      </c>
      <c r="E5" t="s">
        <v>1178</v>
      </c>
      <c r="F5">
        <f t="shared" si="2"/>
        <v>17</v>
      </c>
      <c r="G5" t="e">
        <f t="shared" si="3"/>
        <v>#N/A</v>
      </c>
      <c r="H5" t="e">
        <f t="shared" si="4"/>
        <v>#N/A</v>
      </c>
    </row>
    <row r="6" spans="1:8" x14ac:dyDescent="0.2">
      <c r="A6" t="s">
        <v>880</v>
      </c>
      <c r="B6" t="e">
        <f>VLOOKUP(A6,Sentiment!A:B,2,FALSE)</f>
        <v>#N/A</v>
      </c>
      <c r="C6" t="str">
        <f t="shared" si="0"/>
        <v>www.cnn.com|politics|live-news|election-day-reaction-2018|index.html.html</v>
      </c>
      <c r="D6" t="str">
        <f t="shared" si="1"/>
        <v>www.cnn.com</v>
      </c>
      <c r="E6" t="s">
        <v>1398</v>
      </c>
      <c r="F6">
        <f t="shared" si="2"/>
        <v>15</v>
      </c>
      <c r="G6" t="e">
        <f t="shared" si="3"/>
        <v>#N/A</v>
      </c>
      <c r="H6" t="e">
        <f t="shared" si="4"/>
        <v>#N/A</v>
      </c>
    </row>
    <row r="7" spans="1:8" x14ac:dyDescent="0.2">
      <c r="A7" t="s">
        <v>571</v>
      </c>
      <c r="B7" t="e">
        <f>VLOOKUP(A7,Sentiment!A:B,2,FALSE)</f>
        <v>#N/A</v>
      </c>
      <c r="C7" t="str">
        <f t="shared" si="0"/>
        <v>www.aljazeera.com|news|2018|10|president-trump-plans-birthright-citizenship-axios-181030110121293.html.html</v>
      </c>
      <c r="D7" t="str">
        <f t="shared" si="1"/>
        <v>www.aljazeera.com</v>
      </c>
      <c r="E7" t="s">
        <v>1276</v>
      </c>
      <c r="F7">
        <f t="shared" si="2"/>
        <v>12</v>
      </c>
      <c r="G7" t="e">
        <f t="shared" si="3"/>
        <v>#N/A</v>
      </c>
      <c r="H7" t="e">
        <f t="shared" si="4"/>
        <v>#N/A</v>
      </c>
    </row>
    <row r="8" spans="1:8" x14ac:dyDescent="0.2">
      <c r="A8" t="s">
        <v>846</v>
      </c>
      <c r="B8" t="e">
        <f>VLOOKUP(A8,Sentiment!A:B,2,FALSE)</f>
        <v>#N/A</v>
      </c>
      <c r="C8" t="str">
        <f t="shared" si="0"/>
        <v>www.aol.com|article|news|2018|11|07|fact-box-potential-us-presidential-contenders-in-2020|23582795|.html</v>
      </c>
      <c r="D8" t="str">
        <f t="shared" si="1"/>
        <v>www.aol.com</v>
      </c>
      <c r="E8" t="s">
        <v>1289</v>
      </c>
      <c r="F8">
        <f t="shared" si="2"/>
        <v>11</v>
      </c>
      <c r="G8" t="e">
        <f t="shared" si="3"/>
        <v>#N/A</v>
      </c>
      <c r="H8" t="e">
        <f t="shared" si="4"/>
        <v>#N/A</v>
      </c>
    </row>
    <row r="9" spans="1:8" x14ac:dyDescent="0.2">
      <c r="A9" t="s">
        <v>598</v>
      </c>
      <c r="B9" t="e">
        <f>VLOOKUP(A9,Sentiment!A:B,2,FALSE)</f>
        <v>#N/A</v>
      </c>
      <c r="C9" t="str">
        <f t="shared" si="0"/>
        <v>www.cnn.com|2018|08|30|opinions|how-to-prepare-for-ex-president-trump-opinion-geltzer|index.html.html</v>
      </c>
      <c r="D9" t="str">
        <f t="shared" si="1"/>
        <v>www.cnn.com</v>
      </c>
      <c r="E9" t="s">
        <v>1386</v>
      </c>
      <c r="F9">
        <f t="shared" si="2"/>
        <v>11</v>
      </c>
      <c r="G9" t="e">
        <f t="shared" si="3"/>
        <v>#N/A</v>
      </c>
      <c r="H9" t="e">
        <f t="shared" si="4"/>
        <v>#N/A</v>
      </c>
    </row>
    <row r="10" spans="1:8" x14ac:dyDescent="0.2">
      <c r="A10" t="s">
        <v>193</v>
      </c>
      <c r="B10" t="e">
        <f>VLOOKUP(A10,Sentiment!A:B,2,FALSE)</f>
        <v>#N/A</v>
      </c>
      <c r="C10" t="str">
        <f t="shared" si="0"/>
        <v>www.fema.gov|news-release|2018|10|19|president-donald-j-trump-approves-major-disaster-declaration-kansas.html</v>
      </c>
      <c r="D10" t="str">
        <f t="shared" si="1"/>
        <v>www.fema.gov</v>
      </c>
      <c r="E10" t="s">
        <v>1453</v>
      </c>
      <c r="F10">
        <f t="shared" si="2"/>
        <v>11</v>
      </c>
      <c r="G10" t="e">
        <f t="shared" si="3"/>
        <v>#N/A</v>
      </c>
      <c r="H10" t="e">
        <f t="shared" si="4"/>
        <v>#N/A</v>
      </c>
    </row>
    <row r="11" spans="1:8" x14ac:dyDescent="0.2">
      <c r="A11" t="s">
        <v>506</v>
      </c>
      <c r="B11" t="e">
        <f>VLOOKUP(A11,Sentiment!A:B,2,FALSE)</f>
        <v>#N/A</v>
      </c>
      <c r="C11" t="str">
        <f t="shared" si="0"/>
        <v>abc7news.com|politics|trump-reportedly-wants-to-end-birthright-citizenship-for-children-of-non-citizens|4580658|.html</v>
      </c>
      <c r="D11" t="str">
        <f t="shared" si="1"/>
        <v>abc7news.com</v>
      </c>
      <c r="E11" t="s">
        <v>1030</v>
      </c>
      <c r="F11">
        <f t="shared" si="2"/>
        <v>10</v>
      </c>
      <c r="G11" t="e">
        <f t="shared" si="3"/>
        <v>#N/A</v>
      </c>
      <c r="H11" t="e">
        <f t="shared" si="4"/>
        <v>#N/A</v>
      </c>
    </row>
    <row r="12" spans="1:8" x14ac:dyDescent="0.2">
      <c r="A12" t="s">
        <v>70</v>
      </c>
      <c r="B12" t="e">
        <f>VLOOKUP(A12,Sentiment!A:B,2,FALSE)</f>
        <v>#N/A</v>
      </c>
      <c r="C12" t="str">
        <f t="shared" si="0"/>
        <v>observer.com|2016|07|jared-kushner-the-donald-trump-i-know|.html</v>
      </c>
      <c r="D12" t="str">
        <f t="shared" si="1"/>
        <v>observer.com</v>
      </c>
      <c r="E12" t="s">
        <v>1159</v>
      </c>
      <c r="F12">
        <f t="shared" si="2"/>
        <v>10</v>
      </c>
      <c r="G12" t="e">
        <f t="shared" si="3"/>
        <v>#N/A</v>
      </c>
      <c r="H12" t="e">
        <f t="shared" si="4"/>
        <v>#N/A</v>
      </c>
    </row>
    <row r="13" spans="1:8" x14ac:dyDescent="0.2">
      <c r="A13" t="s">
        <v>868</v>
      </c>
      <c r="B13" t="e">
        <f>VLOOKUP(A13,Sentiment!A:B,2,FALSE)</f>
        <v>#N/A</v>
      </c>
      <c r="C13" t="str">
        <f t="shared" si="0"/>
        <v>www.campaignlive.com|article|tbwas-jay-chiat-stuck-middle-finger-donald-trump|1498221.html</v>
      </c>
      <c r="D13" t="str">
        <f t="shared" si="1"/>
        <v>www.campaignlive.com</v>
      </c>
      <c r="E13" t="s">
        <v>1357</v>
      </c>
      <c r="F13">
        <f t="shared" si="2"/>
        <v>10</v>
      </c>
      <c r="G13" t="e">
        <f t="shared" si="3"/>
        <v>#N/A</v>
      </c>
      <c r="H13" t="e">
        <f t="shared" si="4"/>
        <v>#N/A</v>
      </c>
    </row>
    <row r="14" spans="1:8" x14ac:dyDescent="0.2">
      <c r="A14" t="s">
        <v>510</v>
      </c>
      <c r="B14" t="e">
        <f>VLOOKUP(A14,Sentiment!A:B,2,FALSE)</f>
        <v>#N/A</v>
      </c>
      <c r="C14" t="str">
        <f t="shared" si="0"/>
        <v>beaufortcountynow.com|post|30274|president-donald-j-trump-is-lowering-drug-prices-for-american-patients-and-saving-taxpayer-dollars-by-confronting-global-freeloading.html.html</v>
      </c>
      <c r="D14" t="str">
        <f t="shared" si="1"/>
        <v>beaufortcountynow.com</v>
      </c>
      <c r="E14" t="s">
        <v>1046</v>
      </c>
      <c r="F14">
        <f t="shared" si="2"/>
        <v>9</v>
      </c>
      <c r="G14" t="e">
        <f t="shared" si="3"/>
        <v>#N/A</v>
      </c>
      <c r="H14" t="e">
        <f t="shared" si="4"/>
        <v>#N/A</v>
      </c>
    </row>
    <row r="15" spans="1:8" x14ac:dyDescent="0.2">
      <c r="A15" t="s">
        <v>888</v>
      </c>
      <c r="B15" t="e">
        <f>VLOOKUP(A15,Sentiment!A:B,2,FALSE)</f>
        <v>#N/A</v>
      </c>
      <c r="C15" t="str">
        <f t="shared" si="0"/>
        <v>www.donaldpliner.com|.html</v>
      </c>
      <c r="D15" t="str">
        <f t="shared" si="1"/>
        <v>www.donaldpliner.com</v>
      </c>
      <c r="E15" t="s">
        <v>1427</v>
      </c>
      <c r="F15">
        <f t="shared" si="2"/>
        <v>9</v>
      </c>
      <c r="G15" t="e">
        <f t="shared" si="3"/>
        <v>#N/A</v>
      </c>
      <c r="H15" t="e">
        <f t="shared" si="4"/>
        <v>#N/A</v>
      </c>
    </row>
    <row r="16" spans="1:8" x14ac:dyDescent="0.2">
      <c r="A16" t="s">
        <v>56</v>
      </c>
      <c r="B16" t="e">
        <f>VLOOKUP(A16,Sentiment!A:B,2,FALSE)</f>
        <v>#N/A</v>
      </c>
      <c r="C16" t="str">
        <f t="shared" si="0"/>
        <v>learningenglish.voanews.com|a|hologram-of-former-us-president-goes-on-display|4611524.html.html</v>
      </c>
      <c r="D16" t="str">
        <f t="shared" si="1"/>
        <v>learningenglish.voanews.com</v>
      </c>
      <c r="E16" t="s">
        <v>1138</v>
      </c>
      <c r="F16">
        <f t="shared" si="2"/>
        <v>8</v>
      </c>
      <c r="G16" t="e">
        <f t="shared" si="3"/>
        <v>#N/A</v>
      </c>
      <c r="H16" t="e">
        <f t="shared" si="4"/>
        <v>#N/A</v>
      </c>
    </row>
    <row r="17" spans="1:8" x14ac:dyDescent="0.2">
      <c r="A17" t="s">
        <v>816</v>
      </c>
      <c r="B17" t="e">
        <f>VLOOKUP(A17,Sentiment!A:B,2,FALSE)</f>
        <v>#N/A</v>
      </c>
      <c r="C17" t="str">
        <f t="shared" si="0"/>
        <v>twitter.com|SecretService|status|1060204111298215937|ref_src|twsrc|5Egoogle|7Ctwcamp|5Eserp|7Ctwgr|5Etweet.html</v>
      </c>
      <c r="D17" t="str">
        <f t="shared" si="1"/>
        <v>twitter.com</v>
      </c>
      <c r="E17" t="s">
        <v>1221</v>
      </c>
      <c r="F17">
        <f t="shared" si="2"/>
        <v>8</v>
      </c>
      <c r="G17" t="e">
        <f t="shared" si="3"/>
        <v>#N/A</v>
      </c>
      <c r="H17" t="e">
        <f t="shared" si="4"/>
        <v>#N/A</v>
      </c>
    </row>
    <row r="18" spans="1:8" x14ac:dyDescent="0.2">
      <c r="A18" t="s">
        <v>837</v>
      </c>
      <c r="B18" t="e">
        <f>VLOOKUP(A18,Sentiment!A:B,2,FALSE)</f>
        <v>#N/A</v>
      </c>
      <c r="C18" t="str">
        <f t="shared" si="0"/>
        <v>vppublicschedules.com|guidance-for-president-donald-j-trumps-air-force-one-arrival-in-kansas-city-missouri-kansas-city-international-airport.html</v>
      </c>
      <c r="D18" t="str">
        <f t="shared" si="1"/>
        <v>vppublicschedules.com</v>
      </c>
      <c r="E18" t="s">
        <v>1261</v>
      </c>
      <c r="F18">
        <f t="shared" si="2"/>
        <v>8</v>
      </c>
      <c r="G18" t="e">
        <f t="shared" si="3"/>
        <v>#N/A</v>
      </c>
      <c r="H18" t="e">
        <f t="shared" si="4"/>
        <v>#N/A</v>
      </c>
    </row>
    <row r="19" spans="1:8" x14ac:dyDescent="0.2">
      <c r="A19" t="s">
        <v>143</v>
      </c>
      <c r="B19" t="e">
        <f>VLOOKUP(A19,Sentiment!A:B,2,FALSE)</f>
        <v>#N/A</v>
      </c>
      <c r="C19" t="str">
        <f t="shared" si="0"/>
        <v>www.bustle.com|donald-trump.html</v>
      </c>
      <c r="D19" t="str">
        <f t="shared" si="1"/>
        <v>www.bustle.com</v>
      </c>
      <c r="E19" t="s">
        <v>1351</v>
      </c>
      <c r="F19">
        <f t="shared" si="2"/>
        <v>8</v>
      </c>
      <c r="G19" t="e">
        <f t="shared" si="3"/>
        <v>#N/A</v>
      </c>
      <c r="H19" t="e">
        <f t="shared" si="4"/>
        <v>#N/A</v>
      </c>
    </row>
    <row r="20" spans="1:8" x14ac:dyDescent="0.2">
      <c r="A20" t="s">
        <v>762</v>
      </c>
      <c r="B20" t="e">
        <f>VLOOKUP(A20,Sentiment!A:B,2,FALSE)</f>
        <v>#N/A</v>
      </c>
      <c r="C20" t="str">
        <f t="shared" si="0"/>
        <v>apnews.com|a28cc17d27524050b37f4d91e087955e.html</v>
      </c>
      <c r="D20" t="str">
        <f t="shared" si="1"/>
        <v>apnews.com</v>
      </c>
      <c r="E20" t="s">
        <v>1042</v>
      </c>
      <c r="F20">
        <f t="shared" si="2"/>
        <v>7</v>
      </c>
      <c r="G20" t="e">
        <f t="shared" si="3"/>
        <v>#N/A</v>
      </c>
      <c r="H20" t="e">
        <f t="shared" si="4"/>
        <v>#N/A</v>
      </c>
    </row>
    <row r="21" spans="1:8" x14ac:dyDescent="0.2">
      <c r="A21" t="s">
        <v>40</v>
      </c>
      <c r="B21" t="e">
        <f>VLOOKUP(A21,Sentiment!A:B,2,FALSE)</f>
        <v>#N/A</v>
      </c>
      <c r="C21" t="str">
        <f t="shared" si="0"/>
        <v>en.wikipedia.org|wiki|President_of_the_United_States.html</v>
      </c>
      <c r="D21" t="str">
        <f t="shared" si="1"/>
        <v>en.wikipedia.org</v>
      </c>
      <c r="E21" t="s">
        <v>1107</v>
      </c>
      <c r="F21">
        <f t="shared" si="2"/>
        <v>7</v>
      </c>
      <c r="G21" t="e">
        <f t="shared" si="3"/>
        <v>#N/A</v>
      </c>
      <c r="H21" t="e">
        <f t="shared" si="4"/>
        <v>#N/A</v>
      </c>
    </row>
    <row r="22" spans="1:8" x14ac:dyDescent="0.2">
      <c r="A22" t="s">
        <v>877</v>
      </c>
      <c r="B22" t="e">
        <f>VLOOKUP(A22,Sentiment!A:B,2,FALSE)</f>
        <v>#N/A</v>
      </c>
      <c r="C22" t="str">
        <f t="shared" si="0"/>
        <v>www.cnn.com|2018|11|07|opinions|trump-2020-worse-than-midterms-2018-dantonio|index.html.html</v>
      </c>
      <c r="D22" t="str">
        <f t="shared" si="1"/>
        <v>www.cnn.com</v>
      </c>
      <c r="E22" t="s">
        <v>1395</v>
      </c>
      <c r="F22">
        <f t="shared" si="2"/>
        <v>7</v>
      </c>
      <c r="G22" t="e">
        <f t="shared" si="3"/>
        <v>#N/A</v>
      </c>
      <c r="H22" t="e">
        <f t="shared" si="4"/>
        <v>#N/A</v>
      </c>
    </row>
    <row r="23" spans="1:8" x14ac:dyDescent="0.2">
      <c r="A23" t="s">
        <v>541</v>
      </c>
      <c r="B23" t="e">
        <f>VLOOKUP(A23,Sentiment!A:B,2,FALSE)</f>
        <v>#N/A</v>
      </c>
      <c r="C23" t="str">
        <f t="shared" si="0"/>
        <v>newrepublic.com|minutes.html</v>
      </c>
      <c r="D23" t="str">
        <f t="shared" si="1"/>
        <v>newrepublic.com</v>
      </c>
      <c r="E23" t="s">
        <v>1150</v>
      </c>
      <c r="F23">
        <f t="shared" si="2"/>
        <v>6</v>
      </c>
      <c r="G23" t="e">
        <f t="shared" si="3"/>
        <v>#N/A</v>
      </c>
      <c r="H23" t="e">
        <f t="shared" si="4"/>
        <v>#N/A</v>
      </c>
    </row>
    <row r="24" spans="1:8" x14ac:dyDescent="0.2">
      <c r="A24" t="s">
        <v>72</v>
      </c>
      <c r="B24" t="e">
        <f>VLOOKUP(A24,Sentiment!A:B,2,FALSE)</f>
        <v>#N/A</v>
      </c>
      <c r="C24" t="str">
        <f t="shared" si="0"/>
        <v>pen.org|pen-america-v-trump|.html</v>
      </c>
      <c r="D24" t="str">
        <f t="shared" si="1"/>
        <v>pen.org</v>
      </c>
      <c r="E24" t="s">
        <v>1165</v>
      </c>
      <c r="F24">
        <f t="shared" si="2"/>
        <v>6</v>
      </c>
      <c r="G24" t="e">
        <f t="shared" si="3"/>
        <v>#N/A</v>
      </c>
      <c r="H24" t="e">
        <f t="shared" si="4"/>
        <v>#N/A</v>
      </c>
    </row>
    <row r="25" spans="1:8" x14ac:dyDescent="0.2">
      <c r="A25" t="s">
        <v>796</v>
      </c>
      <c r="B25" t="e">
        <f>VLOOKUP(A25,Sentiment!A:B,2,FALSE)</f>
        <v>#N/A</v>
      </c>
      <c r="C25" t="str">
        <f t="shared" si="0"/>
        <v>qz.com|914048|presidents-day-when-was-the-last-time-a-us-president-had-facial-hair-not-in-100-years|.html</v>
      </c>
      <c r="D25" t="str">
        <f t="shared" si="1"/>
        <v>qz.com</v>
      </c>
      <c r="E25" t="s">
        <v>1176</v>
      </c>
      <c r="F25">
        <f t="shared" si="2"/>
        <v>6</v>
      </c>
      <c r="G25" t="e">
        <f t="shared" si="3"/>
        <v>#N/A</v>
      </c>
      <c r="H25" t="e">
        <f t="shared" si="4"/>
        <v>#N/A</v>
      </c>
    </row>
    <row r="26" spans="1:8" x14ac:dyDescent="0.2">
      <c r="A26" t="s">
        <v>43</v>
      </c>
      <c r="B26" t="e">
        <f>VLOOKUP(A26,Sentiment!A:B,2,FALSE)</f>
        <v>#N/A</v>
      </c>
      <c r="C26" t="str">
        <f t="shared" si="0"/>
        <v>fivethirtyeight.com|features|dissecting-trumps-most-rabid-online-following|.html</v>
      </c>
      <c r="D26" t="str">
        <f t="shared" si="1"/>
        <v>fivethirtyeight.com</v>
      </c>
      <c r="E26" t="s">
        <v>1113</v>
      </c>
      <c r="F26">
        <f t="shared" si="2"/>
        <v>5</v>
      </c>
      <c r="G26" t="e">
        <f t="shared" si="3"/>
        <v>#N/A</v>
      </c>
      <c r="H26" t="e">
        <f t="shared" si="4"/>
        <v>#N/A</v>
      </c>
    </row>
    <row r="27" spans="1:8" x14ac:dyDescent="0.2">
      <c r="A27" t="s">
        <v>55</v>
      </c>
      <c r="B27" t="e">
        <f>VLOOKUP(A27,Sentiment!A:B,2,FALSE)</f>
        <v>#N/A</v>
      </c>
      <c r="C27" t="str">
        <f t="shared" si="0"/>
        <v>kids.nationalgeographic.com|explore|history|presidential-fun-facts|.html</v>
      </c>
      <c r="D27" t="str">
        <f t="shared" si="1"/>
        <v>kids.nationalgeographic.com</v>
      </c>
      <c r="E27" t="s">
        <v>1136</v>
      </c>
      <c r="F27">
        <f t="shared" si="2"/>
        <v>5</v>
      </c>
      <c r="G27" t="e">
        <f t="shared" si="3"/>
        <v>#N/A</v>
      </c>
      <c r="H27" t="e">
        <f t="shared" si="4"/>
        <v>#N/A</v>
      </c>
    </row>
    <row r="28" spans="1:8" x14ac:dyDescent="0.2">
      <c r="A28" t="s">
        <v>94</v>
      </c>
      <c r="B28">
        <f>VLOOKUP(A28,Sentiment!A:B,2,FALSE)</f>
        <v>0.30956605528973902</v>
      </c>
      <c r="C28" t="str">
        <f t="shared" si="0"/>
        <v>twitter.com|realDonaldTrump|ref_src|twsrc|5Egoogle|7Ctwcamp|5Eserp|7Ctwgr|5Eauthor.html</v>
      </c>
      <c r="D28" t="str">
        <f t="shared" si="1"/>
        <v>twitter.com</v>
      </c>
      <c r="E28" t="s">
        <v>1230</v>
      </c>
      <c r="F28">
        <f t="shared" si="2"/>
        <v>5</v>
      </c>
      <c r="G28" t="e">
        <f t="shared" si="3"/>
        <v>#N/A</v>
      </c>
      <c r="H28" t="e">
        <f t="shared" si="4"/>
        <v>#N/A</v>
      </c>
    </row>
    <row r="29" spans="1:8" x14ac:dyDescent="0.2">
      <c r="A29" t="s">
        <v>558</v>
      </c>
      <c r="B29" t="e">
        <f>VLOOKUP(A29,Sentiment!A:B,2,FALSE)</f>
        <v>#N/A</v>
      </c>
      <c r="C29" t="str">
        <f t="shared" si="0"/>
        <v>twitter.com|realDonaldTrump|status|1056919064906469376|ref_src|twsrc|5Egoogle|7Ctwcamp|5Eserp|7Ctwgr|5Etweet.html</v>
      </c>
      <c r="D29" t="str">
        <f t="shared" si="1"/>
        <v>twitter.com</v>
      </c>
      <c r="E29" t="s">
        <v>1235</v>
      </c>
      <c r="F29">
        <f t="shared" si="2"/>
        <v>5</v>
      </c>
      <c r="G29" t="e">
        <f t="shared" si="3"/>
        <v>#N/A</v>
      </c>
      <c r="H29" t="e">
        <f t="shared" si="4"/>
        <v>#N/A</v>
      </c>
    </row>
    <row r="30" spans="1:8" x14ac:dyDescent="0.2">
      <c r="A30" t="s">
        <v>108</v>
      </c>
      <c r="B30" t="e">
        <f>VLOOKUP(A30,Sentiment!A:B,2,FALSE)</f>
        <v>#N/A</v>
      </c>
      <c r="C30" t="str">
        <f t="shared" si="0"/>
        <v>www.aljazeera.com|indepth|opinion|fake-news-racism-bombs-fear-loathing-trump-america-181025082812562.html.html</v>
      </c>
      <c r="D30" t="str">
        <f t="shared" si="1"/>
        <v>www.aljazeera.com</v>
      </c>
      <c r="E30" t="s">
        <v>1273</v>
      </c>
      <c r="F30">
        <f t="shared" si="2"/>
        <v>5</v>
      </c>
      <c r="G30" t="e">
        <f t="shared" si="3"/>
        <v>#N/A</v>
      </c>
      <c r="H30" t="e">
        <f t="shared" si="4"/>
        <v>#N/A</v>
      </c>
    </row>
    <row r="31" spans="1:8" x14ac:dyDescent="0.2">
      <c r="A31" t="s">
        <v>114</v>
      </c>
      <c r="B31" t="e">
        <f>VLOOKUP(A31,Sentiment!A:B,2,FALSE)</f>
        <v>#N/A</v>
      </c>
      <c r="C31" t="str">
        <f t="shared" si="0"/>
        <v>www.amazon.com|Trump-Blue-Collar-President-Anthony-Scaramucci|dp|1546075925.html</v>
      </c>
      <c r="D31" t="str">
        <f t="shared" si="1"/>
        <v>www.amazon.com</v>
      </c>
      <c r="E31" t="s">
        <v>1285</v>
      </c>
      <c r="F31">
        <f t="shared" si="2"/>
        <v>5</v>
      </c>
      <c r="G31" t="e">
        <f t="shared" si="3"/>
        <v>#N/A</v>
      </c>
      <c r="H31" t="e">
        <f t="shared" si="4"/>
        <v>#N/A</v>
      </c>
    </row>
    <row r="32" spans="1:8" x14ac:dyDescent="0.2">
      <c r="A32" t="s">
        <v>115</v>
      </c>
      <c r="B32" t="e">
        <f>VLOOKUP(A32,Sentiment!A:B,2,FALSE)</f>
        <v>#N/A</v>
      </c>
      <c r="C32" t="str">
        <f t="shared" si="0"/>
        <v>www.americanthinker.com|articles|2018|07|the_donald_does_europe.html.html</v>
      </c>
      <c r="D32" t="str">
        <f t="shared" si="1"/>
        <v>www.americanthinker.com</v>
      </c>
      <c r="E32" t="s">
        <v>1287</v>
      </c>
      <c r="F32">
        <f t="shared" si="2"/>
        <v>5</v>
      </c>
      <c r="G32" t="e">
        <f t="shared" si="3"/>
        <v>#N/A</v>
      </c>
      <c r="H32" t="e">
        <f t="shared" si="4"/>
        <v>#N/A</v>
      </c>
    </row>
    <row r="33" spans="1:8" x14ac:dyDescent="0.2">
      <c r="A33" t="s">
        <v>850</v>
      </c>
      <c r="B33" t="e">
        <f>VLOOKUP(A33,Sentiment!A:B,2,FALSE)</f>
        <v>#N/A</v>
      </c>
      <c r="C33" t="str">
        <f t="shared" si="0"/>
        <v>www.bbc.com|news|av|world-europe-40081069|who-has-faced-the-donald-trump-handshake-and-won.html</v>
      </c>
      <c r="D33" t="str">
        <f t="shared" si="1"/>
        <v>www.bbc.com</v>
      </c>
      <c r="E33" t="s">
        <v>1301</v>
      </c>
      <c r="F33">
        <f t="shared" si="2"/>
        <v>5</v>
      </c>
      <c r="G33" t="e">
        <f t="shared" si="3"/>
        <v>#N/A</v>
      </c>
      <c r="H33" t="e">
        <f t="shared" si="4"/>
        <v>#N/A</v>
      </c>
    </row>
    <row r="34" spans="1:8" x14ac:dyDescent="0.2">
      <c r="A34" t="s">
        <v>145</v>
      </c>
      <c r="B34">
        <f>VLOOKUP(A34,Sentiment!A:B,2,FALSE)</f>
        <v>8.0128205128205093E-2</v>
      </c>
      <c r="C34" t="str">
        <f t="shared" si="0"/>
        <v>www.c-span.org|person||donaldtrump.html</v>
      </c>
      <c r="D34" t="str">
        <f t="shared" si="1"/>
        <v>www.c-span.org</v>
      </c>
      <c r="E34" t="s">
        <v>1354</v>
      </c>
      <c r="F34">
        <f t="shared" si="2"/>
        <v>5</v>
      </c>
      <c r="G34" t="e">
        <f t="shared" si="3"/>
        <v>#N/A</v>
      </c>
      <c r="H34" t="e">
        <f t="shared" si="4"/>
        <v>#N/A</v>
      </c>
    </row>
    <row r="35" spans="1:8" x14ac:dyDescent="0.2">
      <c r="A35" t="s">
        <v>160</v>
      </c>
      <c r="B35" t="e">
        <f>VLOOKUP(A35,Sentiment!A:B,2,FALSE)</f>
        <v>#N/A</v>
      </c>
      <c r="C35" t="str">
        <f t="shared" si="0"/>
        <v>www.cnn.com|2018|10|25|politics|donald-trump-blame-bombs|index.html.html</v>
      </c>
      <c r="D35" t="str">
        <f t="shared" si="1"/>
        <v>www.cnn.com</v>
      </c>
      <c r="E35" t="s">
        <v>1389</v>
      </c>
      <c r="F35">
        <f t="shared" si="2"/>
        <v>5</v>
      </c>
      <c r="G35" t="e">
        <f t="shared" si="3"/>
        <v>#N/A</v>
      </c>
      <c r="H35" t="e">
        <f t="shared" si="4"/>
        <v>#N/A</v>
      </c>
    </row>
    <row r="36" spans="1:8" x14ac:dyDescent="0.2">
      <c r="A36" t="s">
        <v>169</v>
      </c>
      <c r="B36" t="e">
        <f>VLOOKUP(A36,Sentiment!A:B,2,FALSE)</f>
        <v>#N/A</v>
      </c>
      <c r="C36" t="str">
        <f t="shared" si="0"/>
        <v>www.cs.duke.edu|donaldlab|.html</v>
      </c>
      <c r="D36" t="str">
        <f t="shared" si="1"/>
        <v>www.cs.duke.edu</v>
      </c>
      <c r="E36" t="s">
        <v>1410</v>
      </c>
      <c r="F36">
        <f t="shared" si="2"/>
        <v>5</v>
      </c>
      <c r="G36" t="e">
        <f t="shared" si="3"/>
        <v>#N/A</v>
      </c>
      <c r="H36" t="e">
        <f t="shared" si="4"/>
        <v>#N/A</v>
      </c>
    </row>
    <row r="37" spans="1:8" x14ac:dyDescent="0.2">
      <c r="A37" t="s">
        <v>213</v>
      </c>
      <c r="B37" t="e">
        <f>VLOOKUP(A37,Sentiment!A:B,2,FALSE)</f>
        <v>#N/A</v>
      </c>
      <c r="C37" t="str">
        <f t="shared" si="0"/>
        <v>www.hollywoodreporter.com|news|president-trump-melania-strongly-condemn-cnn-obama-bomb-threats-1154723.html</v>
      </c>
      <c r="D37" t="str">
        <f t="shared" si="1"/>
        <v>www.hollywoodreporter.com</v>
      </c>
      <c r="E37" t="s">
        <v>1494</v>
      </c>
      <c r="F37">
        <f t="shared" si="2"/>
        <v>5</v>
      </c>
      <c r="G37" t="e">
        <f t="shared" si="3"/>
        <v>#N/A</v>
      </c>
      <c r="H37" t="e">
        <f t="shared" si="4"/>
        <v>#N/A</v>
      </c>
    </row>
    <row r="38" spans="1:8" x14ac:dyDescent="0.2">
      <c r="A38" t="s">
        <v>509</v>
      </c>
      <c r="B38" t="e">
        <f>VLOOKUP(A38,Sentiment!A:B,2,FALSE)</f>
        <v>#N/A</v>
      </c>
      <c r="C38" t="str">
        <f t="shared" si="0"/>
        <v>abcnews.go.com|US|funerals-11-synagogue-shooting-victims-begin-trump-heads|story|id|58846431.html</v>
      </c>
      <c r="D38" t="str">
        <f t="shared" si="1"/>
        <v>abcnews.go.com</v>
      </c>
      <c r="E38" t="s">
        <v>1039</v>
      </c>
      <c r="F38">
        <f t="shared" si="2"/>
        <v>4</v>
      </c>
      <c r="G38" t="e">
        <f t="shared" si="3"/>
        <v>#N/A</v>
      </c>
      <c r="H38" t="e">
        <f t="shared" si="4"/>
        <v>#N/A</v>
      </c>
    </row>
    <row r="39" spans="1:8" x14ac:dyDescent="0.2">
      <c r="A39" t="s">
        <v>534</v>
      </c>
      <c r="B39" t="e">
        <f>VLOOKUP(A39,Sentiment!A:B,2,FALSE)</f>
        <v>#N/A</v>
      </c>
      <c r="C39" t="str">
        <f t="shared" si="0"/>
        <v>factba.se|topic|calendar.html</v>
      </c>
      <c r="D39" t="str">
        <f t="shared" si="1"/>
        <v>factba.se</v>
      </c>
      <c r="E39" t="s">
        <v>1110</v>
      </c>
      <c r="F39">
        <f t="shared" si="2"/>
        <v>4</v>
      </c>
      <c r="G39" t="e">
        <f t="shared" si="3"/>
        <v>#N/A</v>
      </c>
      <c r="H39" t="e">
        <f t="shared" si="4"/>
        <v>#N/A</v>
      </c>
    </row>
    <row r="40" spans="1:8" x14ac:dyDescent="0.2">
      <c r="A40" t="s">
        <v>69</v>
      </c>
      <c r="B40" t="e">
        <f>VLOOKUP(A40,Sentiment!A:B,2,FALSE)</f>
        <v>#N/A</v>
      </c>
      <c r="C40" t="str">
        <f t="shared" si="0"/>
        <v>nypost.com|2018|10|24|trump-signs-bill-to-confront-opioid-epidemic|.html</v>
      </c>
      <c r="D40" t="str">
        <f t="shared" si="1"/>
        <v>nypost.com</v>
      </c>
      <c r="E40" t="s">
        <v>1158</v>
      </c>
      <c r="F40">
        <f t="shared" si="2"/>
        <v>4</v>
      </c>
      <c r="G40" t="e">
        <f t="shared" si="3"/>
        <v>#N/A</v>
      </c>
      <c r="H40" t="e">
        <f t="shared" si="4"/>
        <v>#N/A</v>
      </c>
    </row>
    <row r="41" spans="1:8" x14ac:dyDescent="0.2">
      <c r="A41" t="s">
        <v>795</v>
      </c>
      <c r="B41" t="e">
        <f>VLOOKUP(A41,Sentiment!A:B,2,FALSE)</f>
        <v>#N/A</v>
      </c>
      <c r="C41" t="str">
        <f t="shared" si="0"/>
        <v>philadelphia.cbslocal.com|video|3971276-president-trump-celebrates-outcome-of-midterm-elections|.html</v>
      </c>
      <c r="D41" t="str">
        <f t="shared" si="1"/>
        <v>philadelphia.cbslocal.com</v>
      </c>
      <c r="E41" t="s">
        <v>1169</v>
      </c>
      <c r="F41">
        <f t="shared" si="2"/>
        <v>4</v>
      </c>
      <c r="G41" t="e">
        <f t="shared" si="3"/>
        <v>#N/A</v>
      </c>
      <c r="H41" t="e">
        <f t="shared" si="4"/>
        <v>#N/A</v>
      </c>
    </row>
    <row r="42" spans="1:8" x14ac:dyDescent="0.2">
      <c r="A42" t="s">
        <v>806</v>
      </c>
      <c r="B42" t="e">
        <f>VLOOKUP(A42,Sentiment!A:B,2,FALSE)</f>
        <v>#N/A</v>
      </c>
      <c r="C42" t="str">
        <f t="shared" si="0"/>
        <v>translations.state.gov|2018|11|02|president-donald-j-trump-is-reimposing-all-sanctions-lifted-under-the-unacceptable-iran-deal|.html</v>
      </c>
      <c r="D42" t="str">
        <f t="shared" si="1"/>
        <v>translations.state.gov</v>
      </c>
      <c r="E42" t="s">
        <v>1207</v>
      </c>
      <c r="F42">
        <f t="shared" si="2"/>
        <v>4</v>
      </c>
      <c r="G42" t="e">
        <f t="shared" si="3"/>
        <v>#N/A</v>
      </c>
      <c r="H42" t="e">
        <f t="shared" si="4"/>
        <v>#N/A</v>
      </c>
    </row>
    <row r="43" spans="1:8" x14ac:dyDescent="0.2">
      <c r="A43" t="s">
        <v>91</v>
      </c>
      <c r="B43" t="e">
        <f>VLOOKUP(A43,Sentiment!A:B,2,FALSE)</f>
        <v>#N/A</v>
      </c>
      <c r="C43" t="str">
        <f t="shared" si="0"/>
        <v>trump-presidency.com|.html</v>
      </c>
      <c r="D43" t="str">
        <f t="shared" si="1"/>
        <v>trump-presidency.com</v>
      </c>
      <c r="E43" t="s">
        <v>1210</v>
      </c>
      <c r="F43">
        <f t="shared" si="2"/>
        <v>4</v>
      </c>
      <c r="G43" t="e">
        <f t="shared" si="3"/>
        <v>#N/A</v>
      </c>
      <c r="H43" t="e">
        <f t="shared" si="4"/>
        <v>#N/A</v>
      </c>
    </row>
    <row r="44" spans="1:8" x14ac:dyDescent="0.2">
      <c r="A44" t="s">
        <v>815</v>
      </c>
      <c r="B44" t="e">
        <f>VLOOKUP(A44,Sentiment!A:B,2,FALSE)</f>
        <v>#N/A</v>
      </c>
      <c r="C44" t="str">
        <f t="shared" si="0"/>
        <v>twitter.com|SecretService|ref_src|twsrc|5Egoogle|7Ctwcamp|5Eserp|7Ctwgr|5Eauthor.html</v>
      </c>
      <c r="D44" t="str">
        <f t="shared" si="1"/>
        <v>twitter.com</v>
      </c>
      <c r="E44" t="s">
        <v>1220</v>
      </c>
      <c r="F44">
        <f t="shared" si="2"/>
        <v>4</v>
      </c>
      <c r="G44" t="e">
        <f t="shared" si="3"/>
        <v>#N/A</v>
      </c>
      <c r="H44" t="e">
        <f t="shared" si="4"/>
        <v>#N/A</v>
      </c>
    </row>
    <row r="45" spans="1:8" x14ac:dyDescent="0.2">
      <c r="A45" t="s">
        <v>113</v>
      </c>
      <c r="B45" t="e">
        <f>VLOOKUP(A45,Sentiment!A:B,2,FALSE)</f>
        <v>#N/A</v>
      </c>
      <c r="C45" t="str">
        <f t="shared" si="0"/>
        <v>www.amazon.com|D|C3|A9tat-Against-President-Donald-Trump|dp|1456628275.html</v>
      </c>
      <c r="D45" t="str">
        <f t="shared" si="1"/>
        <v>www.amazon.com</v>
      </c>
      <c r="E45" t="s">
        <v>1284</v>
      </c>
      <c r="F45">
        <f t="shared" si="2"/>
        <v>4</v>
      </c>
      <c r="G45" t="e">
        <f t="shared" si="3"/>
        <v>#N/A</v>
      </c>
      <c r="H45" t="e">
        <f t="shared" si="4"/>
        <v>#N/A</v>
      </c>
    </row>
    <row r="46" spans="1:8" x14ac:dyDescent="0.2">
      <c r="A46" t="s">
        <v>858</v>
      </c>
      <c r="B46" t="e">
        <f>VLOOKUP(A46,Sentiment!A:B,2,FALSE)</f>
        <v>#N/A</v>
      </c>
      <c r="C46" t="str">
        <f t="shared" si="0"/>
        <v>www.bendthearc.us|open_letter_to_president_trump.html</v>
      </c>
      <c r="D46" t="str">
        <f t="shared" si="1"/>
        <v>www.bendthearc.us</v>
      </c>
      <c r="E46" t="s">
        <v>1317</v>
      </c>
      <c r="F46">
        <f t="shared" si="2"/>
        <v>4</v>
      </c>
      <c r="G46" t="e">
        <f t="shared" si="3"/>
        <v>#N/A</v>
      </c>
      <c r="H46" t="e">
        <f t="shared" si="4"/>
        <v>#N/A</v>
      </c>
    </row>
    <row r="47" spans="1:8" x14ac:dyDescent="0.2">
      <c r="A47" t="s">
        <v>859</v>
      </c>
      <c r="B47" t="e">
        <f>VLOOKUP(A47,Sentiment!A:B,2,FALSE)</f>
        <v>#N/A</v>
      </c>
      <c r="C47" t="str">
        <f t="shared" si="0"/>
        <v>www.bloomberg.com|news|articles|1992-03-22|the-donalds-trump-card.html</v>
      </c>
      <c r="D47" t="str">
        <f t="shared" si="1"/>
        <v>www.bloomberg.com</v>
      </c>
      <c r="E47" t="s">
        <v>1321</v>
      </c>
      <c r="F47">
        <f t="shared" si="2"/>
        <v>4</v>
      </c>
      <c r="G47" t="e">
        <f t="shared" si="3"/>
        <v>#N/A</v>
      </c>
      <c r="H47" t="e">
        <f t="shared" si="4"/>
        <v>#N/A</v>
      </c>
    </row>
    <row r="48" spans="1:8" x14ac:dyDescent="0.2">
      <c r="A48" t="s">
        <v>586</v>
      </c>
      <c r="B48" t="e">
        <f>VLOOKUP(A48,Sentiment!A:B,2,FALSE)</f>
        <v>#N/A</v>
      </c>
      <c r="C48" t="str">
        <f t="shared" si="0"/>
        <v>www.businessinsider.com|trump-china-trade-war-tariffs-on-all-chinese-goods-if-xi-talks-fail-2018-10.html</v>
      </c>
      <c r="D48" t="str">
        <f t="shared" si="1"/>
        <v>www.businessinsider.com</v>
      </c>
      <c r="E48" t="s">
        <v>1348</v>
      </c>
      <c r="F48">
        <f t="shared" si="2"/>
        <v>4</v>
      </c>
      <c r="G48" t="e">
        <f t="shared" si="3"/>
        <v>#N/A</v>
      </c>
      <c r="H48" t="e">
        <f t="shared" si="4"/>
        <v>#N/A</v>
      </c>
    </row>
    <row r="49" spans="1:8" x14ac:dyDescent="0.2">
      <c r="A49" t="s">
        <v>883</v>
      </c>
      <c r="B49" t="e">
        <f>VLOOKUP(A49,Sentiment!A:B,2,FALSE)</f>
        <v>#N/A</v>
      </c>
      <c r="C49" t="str">
        <f t="shared" si="0"/>
        <v>www.courierpress.com|story|opinion|columnists|jon-webb|2018|07|03|u-s-presidents-ranked-worst-first|754965002|.html</v>
      </c>
      <c r="D49" t="str">
        <f t="shared" si="1"/>
        <v>www.courierpress.com</v>
      </c>
      <c r="E49" t="s">
        <v>1407</v>
      </c>
      <c r="F49">
        <f t="shared" si="2"/>
        <v>4</v>
      </c>
      <c r="G49" t="e">
        <f t="shared" si="3"/>
        <v>#N/A</v>
      </c>
      <c r="H49" t="e">
        <f t="shared" si="4"/>
        <v>#N/A</v>
      </c>
    </row>
    <row r="50" spans="1:8" x14ac:dyDescent="0.2">
      <c r="A50" t="s">
        <v>887</v>
      </c>
      <c r="B50" t="e">
        <f>VLOOKUP(A50,Sentiment!A:B,2,FALSE)</f>
        <v>#N/A</v>
      </c>
      <c r="C50" t="str">
        <f t="shared" si="0"/>
        <v>www.desmoinesregister.com|story|news|politics|reality-check|2015|06|03|donald-trump-mitt-romney-gucci-claim-true|28443013|.html</v>
      </c>
      <c r="D50" t="str">
        <f t="shared" si="1"/>
        <v>www.desmoinesregister.com</v>
      </c>
      <c r="E50" t="s">
        <v>1421</v>
      </c>
      <c r="F50">
        <f t="shared" si="2"/>
        <v>4</v>
      </c>
      <c r="G50" t="e">
        <f t="shared" si="3"/>
        <v>#N/A</v>
      </c>
      <c r="H50" t="e">
        <f t="shared" si="4"/>
        <v>#N/A</v>
      </c>
    </row>
    <row r="51" spans="1:8" x14ac:dyDescent="0.2">
      <c r="A51" t="s">
        <v>511</v>
      </c>
      <c r="B51" t="e">
        <f>VLOOKUP(A51,Sentiment!A:B,2,FALSE)</f>
        <v>#N/A</v>
      </c>
      <c r="C51" t="str">
        <f t="shared" si="0"/>
        <v>books.google.com|books|id|7fMuAQAAIAAJ|pg|PA468|lpg|PA468|dq|Trump|source|bl|ots|I21lzZNahd|sig|kTUE8GtJ8TwmftsHMW7irHETGtw|hl|en|sa|X|ved|2ahUKEwj3qerfkbHeAhVBKH0KHSLVC8EQ6AEwgQF6BAgOEAE.html</v>
      </c>
      <c r="D51" t="str">
        <f t="shared" si="1"/>
        <v>books.google.com</v>
      </c>
      <c r="E51" t="s">
        <v>1050</v>
      </c>
      <c r="F51">
        <f t="shared" si="2"/>
        <v>3</v>
      </c>
      <c r="G51" t="e">
        <f t="shared" si="3"/>
        <v>#N/A</v>
      </c>
      <c r="H51" t="e">
        <f t="shared" si="4"/>
        <v>#N/A</v>
      </c>
    </row>
    <row r="52" spans="1:8" x14ac:dyDescent="0.2">
      <c r="A52" t="s">
        <v>512</v>
      </c>
      <c r="B52" t="e">
        <f>VLOOKUP(A52,Sentiment!A:B,2,FALSE)</f>
        <v>#N/A</v>
      </c>
      <c r="C52" t="str">
        <f t="shared" si="0"/>
        <v>books.google.com|books|id|8ZJUDwAAQBAJ|pg|PA176|lpg|PA176|dq|President|Trump|source|bl|ots|EB2t12DvlR|sig|H3w3NYyv18ZLeOqc_oUX2lkJFm8|hl|en|sa|X|ved|2ahUKEwjm0t_lkbHeAhWbIjQIHSVgCKgQ6AEwa3oECCoQAQ.html</v>
      </c>
      <c r="D52" t="str">
        <f t="shared" si="1"/>
        <v>books.google.com</v>
      </c>
      <c r="E52" t="s">
        <v>1053</v>
      </c>
      <c r="F52">
        <f t="shared" si="2"/>
        <v>3</v>
      </c>
      <c r="G52" t="e">
        <f t="shared" si="3"/>
        <v>#N/A</v>
      </c>
      <c r="H52" t="e">
        <f t="shared" si="4"/>
        <v>#N/A</v>
      </c>
    </row>
    <row r="53" spans="1:8" x14ac:dyDescent="0.2">
      <c r="A53" t="s">
        <v>525</v>
      </c>
      <c r="B53" t="e">
        <f>VLOOKUP(A53,Sentiment!A:B,2,FALSE)</f>
        <v>#N/A</v>
      </c>
      <c r="C53" t="str">
        <f t="shared" si="0"/>
        <v>chicago.suntimes.com|business|the-donald-and-the-alderman-break-up-burke-no-longer-doing-tax-work-for-trump|.html</v>
      </c>
      <c r="D53" t="str">
        <f t="shared" si="1"/>
        <v>chicago.suntimes.com</v>
      </c>
      <c r="E53" t="s">
        <v>1085</v>
      </c>
      <c r="F53">
        <f t="shared" si="2"/>
        <v>3</v>
      </c>
      <c r="G53" t="e">
        <f t="shared" si="3"/>
        <v>#N/A</v>
      </c>
      <c r="H53" t="e">
        <f t="shared" si="4"/>
        <v>#N/A</v>
      </c>
    </row>
    <row r="54" spans="1:8" x14ac:dyDescent="0.2">
      <c r="A54" t="s">
        <v>774</v>
      </c>
      <c r="B54" t="e">
        <f>VLOOKUP(A54,Sentiment!A:B,2,FALSE)</f>
        <v>#N/A</v>
      </c>
      <c r="C54" t="str">
        <f t="shared" si="0"/>
        <v>deadline.com|2018|11|donald-trump-ad-pulled-nbc-criticism-debra-messing-nbcuniversal-1202496081|.html</v>
      </c>
      <c r="D54" t="str">
        <f t="shared" si="1"/>
        <v>deadline.com</v>
      </c>
      <c r="E54" t="s">
        <v>1096</v>
      </c>
      <c r="F54">
        <f t="shared" si="2"/>
        <v>3</v>
      </c>
      <c r="G54" t="e">
        <f t="shared" si="3"/>
        <v>#N/A</v>
      </c>
      <c r="H54" t="e">
        <f t="shared" si="4"/>
        <v>#N/A</v>
      </c>
    </row>
    <row r="55" spans="1:8" x14ac:dyDescent="0.2">
      <c r="A55" t="s">
        <v>49</v>
      </c>
      <c r="B55" t="e">
        <f>VLOOKUP(A55,Sentiment!A:B,2,FALSE)</f>
        <v>#N/A</v>
      </c>
      <c r="C55" t="str">
        <f t="shared" si="0"/>
        <v>gizmodo.com|china-subtly-mocks-president-trumps-terrible-info-secur-1829989824.html</v>
      </c>
      <c r="D55" t="str">
        <f t="shared" si="1"/>
        <v>gizmodo.com</v>
      </c>
      <c r="E55" t="s">
        <v>1124</v>
      </c>
      <c r="F55">
        <f t="shared" si="2"/>
        <v>3</v>
      </c>
      <c r="G55" t="e">
        <f t="shared" si="3"/>
        <v>#N/A</v>
      </c>
      <c r="H55" t="e">
        <f t="shared" si="4"/>
        <v>#N/A</v>
      </c>
    </row>
    <row r="56" spans="1:8" x14ac:dyDescent="0.2">
      <c r="A56" t="s">
        <v>53</v>
      </c>
      <c r="B56" t="e">
        <f>VLOOKUP(A56,Sentiment!A:B,2,FALSE)</f>
        <v>#N/A</v>
      </c>
      <c r="C56" t="str">
        <f t="shared" si="0"/>
        <v>hottestheadsofstate.com|us-presidents|.html</v>
      </c>
      <c r="D56" t="str">
        <f t="shared" si="1"/>
        <v>hottestheadsofstate.com</v>
      </c>
      <c r="E56" t="s">
        <v>1131</v>
      </c>
      <c r="F56">
        <f t="shared" si="2"/>
        <v>3</v>
      </c>
      <c r="G56" t="e">
        <f t="shared" si="3"/>
        <v>#N/A</v>
      </c>
      <c r="H56" t="e">
        <f t="shared" si="4"/>
        <v>#N/A</v>
      </c>
    </row>
    <row r="57" spans="1:8" x14ac:dyDescent="0.2">
      <c r="A57" t="s">
        <v>60</v>
      </c>
      <c r="B57" t="e">
        <f>VLOOKUP(A57,Sentiment!A:B,2,FALSE)</f>
        <v>#N/A</v>
      </c>
      <c r="C57" t="str">
        <f t="shared" si="0"/>
        <v>madison.com|wsj|news|local|govt-and-politics|president-trump-praises-scott-walker-leah-vukmir-at-wisconsin-rally|article_d6fe483c-2718-5133-9baa-1541432fe441.html.html</v>
      </c>
      <c r="D57" t="str">
        <f t="shared" si="1"/>
        <v>madison.com</v>
      </c>
      <c r="E57" t="s">
        <v>1142</v>
      </c>
      <c r="F57">
        <f t="shared" si="2"/>
        <v>3</v>
      </c>
      <c r="G57" t="e">
        <f t="shared" si="3"/>
        <v>#N/A</v>
      </c>
      <c r="H57" t="e">
        <f t="shared" si="4"/>
        <v>#N/A</v>
      </c>
    </row>
    <row r="58" spans="1:8" x14ac:dyDescent="0.2">
      <c r="A58" t="s">
        <v>61</v>
      </c>
      <c r="B58">
        <f>VLOOKUP(A58,Sentiment!A:B,2,FALSE)</f>
        <v>4.8855103230103197E-2</v>
      </c>
      <c r="C58" t="str">
        <f t="shared" si="0"/>
        <v>mashable.com|category|donald-trump|.html</v>
      </c>
      <c r="D58" t="str">
        <f t="shared" si="1"/>
        <v>mashable.com</v>
      </c>
      <c r="E58" t="s">
        <v>1143</v>
      </c>
      <c r="F58">
        <f t="shared" si="2"/>
        <v>3</v>
      </c>
      <c r="G58" t="e">
        <f t="shared" si="3"/>
        <v>#N/A</v>
      </c>
      <c r="H58" t="e">
        <f t="shared" si="4"/>
        <v>#N/A</v>
      </c>
    </row>
    <row r="59" spans="1:8" x14ac:dyDescent="0.2">
      <c r="A59" t="s">
        <v>545</v>
      </c>
      <c r="B59" t="e">
        <f>VLOOKUP(A59,Sentiment!A:B,2,FALSE)</f>
        <v>#N/A</v>
      </c>
      <c r="C59" t="str">
        <f t="shared" si="0"/>
        <v>onlinelibrary.wiley.com|doi|abs|10.1111|psq.12401.html</v>
      </c>
      <c r="D59" t="str">
        <f t="shared" si="1"/>
        <v>onlinelibrary.wiley.com</v>
      </c>
      <c r="E59" t="s">
        <v>1163</v>
      </c>
      <c r="F59">
        <f t="shared" si="2"/>
        <v>3</v>
      </c>
      <c r="G59" t="e">
        <f t="shared" si="3"/>
        <v>#N/A</v>
      </c>
      <c r="H59" t="e">
        <f t="shared" si="4"/>
        <v>#N/A</v>
      </c>
    </row>
    <row r="60" spans="1:8" x14ac:dyDescent="0.2">
      <c r="A60" t="s">
        <v>551</v>
      </c>
      <c r="B60" t="e">
        <f>VLOOKUP(A60,Sentiment!A:B,2,FALSE)</f>
        <v>#N/A</v>
      </c>
      <c r="C60" t="str">
        <f t="shared" si="0"/>
        <v>thehill.com|homenews|house|413980-trump-surprise-rattles-gop-in-final-stretch.html</v>
      </c>
      <c r="D60" t="str">
        <f t="shared" si="1"/>
        <v>thehill.com</v>
      </c>
      <c r="E60" t="s">
        <v>1190</v>
      </c>
      <c r="F60">
        <f t="shared" si="2"/>
        <v>3</v>
      </c>
      <c r="G60" t="e">
        <f t="shared" si="3"/>
        <v>#N/A</v>
      </c>
      <c r="H60" t="e">
        <f t="shared" si="4"/>
        <v>#N/A</v>
      </c>
    </row>
    <row r="61" spans="1:8" x14ac:dyDescent="0.2">
      <c r="A61" t="s">
        <v>90</v>
      </c>
      <c r="B61" t="e">
        <f>VLOOKUP(A61,Sentiment!A:B,2,FALSE)</f>
        <v>#N/A</v>
      </c>
      <c r="C61" t="str">
        <f t="shared" si="0"/>
        <v>triblive.com|local|regional|13373356-74|president-trump-to-campaign-in-western-pennsylvania-next-weekend.html</v>
      </c>
      <c r="D61" t="str">
        <f t="shared" si="1"/>
        <v>triblive.com</v>
      </c>
      <c r="E61" t="s">
        <v>1209</v>
      </c>
      <c r="F61">
        <f t="shared" si="2"/>
        <v>3</v>
      </c>
      <c r="G61" t="e">
        <f t="shared" si="3"/>
        <v>#N/A</v>
      </c>
      <c r="H61" t="e">
        <f t="shared" si="4"/>
        <v>#N/A</v>
      </c>
    </row>
    <row r="62" spans="1:8" x14ac:dyDescent="0.2">
      <c r="A62" t="s">
        <v>814</v>
      </c>
      <c r="B62" t="e">
        <f>VLOOKUP(A62,Sentiment!A:B,2,FALSE)</f>
        <v>#N/A</v>
      </c>
      <c r="C62" t="str">
        <f t="shared" si="0"/>
        <v>twitter.com|RyanRMiner|status|1060235561737379846|ref_src|twsrc|5Egoogle|7Ctwcamp|5Eserp|7Ctwgr|5Etweet.html</v>
      </c>
      <c r="D62" t="str">
        <f t="shared" si="1"/>
        <v>twitter.com</v>
      </c>
      <c r="E62" t="s">
        <v>1219</v>
      </c>
      <c r="F62">
        <f t="shared" si="2"/>
        <v>3</v>
      </c>
      <c r="G62" t="e">
        <f t="shared" si="3"/>
        <v>#N/A</v>
      </c>
      <c r="H62" t="e">
        <f t="shared" si="4"/>
        <v>#N/A</v>
      </c>
    </row>
    <row r="63" spans="1:8" x14ac:dyDescent="0.2">
      <c r="A63" t="s">
        <v>98</v>
      </c>
      <c r="B63" t="e">
        <f>VLOOKUP(A63,Sentiment!A:B,2,FALSE)</f>
        <v>#N/A</v>
      </c>
      <c r="C63" t="str">
        <f t="shared" si="0"/>
        <v>twitter.com|realDonaldTrump|status|1055458320390217728|ref_src|twsrc|5Egoogle|7Ctwcamp|5Eserp|7Ctwgr|5Etweet.html</v>
      </c>
      <c r="D63" t="str">
        <f t="shared" si="1"/>
        <v>twitter.com</v>
      </c>
      <c r="E63" t="s">
        <v>1234</v>
      </c>
      <c r="F63">
        <f t="shared" si="2"/>
        <v>3</v>
      </c>
      <c r="G63" t="e">
        <f t="shared" si="3"/>
        <v>#N/A</v>
      </c>
      <c r="H63" t="e">
        <f t="shared" si="4"/>
        <v>#N/A</v>
      </c>
    </row>
    <row r="64" spans="1:8" x14ac:dyDescent="0.2">
      <c r="A64" t="s">
        <v>563</v>
      </c>
      <c r="B64" t="e">
        <f>VLOOKUP(A64,Sentiment!A:B,2,FALSE)</f>
        <v>#N/A</v>
      </c>
      <c r="C64" t="str">
        <f t="shared" si="0"/>
        <v>twitter.com|realDonaldTrump|status|1057654684356395008|ref_src|twsrc|5Egoogle|7Ctwcamp|5Eserp|7Ctwgr|5Etweet.html</v>
      </c>
      <c r="D64" t="str">
        <f t="shared" si="1"/>
        <v>twitter.com</v>
      </c>
      <c r="E64" t="s">
        <v>1240</v>
      </c>
      <c r="F64">
        <f t="shared" si="2"/>
        <v>3</v>
      </c>
      <c r="G64" t="e">
        <f t="shared" si="3"/>
        <v>#N/A</v>
      </c>
      <c r="H64" t="e">
        <f t="shared" si="4"/>
        <v>#N/A</v>
      </c>
    </row>
    <row r="65" spans="1:8" x14ac:dyDescent="0.2">
      <c r="A65" t="s">
        <v>835</v>
      </c>
      <c r="B65" t="e">
        <f>VLOOKUP(A65,Sentiment!A:B,2,FALSE)</f>
        <v>#N/A</v>
      </c>
      <c r="C65" t="str">
        <f t="shared" si="0"/>
        <v>variety.com|2018|politics|news|jason-whitlock-trumps-young-black-leadership-summit-1203016037|.html</v>
      </c>
      <c r="D65" t="str">
        <f t="shared" si="1"/>
        <v>variety.com</v>
      </c>
      <c r="E65" t="s">
        <v>1257</v>
      </c>
      <c r="F65">
        <f t="shared" si="2"/>
        <v>3</v>
      </c>
      <c r="G65" t="e">
        <f t="shared" si="3"/>
        <v>#N/A</v>
      </c>
      <c r="H65" t="e">
        <f t="shared" si="4"/>
        <v>#N/A</v>
      </c>
    </row>
    <row r="66" spans="1:8" x14ac:dyDescent="0.2">
      <c r="A66" t="s">
        <v>840</v>
      </c>
      <c r="B66" t="e">
        <f>VLOOKUP(A66,Sentiment!A:B,2,FALSE)</f>
        <v>#N/A</v>
      </c>
      <c r="C66" t="str">
        <f t="shared" ref="C66:C129" si="5">SUBSTITUTE(SUBSTITUTE(A66,"https|||", ""), "http|||", "")</f>
        <v>www.ajc.com|news|state--regional-govt--politics|president-trump-stump-for-kemp-days-before-election|JTih2HgtO0vcAybIa0xRlO|.html</v>
      </c>
      <c r="D66" t="str">
        <f t="shared" ref="D66:D129" si="6">LEFT(C66,FIND("|",C66)-1)</f>
        <v>www.ajc.com</v>
      </c>
      <c r="E66" t="s">
        <v>1272</v>
      </c>
      <c r="F66">
        <f t="shared" ref="F66:F129" si="7">COUNTIF(D:D,E66)</f>
        <v>3</v>
      </c>
      <c r="G66" t="e">
        <f t="shared" ref="G66:G129" si="8">H66/F66</f>
        <v>#N/A</v>
      </c>
      <c r="H66" t="e">
        <f t="shared" ref="H66:H129" si="9">IF(F66&lt;&gt;0, SUMIF(A:A,"*"&amp;E66&amp;"*",B:B), 0)</f>
        <v>#N/A</v>
      </c>
    </row>
    <row r="67" spans="1:8" x14ac:dyDescent="0.2">
      <c r="A67" t="s">
        <v>843</v>
      </c>
      <c r="B67">
        <f>VLOOKUP(A67,Sentiment!A:B,2,FALSE)</f>
        <v>0.171941602240231</v>
      </c>
      <c r="C67" t="str">
        <f t="shared" si="5"/>
        <v>www.amazon.com|Donald-J-Trump-President-Other|dp|1621577872.html</v>
      </c>
      <c r="D67" t="str">
        <f t="shared" si="6"/>
        <v>www.amazon.com</v>
      </c>
      <c r="E67" t="s">
        <v>1280</v>
      </c>
      <c r="F67">
        <f t="shared" si="7"/>
        <v>3</v>
      </c>
      <c r="G67" t="e">
        <f t="shared" si="8"/>
        <v>#N/A</v>
      </c>
      <c r="H67" t="e">
        <f t="shared" si="9"/>
        <v>#N/A</v>
      </c>
    </row>
    <row r="68" spans="1:8" x14ac:dyDescent="0.2">
      <c r="A68" t="s">
        <v>845</v>
      </c>
      <c r="B68" t="e">
        <f>VLOOKUP(A68,Sentiment!A:B,2,FALSE)</f>
        <v>#N/A</v>
      </c>
      <c r="C68" t="str">
        <f t="shared" si="5"/>
        <v>www.amazon.com|TrumpNation-Being-Donald-Timothy-OBrien|dp|1422366189.html</v>
      </c>
      <c r="D68" t="str">
        <f t="shared" si="6"/>
        <v>www.amazon.com</v>
      </c>
      <c r="E68" t="s">
        <v>1286</v>
      </c>
      <c r="F68">
        <f t="shared" si="7"/>
        <v>3</v>
      </c>
      <c r="G68" t="e">
        <f t="shared" si="8"/>
        <v>#N/A</v>
      </c>
      <c r="H68" t="e">
        <f t="shared" si="9"/>
        <v>#N/A</v>
      </c>
    </row>
    <row r="69" spans="1:8" x14ac:dyDescent="0.2">
      <c r="A69" t="s">
        <v>120</v>
      </c>
      <c r="B69" t="e">
        <f>VLOOKUP(A69,Sentiment!A:B,2,FALSE)</f>
        <v>#N/A</v>
      </c>
      <c r="C69" t="str">
        <f t="shared" si="5"/>
        <v>www.azcentral.com|story|news|politics|elections|2018|10|18|president-donald-trump-lands-phoenix-ahead-mesa-rally|1689692002|.html</v>
      </c>
      <c r="D69" t="str">
        <f t="shared" si="6"/>
        <v>www.azcentral.com</v>
      </c>
      <c r="E69" t="s">
        <v>1297</v>
      </c>
      <c r="F69">
        <f t="shared" si="7"/>
        <v>3</v>
      </c>
      <c r="G69" t="e">
        <f t="shared" si="8"/>
        <v>#N/A</v>
      </c>
      <c r="H69" t="e">
        <f t="shared" si="9"/>
        <v>#N/A</v>
      </c>
    </row>
    <row r="70" spans="1:8" x14ac:dyDescent="0.2">
      <c r="A70" t="s">
        <v>133</v>
      </c>
      <c r="B70" t="e">
        <f>VLOOKUP(A70,Sentiment!A:B,2,FALSE)</f>
        <v>#N/A</v>
      </c>
      <c r="C70" t="str">
        <f t="shared" si="5"/>
        <v>www.bradenton.com|latest-news|article209031294.html.html</v>
      </c>
      <c r="D70" t="str">
        <f t="shared" si="6"/>
        <v>www.bradenton.com</v>
      </c>
      <c r="E70" t="s">
        <v>1331</v>
      </c>
      <c r="F70">
        <f t="shared" si="7"/>
        <v>3</v>
      </c>
      <c r="G70" t="e">
        <f t="shared" si="8"/>
        <v>#N/A</v>
      </c>
      <c r="H70" t="e">
        <f t="shared" si="9"/>
        <v>#N/A</v>
      </c>
    </row>
    <row r="71" spans="1:8" x14ac:dyDescent="0.2">
      <c r="A71" t="s">
        <v>863</v>
      </c>
      <c r="B71" t="e">
        <f>VLOOKUP(A71,Sentiment!A:B,2,FALSE)</f>
        <v>#N/A</v>
      </c>
      <c r="C71" t="str">
        <f t="shared" si="5"/>
        <v>www.breakingnews.ie|world|donald-trump-claims-big-win-in-midterms-despite-losing-house-control-883817.html.html</v>
      </c>
      <c r="D71" t="str">
        <f t="shared" si="6"/>
        <v>www.breakingnews.ie</v>
      </c>
      <c r="E71" t="s">
        <v>1332</v>
      </c>
      <c r="F71">
        <f t="shared" si="7"/>
        <v>3</v>
      </c>
      <c r="G71" t="e">
        <f t="shared" si="8"/>
        <v>#N/A</v>
      </c>
      <c r="H71" t="e">
        <f t="shared" si="9"/>
        <v>#N/A</v>
      </c>
    </row>
    <row r="72" spans="1:8" x14ac:dyDescent="0.2">
      <c r="A72" t="s">
        <v>142</v>
      </c>
      <c r="B72" t="e">
        <f>VLOOKUP(A72,Sentiment!A:B,2,FALSE)</f>
        <v>#N/A</v>
      </c>
      <c r="C72" t="str">
        <f t="shared" si="5"/>
        <v>www.businesswire.com|news|home|20181025005004|en||||Media-Alert|||-Exclusive-Press-Preview---Daily.html</v>
      </c>
      <c r="D72" t="str">
        <f t="shared" si="6"/>
        <v>www.businesswire.com</v>
      </c>
      <c r="E72" t="s">
        <v>1350</v>
      </c>
      <c r="F72">
        <f t="shared" si="7"/>
        <v>3</v>
      </c>
      <c r="G72" t="e">
        <f t="shared" si="8"/>
        <v>#N/A</v>
      </c>
      <c r="H72" t="e">
        <f t="shared" si="9"/>
        <v>#N/A</v>
      </c>
    </row>
    <row r="73" spans="1:8" x14ac:dyDescent="0.2">
      <c r="A73" t="s">
        <v>588</v>
      </c>
      <c r="B73" t="e">
        <f>VLOOKUP(A73,Sentiment!A:B,2,FALSE)</f>
        <v>#N/A</v>
      </c>
      <c r="C73" t="str">
        <f t="shared" si="5"/>
        <v>www.cbsnews.com|news|trump-claims-14th-amendment-doesnt-apply-to-illegal-immigrants-although-top-aides-say-its-undecided|.html</v>
      </c>
      <c r="D73" t="str">
        <f t="shared" si="6"/>
        <v>www.cbsnews.com</v>
      </c>
      <c r="E73" t="s">
        <v>1359</v>
      </c>
      <c r="F73">
        <f t="shared" si="7"/>
        <v>3</v>
      </c>
      <c r="G73" t="e">
        <f t="shared" si="8"/>
        <v>#N/A</v>
      </c>
      <c r="H73" t="e">
        <f t="shared" si="9"/>
        <v>#N/A</v>
      </c>
    </row>
    <row r="74" spans="1:8" x14ac:dyDescent="0.2">
      <c r="A74" t="s">
        <v>156</v>
      </c>
      <c r="B74" t="e">
        <f>VLOOKUP(A74,Sentiment!A:B,2,FALSE)</f>
        <v>#N/A</v>
      </c>
      <c r="C74" t="str">
        <f t="shared" si="5"/>
        <v>www.cnet.com|news|chinese-spies-reportedly-eavesdropping-on-donald-trumps-personal-iphone|.html</v>
      </c>
      <c r="D74" t="str">
        <f t="shared" si="6"/>
        <v>www.cnet.com</v>
      </c>
      <c r="E74" t="s">
        <v>1384</v>
      </c>
      <c r="F74">
        <f t="shared" si="7"/>
        <v>3</v>
      </c>
      <c r="G74" t="e">
        <f t="shared" si="8"/>
        <v>#N/A</v>
      </c>
      <c r="H74" t="e">
        <f t="shared" si="9"/>
        <v>#N/A</v>
      </c>
    </row>
    <row r="75" spans="1:8" x14ac:dyDescent="0.2">
      <c r="A75" t="s">
        <v>170</v>
      </c>
      <c r="B75" t="e">
        <f>VLOOKUP(A75,Sentiment!A:B,2,FALSE)</f>
        <v>#N/A</v>
      </c>
      <c r="C75" t="str">
        <f t="shared" si="5"/>
        <v>www.dailymail.co.uk|news|donald_trump|index.html.html</v>
      </c>
      <c r="D75" t="str">
        <f t="shared" si="6"/>
        <v>www.dailymail.co.uk</v>
      </c>
      <c r="E75" t="s">
        <v>1412</v>
      </c>
      <c r="F75">
        <f t="shared" si="7"/>
        <v>3</v>
      </c>
      <c r="G75" t="e">
        <f t="shared" si="8"/>
        <v>#N/A</v>
      </c>
      <c r="H75" t="e">
        <f t="shared" si="9"/>
        <v>#N/A</v>
      </c>
    </row>
    <row r="76" spans="1:8" x14ac:dyDescent="0.2">
      <c r="A76" t="s">
        <v>188</v>
      </c>
      <c r="B76">
        <f>VLOOKUP(A76,Sentiment!A:B,2,FALSE)</f>
        <v>0.14140049140049099</v>
      </c>
      <c r="C76" t="str">
        <f t="shared" si="5"/>
        <v>www.facebook.com|POTUS|.html</v>
      </c>
      <c r="D76" t="str">
        <f t="shared" si="6"/>
        <v>www.facebook.com</v>
      </c>
      <c r="E76" t="s">
        <v>1445</v>
      </c>
      <c r="F76">
        <f t="shared" si="7"/>
        <v>3</v>
      </c>
      <c r="G76" t="e">
        <f t="shared" si="8"/>
        <v>#N/A</v>
      </c>
      <c r="H76" t="e">
        <f t="shared" si="9"/>
        <v>#N/A</v>
      </c>
    </row>
    <row r="77" spans="1:8" x14ac:dyDescent="0.2">
      <c r="A77" t="s">
        <v>910</v>
      </c>
      <c r="B77">
        <f>VLOOKUP(A77,Sentiment!A:B,2,FALSE)</f>
        <v>0.103396464646464</v>
      </c>
      <c r="C77" t="str">
        <f t="shared" si="5"/>
        <v>www.hhs.gov|about|news|2018|01|26|hhs-marks-2017-accomplishments-under-president-donald-j-trump.html.html</v>
      </c>
      <c r="D77" t="str">
        <f t="shared" si="6"/>
        <v>www.hhs.gov</v>
      </c>
      <c r="E77" t="s">
        <v>1489</v>
      </c>
      <c r="F77">
        <f t="shared" si="7"/>
        <v>3</v>
      </c>
      <c r="G77" t="e">
        <f t="shared" si="8"/>
        <v>#N/A</v>
      </c>
      <c r="H77" t="e">
        <f t="shared" si="9"/>
        <v>#N/A</v>
      </c>
    </row>
    <row r="78" spans="1:8" x14ac:dyDescent="0.2">
      <c r="A78" t="s">
        <v>211</v>
      </c>
      <c r="B78">
        <f>VLOOKUP(A78,Sentiment!A:B,2,FALSE)</f>
        <v>0.13319091272872699</v>
      </c>
      <c r="C78" t="str">
        <f t="shared" si="5"/>
        <v>www.history.com|topics|us-presidents|donald-trump.html</v>
      </c>
      <c r="D78" t="str">
        <f t="shared" si="6"/>
        <v>www.history.com</v>
      </c>
      <c r="E78" t="s">
        <v>1491</v>
      </c>
      <c r="F78">
        <f t="shared" si="7"/>
        <v>3</v>
      </c>
      <c r="G78" t="e">
        <f t="shared" si="8"/>
        <v>#N/A</v>
      </c>
      <c r="H78" t="e">
        <f t="shared" si="9"/>
        <v>#N/A</v>
      </c>
    </row>
    <row r="79" spans="1:8" x14ac:dyDescent="0.2">
      <c r="A79" t="s">
        <v>618</v>
      </c>
      <c r="B79" t="e">
        <f>VLOOKUP(A79,Sentiment!A:B,2,FALSE)</f>
        <v>#N/A</v>
      </c>
      <c r="C79" t="str">
        <f t="shared" si="5"/>
        <v>www.independent.co.uk|news|world|americas|trump-twitter-live-updates-tweets-latest-us-president-meaning-explained-a8310501.html.html</v>
      </c>
      <c r="D79" t="str">
        <f t="shared" si="6"/>
        <v>www.independent.co.uk</v>
      </c>
      <c r="E79" t="s">
        <v>1504</v>
      </c>
      <c r="F79">
        <f t="shared" si="7"/>
        <v>3</v>
      </c>
      <c r="G79" t="e">
        <f t="shared" si="8"/>
        <v>#N/A</v>
      </c>
      <c r="H79" t="e">
        <f t="shared" si="9"/>
        <v>#N/A</v>
      </c>
    </row>
    <row r="80" spans="1:8" x14ac:dyDescent="0.2">
      <c r="A80" t="s">
        <v>503</v>
      </c>
      <c r="B80" t="e">
        <f>VLOOKUP(A80,Sentiment!A:B,2,FALSE)</f>
        <v>#N/A</v>
      </c>
      <c r="C80" t="str">
        <f t="shared" si="5"/>
        <v>abc13.com|politics|pres-trump-wants-to-end-birthright-citizenship-for-some|4580652|.html</v>
      </c>
      <c r="D80" t="str">
        <f t="shared" si="6"/>
        <v>abc13.com</v>
      </c>
      <c r="E80" t="s">
        <v>1026</v>
      </c>
      <c r="F80">
        <f t="shared" si="7"/>
        <v>2</v>
      </c>
      <c r="G80" t="e">
        <f t="shared" si="8"/>
        <v>#N/A</v>
      </c>
      <c r="H80" t="e">
        <f t="shared" si="9"/>
        <v>#N/A</v>
      </c>
    </row>
    <row r="81" spans="1:8" x14ac:dyDescent="0.2">
      <c r="A81" t="s">
        <v>19</v>
      </c>
      <c r="B81" t="e">
        <f>VLOOKUP(A81,Sentiment!A:B,2,FALSE)</f>
        <v>#N/A</v>
      </c>
      <c r="C81" t="str">
        <f t="shared" si="5"/>
        <v>books.google.com|books|id|3TinCwAAQBAJ|pg|PT390|lpg|PT390|dq|Trump|source|bl|ots|Gme76MJLDm|sig|aUjT9uxLqd45Ol-O4MR1Gijy6zA|hl|en|sa|X|ved|2ahUKEwithtCG9qHeAhWLslQKHVqiAecQ6AEwa3oECB0QAQ.html</v>
      </c>
      <c r="D81" t="str">
        <f t="shared" si="6"/>
        <v>books.google.com</v>
      </c>
      <c r="E81" t="s">
        <v>1048</v>
      </c>
      <c r="F81">
        <f t="shared" si="7"/>
        <v>2</v>
      </c>
      <c r="G81" t="e">
        <f t="shared" si="8"/>
        <v>#N/A</v>
      </c>
      <c r="H81" t="e">
        <f t="shared" si="9"/>
        <v>#N/A</v>
      </c>
    </row>
    <row r="82" spans="1:8" x14ac:dyDescent="0.2">
      <c r="A82" t="s">
        <v>765</v>
      </c>
      <c r="B82" t="e">
        <f>VLOOKUP(A82,Sentiment!A:B,2,FALSE)</f>
        <v>#N/A</v>
      </c>
      <c r="C82" t="str">
        <f t="shared" si="5"/>
        <v>books.google.com|books|id|YdxoDwAAQBAJ|pg|PA216|lpg|PA216|dq|Trump|source|bl|ots|svo8CrvHBu|sig|JoSscAB2r3gR2ZbQVGeBh1wqOBA|hl|en|sa|X|ved|2ahUKEwj72rvf8sLeAhURHHwKHfyCBPgQ6AEwanoECBkQAQ.html</v>
      </c>
      <c r="D82" t="str">
        <f t="shared" si="6"/>
        <v>books.google.com</v>
      </c>
      <c r="E82" t="s">
        <v>1063</v>
      </c>
      <c r="F82">
        <f t="shared" si="7"/>
        <v>2</v>
      </c>
      <c r="G82" t="e">
        <f t="shared" si="8"/>
        <v>#N/A</v>
      </c>
      <c r="H82" t="e">
        <f t="shared" si="9"/>
        <v>#N/A</v>
      </c>
    </row>
    <row r="83" spans="1:8" x14ac:dyDescent="0.2">
      <c r="A83" t="s">
        <v>27</v>
      </c>
      <c r="B83" t="e">
        <f>VLOOKUP(A83,Sentiment!A:B,2,FALSE)</f>
        <v>#N/A</v>
      </c>
      <c r="C83" t="str">
        <f t="shared" si="5"/>
        <v>books.google.com|books|id|fwEmDwAAQBAJ|pg|PA118|lpg|PA118|dq|President|Trump|source|bl|ots|O-8OB0Eyvx|sig|09yXCR23qI0eGlr_VW_sKcNoZkA|hl|en|sa|X|ved|2ahUKEwil6aWg9qHeAhXpIjQIHf7nDgwQ6AEwY3oECCEQAQ.html</v>
      </c>
      <c r="D83" t="str">
        <f t="shared" si="6"/>
        <v>books.google.com</v>
      </c>
      <c r="E83" t="s">
        <v>1068</v>
      </c>
      <c r="F83">
        <f t="shared" si="7"/>
        <v>2</v>
      </c>
      <c r="G83" t="e">
        <f t="shared" si="8"/>
        <v>#N/A</v>
      </c>
      <c r="H83" t="e">
        <f t="shared" si="9"/>
        <v>#N/A</v>
      </c>
    </row>
    <row r="84" spans="1:8" x14ac:dyDescent="0.2">
      <c r="A84" t="s">
        <v>29</v>
      </c>
      <c r="B84" t="e">
        <f>VLOOKUP(A84,Sentiment!A:B,2,FALSE)</f>
        <v>#N/A</v>
      </c>
      <c r="C84" t="str">
        <f t="shared" si="5"/>
        <v>books.google.com|books|id|hR9xc9NheesC|pg|PA8|lpg|PA8|dq|Trump|source|bl|ots|IE1co1OtWw|sig|Gx6HIaZo1OAruEtCV3oFhyN-SUk|hl|en|sa|X|ved|2ahUKEwithtCG9qHeAhWLslQKHVqiAecQ6AEwcHoECBgQAQ.html</v>
      </c>
      <c r="D84" t="str">
        <f t="shared" si="6"/>
        <v>books.google.com</v>
      </c>
      <c r="E84" t="s">
        <v>1071</v>
      </c>
      <c r="F84">
        <f t="shared" si="7"/>
        <v>2</v>
      </c>
      <c r="G84" t="e">
        <f t="shared" si="8"/>
        <v>#N/A</v>
      </c>
      <c r="H84" t="e">
        <f t="shared" si="9"/>
        <v>#N/A</v>
      </c>
    </row>
    <row r="85" spans="1:8" x14ac:dyDescent="0.2">
      <c r="A85" t="s">
        <v>523</v>
      </c>
      <c r="B85" t="e">
        <f>VLOOKUP(A85,Sentiment!A:B,2,FALSE)</f>
        <v>#N/A</v>
      </c>
      <c r="C85" t="str">
        <f t="shared" si="5"/>
        <v>books.google.com|books|id|txakCwAAQBAJ|pg|PA98|lpg|PA98|dq|Trump|source|bl|ots|4Lk1L7fQ49|sig|PGXbAyDEdOdwTMyM4cOo2UcFcRQ|hl|en|sa|X|ved|2ahUKEwj3qerfkbHeAhVBKH0KHSLVC8EQ6AEwcnoECB0QAQ.html</v>
      </c>
      <c r="D85" t="str">
        <f t="shared" si="6"/>
        <v>books.google.com</v>
      </c>
      <c r="E85" t="s">
        <v>1080</v>
      </c>
      <c r="F85">
        <f t="shared" si="7"/>
        <v>2</v>
      </c>
      <c r="G85" t="e">
        <f t="shared" si="8"/>
        <v>#N/A</v>
      </c>
      <c r="H85" t="e">
        <f t="shared" si="9"/>
        <v>#N/A</v>
      </c>
    </row>
    <row r="86" spans="1:8" x14ac:dyDescent="0.2">
      <c r="A86" t="s">
        <v>770</v>
      </c>
      <c r="B86" t="e">
        <f>VLOOKUP(A86,Sentiment!A:B,2,FALSE)</f>
        <v>#N/A</v>
      </c>
      <c r="C86" t="str">
        <f t="shared" si="5"/>
        <v>books.google.com|books|id|y5tKDwAAQBAJ|pg|PT219|lpg|PT219|dq|Trump|source|bl|ots|8p3A-5aX5-|sig|5IOEgTkbqUzRIPA19LISmPNC-fo|hl|en|sa|X|ved|2ahUKEwj72rvf8sLeAhURHHwKHfyCBPgQ6AEwaHoECBsQAQ.html</v>
      </c>
      <c r="D86" t="str">
        <f t="shared" si="6"/>
        <v>books.google.com</v>
      </c>
      <c r="E86" t="s">
        <v>1081</v>
      </c>
      <c r="F86">
        <f t="shared" si="7"/>
        <v>2</v>
      </c>
      <c r="G86" t="e">
        <f t="shared" si="8"/>
        <v>#N/A</v>
      </c>
      <c r="H86" t="e">
        <f t="shared" si="9"/>
        <v>#N/A</v>
      </c>
    </row>
    <row r="87" spans="1:8" x14ac:dyDescent="0.2">
      <c r="A87" t="s">
        <v>33</v>
      </c>
      <c r="B87" t="e">
        <f>VLOOKUP(A87,Sentiment!A:B,2,FALSE)</f>
        <v>#N/A</v>
      </c>
      <c r="C87" t="str">
        <f t="shared" si="5"/>
        <v>bullshit.ist|president-donald-j-trump-enacts-driving-restrictions-in-the-u-s-90e42a7e018b.html</v>
      </c>
      <c r="D87" t="str">
        <f t="shared" si="6"/>
        <v>bullshit.ist</v>
      </c>
      <c r="E87" t="s">
        <v>1084</v>
      </c>
      <c r="F87">
        <f t="shared" si="7"/>
        <v>2</v>
      </c>
      <c r="G87" t="e">
        <f t="shared" si="8"/>
        <v>#N/A</v>
      </c>
      <c r="H87" t="e">
        <f t="shared" si="9"/>
        <v>#N/A</v>
      </c>
    </row>
    <row r="88" spans="1:8" x14ac:dyDescent="0.2">
      <c r="A88" t="s">
        <v>773</v>
      </c>
      <c r="B88" t="e">
        <f>VLOOKUP(A88,Sentiment!A:B,2,FALSE)</f>
        <v>#N/A</v>
      </c>
      <c r="C88" t="str">
        <f t="shared" si="5"/>
        <v>cityandstateny.com|articles|personality|interviews-and-profiles|rep-pete-king-interview-love-donald-trump.html.html</v>
      </c>
      <c r="D88" t="str">
        <f t="shared" si="6"/>
        <v>cityandstateny.com</v>
      </c>
      <c r="E88" t="s">
        <v>1089</v>
      </c>
      <c r="F88">
        <f t="shared" si="7"/>
        <v>2</v>
      </c>
      <c r="G88" t="e">
        <f t="shared" si="8"/>
        <v>#N/A</v>
      </c>
      <c r="H88" t="e">
        <f t="shared" si="9"/>
        <v>#N/A</v>
      </c>
    </row>
    <row r="89" spans="1:8" x14ac:dyDescent="0.2">
      <c r="A89" t="s">
        <v>35</v>
      </c>
      <c r="B89" t="e">
        <f>VLOOKUP(A89,Sentiment!A:B,2,FALSE)</f>
        <v>#N/A</v>
      </c>
      <c r="C89" t="str">
        <f t="shared" si="5"/>
        <v>consortiumnews.com|2018|09|17|the-donald-in-wonderland|.html</v>
      </c>
      <c r="D89" t="str">
        <f t="shared" si="6"/>
        <v>consortiumnews.com</v>
      </c>
      <c r="E89" t="s">
        <v>1090</v>
      </c>
      <c r="F89">
        <f t="shared" si="7"/>
        <v>2</v>
      </c>
      <c r="G89" t="e">
        <f t="shared" si="8"/>
        <v>#N/A</v>
      </c>
      <c r="H89" t="e">
        <f t="shared" si="9"/>
        <v>#N/A</v>
      </c>
    </row>
    <row r="90" spans="1:8" x14ac:dyDescent="0.2">
      <c r="A90" t="s">
        <v>781</v>
      </c>
      <c r="B90" t="e">
        <f>VLOOKUP(A90,Sentiment!A:B,2,FALSE)</f>
        <v>#N/A</v>
      </c>
      <c r="C90" t="str">
        <f t="shared" si="5"/>
        <v>foreignpolicy.com|2017|10|12|the-donald-trump-kaiser-wilhelm-parallels-are-getting-scary|.html</v>
      </c>
      <c r="D90" t="str">
        <f t="shared" si="6"/>
        <v>foreignpolicy.com</v>
      </c>
      <c r="E90" t="s">
        <v>1115</v>
      </c>
      <c r="F90">
        <f t="shared" si="7"/>
        <v>2</v>
      </c>
      <c r="G90" t="e">
        <f t="shared" si="8"/>
        <v>#N/A</v>
      </c>
      <c r="H90" t="e">
        <f t="shared" si="9"/>
        <v>#N/A</v>
      </c>
    </row>
    <row r="91" spans="1:8" x14ac:dyDescent="0.2">
      <c r="A91" t="s">
        <v>48</v>
      </c>
      <c r="B91" t="e">
        <f>VLOOKUP(A91,Sentiment!A:B,2,FALSE)</f>
        <v>#N/A</v>
      </c>
      <c r="C91" t="str">
        <f t="shared" si="5"/>
        <v>genius.com|A-tribe-called-quest-the-donald-lyrics.html</v>
      </c>
      <c r="D91" t="str">
        <f t="shared" si="6"/>
        <v>genius.com</v>
      </c>
      <c r="E91" t="s">
        <v>1123</v>
      </c>
      <c r="F91">
        <f t="shared" si="7"/>
        <v>2</v>
      </c>
      <c r="G91" t="e">
        <f t="shared" si="8"/>
        <v>#N/A</v>
      </c>
      <c r="H91" t="e">
        <f t="shared" si="9"/>
        <v>#N/A</v>
      </c>
    </row>
    <row r="92" spans="1:8" x14ac:dyDescent="0.2">
      <c r="A92" t="s">
        <v>58</v>
      </c>
      <c r="B92" t="e">
        <f>VLOOKUP(A92,Sentiment!A:B,2,FALSE)</f>
        <v>#N/A</v>
      </c>
      <c r="C92" t="str">
        <f t="shared" si="5"/>
        <v>lobelog.com|the-donald-in-the-rearview-mirror|.html</v>
      </c>
      <c r="D92" t="str">
        <f t="shared" si="6"/>
        <v>lobelog.com</v>
      </c>
      <c r="E92" t="s">
        <v>1140</v>
      </c>
      <c r="F92">
        <f t="shared" si="7"/>
        <v>2</v>
      </c>
      <c r="G92" t="e">
        <f t="shared" si="8"/>
        <v>#N/A</v>
      </c>
      <c r="H92" t="e">
        <f t="shared" si="9"/>
        <v>#N/A</v>
      </c>
    </row>
    <row r="93" spans="1:8" x14ac:dyDescent="0.2">
      <c r="A93" t="s">
        <v>59</v>
      </c>
      <c r="B93" t="e">
        <f>VLOOKUP(A93,Sentiment!A:B,2,FALSE)</f>
        <v>#N/A</v>
      </c>
      <c r="C93" t="str">
        <f t="shared" si="5"/>
        <v>madison.com|news|nation|government-and-politics|from-whiskey-to-champagne-every-u-s-president-s-favorite|collection_9c96d96b-7866-52b0-8bc0-979238bb589b.html.html</v>
      </c>
      <c r="D93" t="str">
        <f t="shared" si="6"/>
        <v>madison.com</v>
      </c>
      <c r="E93" t="s">
        <v>1141</v>
      </c>
      <c r="F93">
        <f t="shared" si="7"/>
        <v>2</v>
      </c>
      <c r="G93" t="e">
        <f t="shared" si="8"/>
        <v>#N/A</v>
      </c>
      <c r="H93" t="e">
        <f t="shared" si="9"/>
        <v>#N/A</v>
      </c>
    </row>
    <row r="94" spans="1:8" x14ac:dyDescent="0.2">
      <c r="A94" t="s">
        <v>787</v>
      </c>
      <c r="B94" t="e">
        <f>VLOOKUP(A94,Sentiment!A:B,2,FALSE)</f>
        <v>#N/A</v>
      </c>
      <c r="C94" t="str">
        <f t="shared" si="5"/>
        <v>medicine.hofstra.edu|.html</v>
      </c>
      <c r="D94" t="str">
        <f t="shared" si="6"/>
        <v>medicine.hofstra.edu</v>
      </c>
      <c r="E94" t="s">
        <v>1144</v>
      </c>
      <c r="F94">
        <f t="shared" si="7"/>
        <v>2</v>
      </c>
      <c r="G94" t="e">
        <f t="shared" si="8"/>
        <v>#N/A</v>
      </c>
      <c r="H94" t="e">
        <f t="shared" si="9"/>
        <v>#N/A</v>
      </c>
    </row>
    <row r="95" spans="1:8" x14ac:dyDescent="0.2">
      <c r="A95" t="s">
        <v>65</v>
      </c>
      <c r="B95" t="e">
        <f>VLOOKUP(A95,Sentiment!A:B,2,FALSE)</f>
        <v>#N/A</v>
      </c>
      <c r="C95" t="str">
        <f t="shared" si="5"/>
        <v>narratively.com|the-donald-trump-of-the-1840s|.html</v>
      </c>
      <c r="D95" t="str">
        <f t="shared" si="6"/>
        <v>narratively.com</v>
      </c>
      <c r="E95" t="s">
        <v>1149</v>
      </c>
      <c r="F95">
        <f t="shared" si="7"/>
        <v>2</v>
      </c>
      <c r="G95" t="e">
        <f t="shared" si="8"/>
        <v>#N/A</v>
      </c>
      <c r="H95" t="e">
        <f t="shared" si="9"/>
        <v>#N/A</v>
      </c>
    </row>
    <row r="96" spans="1:8" x14ac:dyDescent="0.2">
      <c r="A96" t="s">
        <v>789</v>
      </c>
      <c r="B96" t="e">
        <f>VLOOKUP(A96,Sentiment!A:B,2,FALSE)</f>
        <v>#N/A</v>
      </c>
      <c r="C96" t="str">
        <f t="shared" si="5"/>
        <v>news.nationalgeographic.com|2017|03|how-trump-is-changing-science-environment|.html</v>
      </c>
      <c r="D96" t="str">
        <f t="shared" si="6"/>
        <v>news.nationalgeographic.com</v>
      </c>
      <c r="E96" t="s">
        <v>1153</v>
      </c>
      <c r="F96">
        <f t="shared" si="7"/>
        <v>2</v>
      </c>
      <c r="G96" t="e">
        <f t="shared" si="8"/>
        <v>#N/A</v>
      </c>
      <c r="H96" t="e">
        <f t="shared" si="9"/>
        <v>#N/A</v>
      </c>
    </row>
    <row r="97" spans="1:8" x14ac:dyDescent="0.2">
      <c r="A97" t="s">
        <v>68</v>
      </c>
      <c r="B97" t="e">
        <f>VLOOKUP(A97,Sentiment!A:B,2,FALSE)</f>
        <v>#N/A</v>
      </c>
      <c r="C97" t="str">
        <f t="shared" si="5"/>
        <v>nypost.com|2018|10|13|why-michael-moore-is-irrelevant-in-the-age-of-trump|.html</v>
      </c>
      <c r="D97" t="str">
        <f t="shared" si="6"/>
        <v>nypost.com</v>
      </c>
      <c r="E97" t="s">
        <v>1157</v>
      </c>
      <c r="F97">
        <f t="shared" si="7"/>
        <v>2</v>
      </c>
      <c r="G97" t="e">
        <f t="shared" si="8"/>
        <v>#N/A</v>
      </c>
      <c r="H97" t="e">
        <f t="shared" si="9"/>
        <v>#N/A</v>
      </c>
    </row>
    <row r="98" spans="1:8" x14ac:dyDescent="0.2">
      <c r="A98" t="s">
        <v>791</v>
      </c>
      <c r="B98" t="e">
        <f>VLOOKUP(A98,Sentiment!A:B,2,FALSE)</f>
        <v>#N/A</v>
      </c>
      <c r="C98" t="str">
        <f t="shared" si="5"/>
        <v>observer.com|2018|11|rihanna-donald-trump-cease-and-desist-letter|.html</v>
      </c>
      <c r="D98" t="str">
        <f t="shared" si="6"/>
        <v>observer.com</v>
      </c>
      <c r="E98" t="s">
        <v>1161</v>
      </c>
      <c r="F98">
        <f t="shared" si="7"/>
        <v>2</v>
      </c>
      <c r="G98" t="e">
        <f t="shared" si="8"/>
        <v>#N/A</v>
      </c>
      <c r="H98" t="e">
        <f t="shared" si="9"/>
        <v>#N/A</v>
      </c>
    </row>
    <row r="99" spans="1:8" x14ac:dyDescent="0.2">
      <c r="A99" t="s">
        <v>73</v>
      </c>
      <c r="B99" t="e">
        <f>VLOOKUP(A99,Sentiment!A:B,2,FALSE)</f>
        <v>#N/A</v>
      </c>
      <c r="C99" t="str">
        <f t="shared" si="5"/>
        <v>pen.org|press-release|lawsuit-trump-first-amendment-violations|.html</v>
      </c>
      <c r="D99" t="str">
        <f t="shared" si="6"/>
        <v>pen.org</v>
      </c>
      <c r="E99" t="s">
        <v>1166</v>
      </c>
      <c r="F99">
        <f t="shared" si="7"/>
        <v>2</v>
      </c>
      <c r="G99" t="e">
        <f t="shared" si="8"/>
        <v>#N/A</v>
      </c>
      <c r="H99" t="e">
        <f t="shared" si="9"/>
        <v>#N/A</v>
      </c>
    </row>
    <row r="100" spans="1:8" x14ac:dyDescent="0.2">
      <c r="A100" t="s">
        <v>76</v>
      </c>
      <c r="B100">
        <f>VLOOKUP(A100,Sentiment!A:B,2,FALSE)</f>
        <v>0.27972145699418399</v>
      </c>
      <c r="C100" t="str">
        <f t="shared" si="5"/>
        <v>projects.fivethirtyeight.com|trump-approval-ratings|.html</v>
      </c>
      <c r="D100" t="str">
        <f t="shared" si="6"/>
        <v>projects.fivethirtyeight.com</v>
      </c>
      <c r="E100" t="s">
        <v>1173</v>
      </c>
      <c r="F100">
        <f t="shared" si="7"/>
        <v>2</v>
      </c>
      <c r="G100" t="e">
        <f t="shared" si="8"/>
        <v>#N/A</v>
      </c>
      <c r="H100" t="e">
        <f t="shared" si="9"/>
        <v>#N/A</v>
      </c>
    </row>
    <row r="101" spans="1:8" x14ac:dyDescent="0.2">
      <c r="A101" t="s">
        <v>82</v>
      </c>
      <c r="B101" t="e">
        <f>VLOOKUP(A101,Sentiment!A:B,2,FALSE)</f>
        <v>#N/A</v>
      </c>
      <c r="C101" t="str">
        <f t="shared" si="5"/>
        <v>som.georgetown.edu|knowlansociety.html</v>
      </c>
      <c r="D101" t="str">
        <f t="shared" si="6"/>
        <v>som.georgetown.edu</v>
      </c>
      <c r="E101" t="s">
        <v>1180</v>
      </c>
      <c r="F101">
        <f t="shared" si="7"/>
        <v>2</v>
      </c>
      <c r="G101" t="e">
        <f t="shared" si="8"/>
        <v>#N/A</v>
      </c>
      <c r="H101" t="e">
        <f t="shared" si="9"/>
        <v>#N/A</v>
      </c>
    </row>
    <row r="102" spans="1:8" x14ac:dyDescent="0.2">
      <c r="A102" t="s">
        <v>800</v>
      </c>
      <c r="B102" t="e">
        <f>VLOOKUP(A102,Sentiment!A:B,2,FALSE)</f>
        <v>#N/A</v>
      </c>
      <c r="C102" t="str">
        <f t="shared" si="5"/>
        <v>thenib.com|the-donald-trump-comedy-hour.html</v>
      </c>
      <c r="D102" t="str">
        <f t="shared" si="6"/>
        <v>thenib.com</v>
      </c>
      <c r="E102" t="s">
        <v>1195</v>
      </c>
      <c r="F102">
        <f t="shared" si="7"/>
        <v>2</v>
      </c>
      <c r="G102" t="e">
        <f t="shared" si="8"/>
        <v>#N/A</v>
      </c>
      <c r="H102" t="e">
        <f t="shared" si="9"/>
        <v>#N/A</v>
      </c>
    </row>
    <row r="103" spans="1:8" x14ac:dyDescent="0.2">
      <c r="A103" t="s">
        <v>554</v>
      </c>
      <c r="B103" t="e">
        <f>VLOOKUP(A103,Sentiment!A:B,2,FALSE)</f>
        <v>#N/A</v>
      </c>
      <c r="C103" t="str">
        <f t="shared" si="5"/>
        <v>theweek.com|speedreads.html</v>
      </c>
      <c r="D103" t="str">
        <f t="shared" si="6"/>
        <v>theweek.com</v>
      </c>
      <c r="E103" t="s">
        <v>1198</v>
      </c>
      <c r="F103">
        <f t="shared" si="7"/>
        <v>2</v>
      </c>
      <c r="G103" t="e">
        <f t="shared" si="8"/>
        <v>#N/A</v>
      </c>
      <c r="H103" t="e">
        <f t="shared" si="9"/>
        <v>#N/A</v>
      </c>
    </row>
    <row r="104" spans="1:8" x14ac:dyDescent="0.2">
      <c r="A104" t="s">
        <v>803</v>
      </c>
      <c r="B104" t="e">
        <f>VLOOKUP(A104,Sentiment!A:B,2,FALSE)</f>
        <v>#N/A</v>
      </c>
      <c r="C104" t="str">
        <f t="shared" si="5"/>
        <v>translate.google.com|translate|hl|en|sl|it|u|www.huffingtonpost.it|claudio-madricardo|jair-come-the-donald-pero-somiglia-piu-a-duterte_a_23575813||prev|search.html</v>
      </c>
      <c r="D104" t="str">
        <f t="shared" si="6"/>
        <v>translate.google.com</v>
      </c>
      <c r="E104" t="s">
        <v>1203</v>
      </c>
      <c r="F104">
        <f t="shared" si="7"/>
        <v>2</v>
      </c>
      <c r="G104" t="e">
        <f t="shared" si="8"/>
        <v>#N/A</v>
      </c>
      <c r="H104" t="e">
        <f t="shared" si="9"/>
        <v>#N/A</v>
      </c>
    </row>
    <row r="105" spans="1:8" x14ac:dyDescent="0.2">
      <c r="A105" t="s">
        <v>804</v>
      </c>
      <c r="B105" t="e">
        <f>VLOOKUP(A105,Sentiment!A:B,2,FALSE)</f>
        <v>#N/A</v>
      </c>
      <c r="C105" t="str">
        <f t="shared" si="5"/>
        <v>translate.google.com|translate|hl|en|sl|it|u|www.affaritaliani.it|esteri|midterm-il-trumpismo-ha-retto-ora-the-donald-pensa-alla-rielezione-nel-2020-570750.html|prev|search.html</v>
      </c>
      <c r="D105" t="str">
        <f t="shared" si="6"/>
        <v>translate.google.com</v>
      </c>
      <c r="E105" t="s">
        <v>1204</v>
      </c>
      <c r="F105">
        <f t="shared" si="7"/>
        <v>2</v>
      </c>
      <c r="G105" t="e">
        <f t="shared" si="8"/>
        <v>#N/A</v>
      </c>
      <c r="H105" t="e">
        <f t="shared" si="9"/>
        <v>#N/A</v>
      </c>
    </row>
    <row r="106" spans="1:8" x14ac:dyDescent="0.2">
      <c r="A106" t="s">
        <v>556</v>
      </c>
      <c r="B106" t="e">
        <f>VLOOKUP(A106,Sentiment!A:B,2,FALSE)</f>
        <v>#N/A</v>
      </c>
      <c r="C106" t="str">
        <f t="shared" si="5"/>
        <v>translate.google.com|translate|hl|en|sl|nl|u|www.bnr.nl|podcast|the-donald-show|10358977|the-donald-show-lying-ted-en-de-losgeslagen-democraten|prev|search.html</v>
      </c>
      <c r="D106" t="str">
        <f t="shared" si="6"/>
        <v>translate.google.com</v>
      </c>
      <c r="E106" t="s">
        <v>1205</v>
      </c>
      <c r="F106">
        <f t="shared" si="7"/>
        <v>2</v>
      </c>
      <c r="G106" t="e">
        <f t="shared" si="8"/>
        <v>#N/A</v>
      </c>
      <c r="H106" t="e">
        <f t="shared" si="9"/>
        <v>#N/A</v>
      </c>
    </row>
    <row r="107" spans="1:8" x14ac:dyDescent="0.2">
      <c r="A107" t="s">
        <v>807</v>
      </c>
      <c r="B107" t="e">
        <f>VLOOKUP(A107,Sentiment!A:B,2,FALSE)</f>
        <v>#N/A</v>
      </c>
      <c r="C107" t="str">
        <f t="shared" si="5"/>
        <v>trumpcoin2020.com|.html</v>
      </c>
      <c r="D107" t="str">
        <f t="shared" si="6"/>
        <v>trumpcoin2020.com</v>
      </c>
      <c r="E107" t="s">
        <v>1211</v>
      </c>
      <c r="F107">
        <f t="shared" si="7"/>
        <v>2</v>
      </c>
      <c r="G107" t="e">
        <f t="shared" si="8"/>
        <v>#N/A</v>
      </c>
      <c r="H107" t="e">
        <f t="shared" si="9"/>
        <v>#N/A</v>
      </c>
    </row>
    <row r="108" spans="1:8" x14ac:dyDescent="0.2">
      <c r="A108" t="s">
        <v>809</v>
      </c>
      <c r="B108" t="e">
        <f>VLOOKUP(A108,Sentiment!A:B,2,FALSE)</f>
        <v>#N/A</v>
      </c>
      <c r="C108" t="str">
        <f t="shared" si="5"/>
        <v>twitter.com|DomenicoNPR|ref_src|twsrc|5Egoogle|7Ctwcamp|5Eserp|7Ctwgr|5Eauthor.html</v>
      </c>
      <c r="D108" t="str">
        <f t="shared" si="6"/>
        <v>twitter.com</v>
      </c>
      <c r="E108" t="s">
        <v>1214</v>
      </c>
      <c r="F108">
        <f t="shared" si="7"/>
        <v>2</v>
      </c>
      <c r="G108" t="e">
        <f t="shared" si="8"/>
        <v>#N/A</v>
      </c>
      <c r="H108" t="e">
        <f t="shared" si="9"/>
        <v>#N/A</v>
      </c>
    </row>
    <row r="109" spans="1:8" x14ac:dyDescent="0.2">
      <c r="A109" t="s">
        <v>818</v>
      </c>
      <c r="B109" t="e">
        <f>VLOOKUP(A109,Sentiment!A:B,2,FALSE)</f>
        <v>#N/A</v>
      </c>
      <c r="C109" t="str">
        <f t="shared" si="5"/>
        <v>twitter.com|SteveSchmidtSES|status|1060222981203472384|ref_src|twsrc|5Egoogle|7Ctwcamp|5Eserp|7Ctwgr|5Etweet.html</v>
      </c>
      <c r="D109" t="str">
        <f t="shared" si="6"/>
        <v>twitter.com</v>
      </c>
      <c r="E109" t="s">
        <v>1223</v>
      </c>
      <c r="F109">
        <f t="shared" si="7"/>
        <v>2</v>
      </c>
      <c r="G109" t="e">
        <f t="shared" si="8"/>
        <v>#N/A</v>
      </c>
      <c r="H109" t="e">
        <f t="shared" si="9"/>
        <v>#N/A</v>
      </c>
    </row>
    <row r="110" spans="1:8" x14ac:dyDescent="0.2">
      <c r="A110" t="s">
        <v>97</v>
      </c>
      <c r="B110" t="e">
        <f>VLOOKUP(A110,Sentiment!A:B,2,FALSE)</f>
        <v>#N/A</v>
      </c>
      <c r="C110" t="str">
        <f t="shared" si="5"/>
        <v>twitter.com|realDonaldTrump|status|1055418269270716418|ref_src|twsrc|5Egoogle|7Ctwcamp|5Eserp|7Ctwgr|5Etweet.html</v>
      </c>
      <c r="D110" t="str">
        <f t="shared" si="6"/>
        <v>twitter.com</v>
      </c>
      <c r="E110" t="s">
        <v>1233</v>
      </c>
      <c r="F110">
        <f t="shared" si="7"/>
        <v>2</v>
      </c>
      <c r="G110" t="e">
        <f t="shared" si="8"/>
        <v>#N/A</v>
      </c>
      <c r="H110" t="e">
        <f t="shared" si="9"/>
        <v>#N/A</v>
      </c>
    </row>
    <row r="111" spans="1:8" x14ac:dyDescent="0.2">
      <c r="A111" t="s">
        <v>824</v>
      </c>
      <c r="B111" t="e">
        <f>VLOOKUP(A111,Sentiment!A:B,2,FALSE)</f>
        <v>#N/A</v>
      </c>
      <c r="C111" t="str">
        <f t="shared" si="5"/>
        <v>twitter.com|realDonaldTrump|status|1060130202418864129|ref_src|twsrc|5Egoogle|7Ctwcamp|5Eserp|7Ctwgr|5Etweet.html</v>
      </c>
      <c r="D111" t="str">
        <f t="shared" si="6"/>
        <v>twitter.com</v>
      </c>
      <c r="E111" t="s">
        <v>1243</v>
      </c>
      <c r="F111">
        <f t="shared" si="7"/>
        <v>2</v>
      </c>
      <c r="G111" t="e">
        <f t="shared" si="8"/>
        <v>#N/A</v>
      </c>
      <c r="H111" t="e">
        <f t="shared" si="9"/>
        <v>#N/A</v>
      </c>
    </row>
    <row r="112" spans="1:8" x14ac:dyDescent="0.2">
      <c r="A112" t="s">
        <v>826</v>
      </c>
      <c r="B112" t="e">
        <f>VLOOKUP(A112,Sentiment!A:B,2,FALSE)</f>
        <v>#N/A</v>
      </c>
      <c r="C112" t="str">
        <f t="shared" si="5"/>
        <v>twitter.com|realDonaldTrump|status|1060148982968733696|ref_src|twsrc|5Egoogle|7Ctwcamp|5Eserp|7Ctwgr|5Etweet.html</v>
      </c>
      <c r="D112" t="str">
        <f t="shared" si="6"/>
        <v>twitter.com</v>
      </c>
      <c r="E112" t="s">
        <v>1245</v>
      </c>
      <c r="F112">
        <f t="shared" si="7"/>
        <v>2</v>
      </c>
      <c r="G112">
        <f t="shared" si="8"/>
        <v>0.16666666666666599</v>
      </c>
      <c r="H112">
        <f t="shared" si="9"/>
        <v>0.33333333333333198</v>
      </c>
    </row>
    <row r="113" spans="1:8" x14ac:dyDescent="0.2">
      <c r="A113" t="s">
        <v>827</v>
      </c>
      <c r="B113" t="e">
        <f>VLOOKUP(A113,Sentiment!A:B,2,FALSE)</f>
        <v>#N/A</v>
      </c>
      <c r="C113" t="str">
        <f t="shared" si="5"/>
        <v>twitter.com|realDonaldTrump|status|1060153052676702208|ref_src|twsrc|5Egoogle|7Ctwcamp|5Eserp|7Ctwgr|5Etweet.html</v>
      </c>
      <c r="D113" t="str">
        <f t="shared" si="6"/>
        <v>twitter.com</v>
      </c>
      <c r="E113" t="s">
        <v>1246</v>
      </c>
      <c r="F113">
        <f t="shared" si="7"/>
        <v>2</v>
      </c>
      <c r="G113" t="e">
        <f t="shared" si="8"/>
        <v>#N/A</v>
      </c>
      <c r="H113" t="e">
        <f t="shared" si="9"/>
        <v>#N/A</v>
      </c>
    </row>
    <row r="114" spans="1:8" x14ac:dyDescent="0.2">
      <c r="A114" t="s">
        <v>841</v>
      </c>
      <c r="B114" t="e">
        <f>VLOOKUP(A114,Sentiment!A:B,2,FALSE)</f>
        <v>#N/A</v>
      </c>
      <c r="C114" t="str">
        <f t="shared" si="5"/>
        <v>www.aljazeera.com|indepth|opinion|midterm-elections-affect-trump-middle-east-strategy-181104135839130.html.html</v>
      </c>
      <c r="D114" t="str">
        <f t="shared" si="6"/>
        <v>www.aljazeera.com</v>
      </c>
      <c r="E114" t="s">
        <v>1274</v>
      </c>
      <c r="F114">
        <f t="shared" si="7"/>
        <v>2</v>
      </c>
      <c r="G114" t="e">
        <f t="shared" si="8"/>
        <v>#N/A</v>
      </c>
      <c r="H114" t="e">
        <f t="shared" si="9"/>
        <v>#N/A</v>
      </c>
    </row>
    <row r="115" spans="1:8" x14ac:dyDescent="0.2">
      <c r="A115" t="s">
        <v>111</v>
      </c>
      <c r="B115" t="e">
        <f>VLOOKUP(A115,Sentiment!A:B,2,FALSE)</f>
        <v>#N/A</v>
      </c>
      <c r="C115" t="str">
        <f t="shared" si="5"/>
        <v>www.amazon.com|Donald-Trump-45th-Us-President|dp|1682822958.html</v>
      </c>
      <c r="D115" t="str">
        <f t="shared" si="6"/>
        <v>www.amazon.com</v>
      </c>
      <c r="E115" t="s">
        <v>1282</v>
      </c>
      <c r="F115">
        <f t="shared" si="7"/>
        <v>2</v>
      </c>
      <c r="G115" t="e">
        <f t="shared" si="8"/>
        <v>#N/A</v>
      </c>
      <c r="H115" t="e">
        <f t="shared" si="9"/>
        <v>#N/A</v>
      </c>
    </row>
    <row r="116" spans="1:8" x14ac:dyDescent="0.2">
      <c r="A116" t="s">
        <v>122</v>
      </c>
      <c r="B116" t="e">
        <f>VLOOKUP(A116,Sentiment!A:B,2,FALSE)</f>
        <v>#N/A</v>
      </c>
      <c r="C116" t="str">
        <f t="shared" si="5"/>
        <v>www.bbc.com|news|av|world-us-canada-42626890|what-the-world-thinks-of-trump-s-first-year-as-us-president.html</v>
      </c>
      <c r="D116" t="str">
        <f t="shared" si="6"/>
        <v>www.bbc.com</v>
      </c>
      <c r="E116" t="s">
        <v>1302</v>
      </c>
      <c r="F116">
        <f t="shared" si="7"/>
        <v>2</v>
      </c>
      <c r="G116" t="e">
        <f t="shared" si="8"/>
        <v>#N/A</v>
      </c>
      <c r="H116" t="e">
        <f t="shared" si="9"/>
        <v>#N/A</v>
      </c>
    </row>
    <row r="117" spans="1:8" x14ac:dyDescent="0.2">
      <c r="A117" t="s">
        <v>852</v>
      </c>
      <c r="B117" t="e">
        <f>VLOOKUP(A117,Sentiment!A:B,2,FALSE)</f>
        <v>#N/A</v>
      </c>
      <c r="C117" t="str">
        <f t="shared" si="5"/>
        <v>www.bbc.com|news|av|world-us-canada-46119915|sarah-sanders-candidates-the-president-campaigned-for-are-doing-well.html</v>
      </c>
      <c r="D117" t="str">
        <f t="shared" si="6"/>
        <v>www.bbc.com</v>
      </c>
      <c r="E117" t="s">
        <v>1304</v>
      </c>
      <c r="F117">
        <f t="shared" si="7"/>
        <v>2</v>
      </c>
      <c r="G117" t="e">
        <f t="shared" si="8"/>
        <v>#N/A</v>
      </c>
      <c r="H117" t="e">
        <f t="shared" si="9"/>
        <v>#N/A</v>
      </c>
    </row>
    <row r="118" spans="1:8" x14ac:dyDescent="0.2">
      <c r="A118" t="s">
        <v>125</v>
      </c>
      <c r="B118" t="e">
        <f>VLOOKUP(A118,Sentiment!A:B,2,FALSE)</f>
        <v>#N/A</v>
      </c>
      <c r="C118" t="str">
        <f t="shared" si="5"/>
        <v>www.bbc.com|news|world-us-canada-45973436.html</v>
      </c>
      <c r="D118" t="str">
        <f t="shared" si="6"/>
        <v>www.bbc.com</v>
      </c>
      <c r="E118" t="s">
        <v>1313</v>
      </c>
      <c r="F118">
        <f t="shared" si="7"/>
        <v>2</v>
      </c>
      <c r="G118" t="e">
        <f t="shared" si="8"/>
        <v>#N/A</v>
      </c>
      <c r="H118" t="e">
        <f t="shared" si="9"/>
        <v>#N/A</v>
      </c>
    </row>
    <row r="119" spans="1:8" x14ac:dyDescent="0.2">
      <c r="A119" t="s">
        <v>580</v>
      </c>
      <c r="B119" t="e">
        <f>VLOOKUP(A119,Sentiment!A:B,2,FALSE)</f>
        <v>#N/A</v>
      </c>
      <c r="C119" t="str">
        <f t="shared" si="5"/>
        <v>www.bnr.nl|podcast|the-donald-show|10358977|the-donald-show-lying-ted-en-de-losgeslagen-democraten.html</v>
      </c>
      <c r="D119" t="str">
        <f t="shared" si="6"/>
        <v>www.bnr.nl</v>
      </c>
      <c r="E119" t="s">
        <v>1328</v>
      </c>
      <c r="F119">
        <f t="shared" si="7"/>
        <v>2</v>
      </c>
      <c r="G119" t="e">
        <f t="shared" si="8"/>
        <v>#N/A</v>
      </c>
      <c r="H119" t="e">
        <f t="shared" si="9"/>
        <v>#N/A</v>
      </c>
    </row>
    <row r="120" spans="1:8" x14ac:dyDescent="0.2">
      <c r="A120" t="s">
        <v>134</v>
      </c>
      <c r="B120">
        <f>VLOOKUP(A120,Sentiment!A:B,2,FALSE)</f>
        <v>3.4739729032658297E-2</v>
      </c>
      <c r="C120" t="str">
        <f t="shared" si="5"/>
        <v>www.britannica.com|biography|Donald-Trump.html</v>
      </c>
      <c r="D120" t="str">
        <f t="shared" si="6"/>
        <v>www.britannica.com</v>
      </c>
      <c r="E120" t="s">
        <v>1334</v>
      </c>
      <c r="F120">
        <f t="shared" si="7"/>
        <v>2</v>
      </c>
      <c r="G120" t="e">
        <f t="shared" si="8"/>
        <v>#N/A</v>
      </c>
      <c r="H120" t="e">
        <f t="shared" si="9"/>
        <v>#N/A</v>
      </c>
    </row>
    <row r="121" spans="1:8" x14ac:dyDescent="0.2">
      <c r="A121" t="s">
        <v>135</v>
      </c>
      <c r="B121" t="e">
        <f>VLOOKUP(A121,Sentiment!A:B,2,FALSE)</f>
        <v>#N/A</v>
      </c>
      <c r="C121" t="str">
        <f t="shared" si="5"/>
        <v>www.britannica.com|list|secret-service-code-names-of-10-us-presidents.html</v>
      </c>
      <c r="D121" t="str">
        <f t="shared" si="6"/>
        <v>www.britannica.com</v>
      </c>
      <c r="E121" t="s">
        <v>1335</v>
      </c>
      <c r="F121">
        <f t="shared" si="7"/>
        <v>2</v>
      </c>
      <c r="G121" t="e">
        <f t="shared" si="8"/>
        <v>#N/A</v>
      </c>
      <c r="H121" t="e">
        <f t="shared" si="9"/>
        <v>#N/A</v>
      </c>
    </row>
    <row r="122" spans="1:8" x14ac:dyDescent="0.2">
      <c r="A122" t="s">
        <v>865</v>
      </c>
      <c r="B122" t="e">
        <f>VLOOKUP(A122,Sentiment!A:B,2,FALSE)</f>
        <v>#N/A</v>
      </c>
      <c r="C122" t="str">
        <f t="shared" si="5"/>
        <v>www.businessinsider.com|how-much-does-the-us-president-get-paid-2016-11.html</v>
      </c>
      <c r="D122" t="str">
        <f t="shared" si="6"/>
        <v>www.businessinsider.com</v>
      </c>
      <c r="E122" t="s">
        <v>1346</v>
      </c>
      <c r="F122">
        <f t="shared" si="7"/>
        <v>2</v>
      </c>
      <c r="G122" t="e">
        <f t="shared" si="8"/>
        <v>#N/A</v>
      </c>
      <c r="H122" t="e">
        <f t="shared" si="9"/>
        <v>#N/A</v>
      </c>
    </row>
    <row r="123" spans="1:8" x14ac:dyDescent="0.2">
      <c r="A123" t="s">
        <v>147</v>
      </c>
      <c r="B123" t="e">
        <f>VLOOKUP(A123,Sentiment!A:B,2,FALSE)</f>
        <v>#N/A</v>
      </c>
      <c r="C123" t="str">
        <f t="shared" si="5"/>
        <v>www.cbsnews.com|news|donald-trump-full-interview-60-minutes-transcript-lesley-stahl-2018-10-14|.html</v>
      </c>
      <c r="D123" t="str">
        <f t="shared" si="6"/>
        <v>www.cbsnews.com</v>
      </c>
      <c r="E123" t="s">
        <v>1358</v>
      </c>
      <c r="F123">
        <f t="shared" si="7"/>
        <v>2</v>
      </c>
      <c r="G123" t="e">
        <f t="shared" si="8"/>
        <v>#N/A</v>
      </c>
      <c r="H123" t="e">
        <f t="shared" si="9"/>
        <v>#N/A</v>
      </c>
    </row>
    <row r="124" spans="1:8" x14ac:dyDescent="0.2">
      <c r="A124" t="s">
        <v>869</v>
      </c>
      <c r="B124" t="e">
        <f>VLOOKUP(A124,Sentiment!A:B,2,FALSE)</f>
        <v>#N/A</v>
      </c>
      <c r="C124" t="str">
        <f t="shared" si="5"/>
        <v>www.cbsnews.com|news|trump-news-conference-today-post-midterm-election-results-11-07-2018-live-updates|.html</v>
      </c>
      <c r="D124" t="str">
        <f t="shared" si="6"/>
        <v>www.cbsnews.com</v>
      </c>
      <c r="E124" t="s">
        <v>1360</v>
      </c>
      <c r="F124">
        <f t="shared" si="7"/>
        <v>2</v>
      </c>
      <c r="G124" t="e">
        <f t="shared" si="8"/>
        <v>#N/A</v>
      </c>
      <c r="H124" t="e">
        <f t="shared" si="9"/>
        <v>#N/A</v>
      </c>
    </row>
    <row r="125" spans="1:8" x14ac:dyDescent="0.2">
      <c r="A125" t="s">
        <v>149</v>
      </c>
      <c r="B125" t="e">
        <f>VLOOKUP(A125,Sentiment!A:B,2,FALSE)</f>
        <v>#N/A</v>
      </c>
      <c r="C125" t="str">
        <f t="shared" si="5"/>
        <v>www.celebitchy.com|597318|donald_trump_condemned_the_terrorist_bomber_he_the_gop_created_|president_donald_j_trump_signs_s3021|.html</v>
      </c>
      <c r="D125" t="str">
        <f t="shared" si="6"/>
        <v>www.celebitchy.com</v>
      </c>
      <c r="E125" t="s">
        <v>1364</v>
      </c>
      <c r="F125">
        <f t="shared" si="7"/>
        <v>2</v>
      </c>
      <c r="G125" t="e">
        <f t="shared" si="8"/>
        <v>#N/A</v>
      </c>
      <c r="H125" t="e">
        <f t="shared" si="9"/>
        <v>#N/A</v>
      </c>
    </row>
    <row r="126" spans="1:8" x14ac:dyDescent="0.2">
      <c r="A126" t="s">
        <v>870</v>
      </c>
      <c r="B126" t="e">
        <f>VLOOKUP(A126,Sentiment!A:B,2,FALSE)</f>
        <v>#N/A</v>
      </c>
      <c r="C126" t="str">
        <f t="shared" si="5"/>
        <v>www.channelnewsasia.com|news|asia|us-vice-president-s-visit-to-japan-being-arranged-for-around-nov--13---sources-10902388.html</v>
      </c>
      <c r="D126" t="str">
        <f t="shared" si="6"/>
        <v>www.channelnewsasia.com</v>
      </c>
      <c r="E126" t="s">
        <v>1366</v>
      </c>
      <c r="F126">
        <f t="shared" si="7"/>
        <v>2</v>
      </c>
      <c r="G126" t="e">
        <f t="shared" si="8"/>
        <v>#N/A</v>
      </c>
      <c r="H126" t="e">
        <f t="shared" si="9"/>
        <v>#N/A</v>
      </c>
    </row>
    <row r="127" spans="1:8" x14ac:dyDescent="0.2">
      <c r="A127" t="s">
        <v>595</v>
      </c>
      <c r="B127" t="e">
        <f>VLOOKUP(A127,Sentiment!A:B,2,FALSE)</f>
        <v>#N/A</v>
      </c>
      <c r="C127" t="str">
        <f t="shared" si="5"/>
        <v>www.click2houston.com|news|national|president-trump-plans-to-end-birthright-citizenship-for-some-us-born-babies.html</v>
      </c>
      <c r="D127" t="str">
        <f t="shared" si="6"/>
        <v>www.click2houston.com</v>
      </c>
      <c r="E127" t="s">
        <v>1374</v>
      </c>
      <c r="F127">
        <f t="shared" si="7"/>
        <v>2</v>
      </c>
      <c r="G127" t="e">
        <f t="shared" si="8"/>
        <v>#N/A</v>
      </c>
      <c r="H127" t="e">
        <f t="shared" si="9"/>
        <v>#N/A</v>
      </c>
    </row>
    <row r="128" spans="1:8" x14ac:dyDescent="0.2">
      <c r="A128" t="s">
        <v>873</v>
      </c>
      <c r="B128" t="e">
        <f>VLOOKUP(A128,Sentiment!A:B,2,FALSE)</f>
        <v>#N/A</v>
      </c>
      <c r="C128" t="str">
        <f t="shared" si="5"/>
        <v>www.clickhole.com|4-encounters-between-an-alien-civilization-and-a-u-s-p-1828210780.html</v>
      </c>
      <c r="D128" t="str">
        <f t="shared" si="6"/>
        <v>www.clickhole.com</v>
      </c>
      <c r="E128" t="s">
        <v>1376</v>
      </c>
      <c r="F128">
        <f t="shared" si="7"/>
        <v>2</v>
      </c>
      <c r="G128" t="e">
        <f t="shared" si="8"/>
        <v>#N/A</v>
      </c>
      <c r="H128" t="e">
        <f t="shared" si="9"/>
        <v>#N/A</v>
      </c>
    </row>
    <row r="129" spans="1:8" x14ac:dyDescent="0.2">
      <c r="A129" t="s">
        <v>600</v>
      </c>
      <c r="B129" t="e">
        <f>VLOOKUP(A129,Sentiment!A:B,2,FALSE)</f>
        <v>#N/A</v>
      </c>
      <c r="C129" t="str">
        <f t="shared" si="5"/>
        <v>www.cnn.com|2018|10|30|politics|trump-troops-border-criticisms|index.html.html</v>
      </c>
      <c r="D129" t="str">
        <f t="shared" si="6"/>
        <v>www.cnn.com</v>
      </c>
      <c r="E129" t="s">
        <v>1392</v>
      </c>
      <c r="F129">
        <f t="shared" si="7"/>
        <v>2</v>
      </c>
      <c r="G129" t="e">
        <f t="shared" si="8"/>
        <v>#N/A</v>
      </c>
      <c r="H129" t="e">
        <f t="shared" si="9"/>
        <v>#N/A</v>
      </c>
    </row>
    <row r="130" spans="1:8" x14ac:dyDescent="0.2">
      <c r="A130" t="s">
        <v>167</v>
      </c>
      <c r="B130" t="e">
        <f>VLOOKUP(A130,Sentiment!A:B,2,FALSE)</f>
        <v>#N/A</v>
      </c>
      <c r="C130" t="str">
        <f t="shared" ref="C130:C193" si="10">SUBSTITUTE(SUBSTITUTE(A130,"https|||", ""), "http|||", "")</f>
        <v>www.coursera.org|learn|making-us-president.html</v>
      </c>
      <c r="D130" t="str">
        <f t="shared" ref="D130:D193" si="11">LEFT(C130,FIND("|",C130)-1)</f>
        <v>www.coursera.org</v>
      </c>
      <c r="E130" t="s">
        <v>1408</v>
      </c>
      <c r="F130">
        <f t="shared" ref="F130:F193" si="12">COUNTIF(D:D,E130)</f>
        <v>2</v>
      </c>
      <c r="G130" t="e">
        <f t="shared" ref="G130:G193" si="13">H130/F130</f>
        <v>#N/A</v>
      </c>
      <c r="H130" t="e">
        <f t="shared" ref="H130:H193" si="14">IF(F130&lt;&gt;0, SUMIF(A:A,"*"&amp;E130&amp;"*",B:B), 0)</f>
        <v>#N/A</v>
      </c>
    </row>
    <row r="131" spans="1:8" x14ac:dyDescent="0.2">
      <c r="A131" t="s">
        <v>171</v>
      </c>
      <c r="B131" t="e">
        <f>VLOOKUP(A131,Sentiment!A:B,2,FALSE)</f>
        <v>#N/A</v>
      </c>
      <c r="C131" t="str">
        <f t="shared" si="10"/>
        <v>www.dallasnews.com|news|2018-elections|2018|10|23|trump-tags-nationalist-ted-cruz-rally-america-first-synonym-dog-whistle.html</v>
      </c>
      <c r="D131" t="str">
        <f t="shared" si="11"/>
        <v>www.dallasnews.com</v>
      </c>
      <c r="E131" t="s">
        <v>1413</v>
      </c>
      <c r="F131">
        <f t="shared" si="12"/>
        <v>2</v>
      </c>
      <c r="G131" t="e">
        <f t="shared" si="13"/>
        <v>#N/A</v>
      </c>
      <c r="H131" t="e">
        <f t="shared" si="14"/>
        <v>#N/A</v>
      </c>
    </row>
    <row r="132" spans="1:8" x14ac:dyDescent="0.2">
      <c r="A132" t="s">
        <v>173</v>
      </c>
      <c r="B132" t="e">
        <f>VLOOKUP(A132,Sentiment!A:B,2,FALSE)</f>
        <v>#N/A</v>
      </c>
      <c r="C132" t="str">
        <f t="shared" si="10"/>
        <v>www.deviantart.com|sharpwriter|art|The-Donald-605337203.html</v>
      </c>
      <c r="D132" t="str">
        <f t="shared" si="11"/>
        <v>www.deviantart.com</v>
      </c>
      <c r="E132" t="s">
        <v>1422</v>
      </c>
      <c r="F132">
        <f t="shared" si="12"/>
        <v>2</v>
      </c>
      <c r="G132" t="e">
        <f t="shared" si="13"/>
        <v>#N/A</v>
      </c>
      <c r="H132" t="e">
        <f t="shared" si="14"/>
        <v>#N/A</v>
      </c>
    </row>
    <row r="133" spans="1:8" x14ac:dyDescent="0.2">
      <c r="A133" t="s">
        <v>176</v>
      </c>
      <c r="B133">
        <f>VLOOKUP(A133,Sentiment!A:B,2,FALSE)</f>
        <v>0.33897058823529402</v>
      </c>
      <c r="C133" t="str">
        <f t="shared" si="10"/>
        <v>www.donaldjtrump.com|.html</v>
      </c>
      <c r="D133" t="str">
        <f t="shared" si="11"/>
        <v>www.donaldjtrump.com</v>
      </c>
      <c r="E133" t="s">
        <v>1426</v>
      </c>
      <c r="F133">
        <f t="shared" si="12"/>
        <v>2</v>
      </c>
      <c r="G133" t="e">
        <f t="shared" si="13"/>
        <v>#N/A</v>
      </c>
      <c r="H133" t="e">
        <f t="shared" si="14"/>
        <v>#N/A</v>
      </c>
    </row>
    <row r="134" spans="1:8" x14ac:dyDescent="0.2">
      <c r="A134" t="s">
        <v>180</v>
      </c>
      <c r="B134" t="e">
        <f>VLOOKUP(A134,Sentiment!A:B,2,FALSE)</f>
        <v>#N/A</v>
      </c>
      <c r="C134" t="str">
        <f t="shared" si="10"/>
        <v>www.economist.com|united-states|2018|10|06|donald-trumps-inheritance.html</v>
      </c>
      <c r="D134" t="str">
        <f t="shared" si="11"/>
        <v>www.economist.com</v>
      </c>
      <c r="E134" t="s">
        <v>1431</v>
      </c>
      <c r="F134">
        <f t="shared" si="12"/>
        <v>2</v>
      </c>
      <c r="G134" t="e">
        <f t="shared" si="13"/>
        <v>#N/A</v>
      </c>
      <c r="H134" t="e">
        <f t="shared" si="14"/>
        <v>#N/A</v>
      </c>
    </row>
    <row r="135" spans="1:8" x14ac:dyDescent="0.2">
      <c r="A135" t="s">
        <v>613</v>
      </c>
      <c r="B135" t="e">
        <f>VLOOKUP(A135,Sentiment!A:B,2,FALSE)</f>
        <v>#N/A</v>
      </c>
      <c r="C135" t="str">
        <f t="shared" si="10"/>
        <v>www.foxnews.com|politics|trumps-birthright-citizenship-interview-sparks-the-media-reaction-he-wanted.html</v>
      </c>
      <c r="D135" t="str">
        <f t="shared" si="11"/>
        <v>www.foxnews.com</v>
      </c>
      <c r="E135" t="s">
        <v>1473</v>
      </c>
      <c r="F135">
        <f t="shared" si="12"/>
        <v>2</v>
      </c>
      <c r="G135" t="e">
        <f t="shared" si="13"/>
        <v>#N/A</v>
      </c>
      <c r="H135" t="e">
        <f t="shared" si="14"/>
        <v>#N/A</v>
      </c>
    </row>
    <row r="136" spans="1:8" x14ac:dyDescent="0.2">
      <c r="A136" t="s">
        <v>204</v>
      </c>
      <c r="B136">
        <f>VLOOKUP(A136,Sentiment!A:B,2,FALSE)</f>
        <v>9.6849227414920899E-2</v>
      </c>
      <c r="C136" t="str">
        <f t="shared" si="10"/>
        <v>www.geni.com|people|Donald-J-Trump-45th-President-of-the-USA|6000000007106626344.html</v>
      </c>
      <c r="D136" t="str">
        <f t="shared" si="11"/>
        <v>www.geni.com</v>
      </c>
      <c r="E136" t="s">
        <v>1478</v>
      </c>
      <c r="F136">
        <f t="shared" si="12"/>
        <v>2</v>
      </c>
      <c r="G136" t="e">
        <f t="shared" si="13"/>
        <v>#N/A</v>
      </c>
      <c r="H136" t="e">
        <f t="shared" si="14"/>
        <v>#N/A</v>
      </c>
    </row>
    <row r="137" spans="1:8" x14ac:dyDescent="0.2">
      <c r="A137" t="s">
        <v>757</v>
      </c>
      <c r="B137" t="e">
        <f>VLOOKUP(A137,Sentiment!A:B,2,FALSE)</f>
        <v>#N/A</v>
      </c>
      <c r="C137" t="str">
        <f t="shared" si="10"/>
        <v>6abc.com|politics|president-trump-speaks-to-contractors-in-philly-amid-protests|4381736|.html</v>
      </c>
      <c r="D137" t="str">
        <f t="shared" si="11"/>
        <v>6abc.com</v>
      </c>
      <c r="E137" t="s">
        <v>1023</v>
      </c>
      <c r="F137">
        <f t="shared" si="12"/>
        <v>1</v>
      </c>
      <c r="G137" t="e">
        <f t="shared" si="13"/>
        <v>#N/A</v>
      </c>
      <c r="H137" t="e">
        <f t="shared" si="14"/>
        <v>#N/A</v>
      </c>
    </row>
    <row r="138" spans="1:8" x14ac:dyDescent="0.2">
      <c r="A138" t="s">
        <v>501</v>
      </c>
      <c r="B138" t="e">
        <f>VLOOKUP(A138,Sentiment!A:B,2,FALSE)</f>
        <v>#N/A</v>
      </c>
      <c r="C138" t="str">
        <f t="shared" si="10"/>
        <v>710wor.iheart.com|featured|mark-simone|content|2018-09-10-watch-the-donald-trump-nike-commercial|.html</v>
      </c>
      <c r="D138" t="str">
        <f t="shared" si="11"/>
        <v>710wor.iheart.com</v>
      </c>
      <c r="E138" t="s">
        <v>1024</v>
      </c>
      <c r="F138">
        <f t="shared" si="12"/>
        <v>1</v>
      </c>
      <c r="G138" t="e">
        <f t="shared" si="13"/>
        <v>#N/A</v>
      </c>
      <c r="H138" t="e">
        <f t="shared" si="14"/>
        <v>#N/A</v>
      </c>
    </row>
    <row r="139" spans="1:8" x14ac:dyDescent="0.2">
      <c r="A139" t="s">
        <v>502</v>
      </c>
      <c r="B139" t="e">
        <f>VLOOKUP(A139,Sentiment!A:B,2,FALSE)</f>
        <v>#N/A</v>
      </c>
      <c r="C139" t="str">
        <f t="shared" si="10"/>
        <v>abc11.com|politics|president-trump-plans-to-end-birthright-citizenship-in-us|4580645|.html</v>
      </c>
      <c r="D139" t="str">
        <f t="shared" si="11"/>
        <v>abc11.com</v>
      </c>
      <c r="E139" t="s">
        <v>1025</v>
      </c>
      <c r="F139">
        <f t="shared" si="12"/>
        <v>1</v>
      </c>
      <c r="G139" t="e">
        <f t="shared" si="13"/>
        <v>#N/A</v>
      </c>
      <c r="H139" t="e">
        <f t="shared" si="14"/>
        <v>#N/A</v>
      </c>
    </row>
    <row r="140" spans="1:8" x14ac:dyDescent="0.2">
      <c r="A140" t="s">
        <v>11</v>
      </c>
      <c r="B140" t="e">
        <f>VLOOKUP(A140,Sentiment!A:B,2,FALSE)</f>
        <v>#N/A</v>
      </c>
      <c r="C140" t="str">
        <f t="shared" si="10"/>
        <v>abc13.com|politics|thousands-of-trump-supporters-wait-in-line-for-maga-rally|4534157|.html</v>
      </c>
      <c r="D140" t="str">
        <f t="shared" si="11"/>
        <v>abc13.com</v>
      </c>
      <c r="E140" t="s">
        <v>1027</v>
      </c>
      <c r="F140">
        <f t="shared" si="12"/>
        <v>1</v>
      </c>
      <c r="G140" t="e">
        <f t="shared" si="13"/>
        <v>#N/A</v>
      </c>
      <c r="H140" t="e">
        <f t="shared" si="14"/>
        <v>#N/A</v>
      </c>
    </row>
    <row r="141" spans="1:8" x14ac:dyDescent="0.2">
      <c r="A141" t="s">
        <v>504</v>
      </c>
      <c r="B141" t="e">
        <f>VLOOKUP(A141,Sentiment!A:B,2,FALSE)</f>
        <v>#N/A</v>
      </c>
      <c r="C141" t="str">
        <f t="shared" si="10"/>
        <v>abc30.com|politics|president-trump-reportedly-planning-to-terminate-birthright-citizenship|4580897|.html</v>
      </c>
      <c r="D141" t="str">
        <f t="shared" si="11"/>
        <v>abc30.com</v>
      </c>
      <c r="E141" t="s">
        <v>1028</v>
      </c>
      <c r="F141">
        <f t="shared" si="12"/>
        <v>1</v>
      </c>
      <c r="G141" t="e">
        <f t="shared" si="13"/>
        <v>#N/A</v>
      </c>
      <c r="H141" t="e">
        <f t="shared" si="14"/>
        <v>#N/A</v>
      </c>
    </row>
    <row r="142" spans="1:8" x14ac:dyDescent="0.2">
      <c r="A142" t="s">
        <v>505</v>
      </c>
      <c r="B142" t="e">
        <f>VLOOKUP(A142,Sentiment!A:B,2,FALSE)</f>
        <v>#N/A</v>
      </c>
      <c r="C142" t="str">
        <f t="shared" si="10"/>
        <v>abc7chicago.com|politics|14th-amendment-trump-plans-to-order-end-of-birthright-citizenship|4580659|.html</v>
      </c>
      <c r="D142" t="str">
        <f t="shared" si="11"/>
        <v>abc7chicago.com</v>
      </c>
      <c r="E142" t="s">
        <v>1029</v>
      </c>
      <c r="F142">
        <f t="shared" si="12"/>
        <v>1</v>
      </c>
      <c r="G142" t="e">
        <f t="shared" si="13"/>
        <v>#N/A</v>
      </c>
      <c r="H142" t="e">
        <f t="shared" si="14"/>
        <v>#N/A</v>
      </c>
    </row>
    <row r="143" spans="1:8" x14ac:dyDescent="0.2">
      <c r="A143" t="s">
        <v>12</v>
      </c>
      <c r="B143" t="e">
        <f>VLOOKUP(A143,Sentiment!A:B,2,FALSE)</f>
        <v>#N/A</v>
      </c>
      <c r="C143" t="str">
        <f t="shared" si="10"/>
        <v>abcnews.go.com|.html</v>
      </c>
      <c r="D143" t="str">
        <f t="shared" si="11"/>
        <v>abcnews.go.com</v>
      </c>
      <c r="E143" t="s">
        <v>1031</v>
      </c>
      <c r="F143">
        <f t="shared" si="12"/>
        <v>1</v>
      </c>
      <c r="G143">
        <f t="shared" si="13"/>
        <v>0.14025974025974</v>
      </c>
      <c r="H143">
        <f t="shared" si="14"/>
        <v>0.14025974025974</v>
      </c>
    </row>
    <row r="144" spans="1:8" x14ac:dyDescent="0.2">
      <c r="A144" t="s">
        <v>758</v>
      </c>
      <c r="B144" t="e">
        <f>VLOOKUP(A144,Sentiment!A:B,2,FALSE)</f>
        <v>#N/A</v>
      </c>
      <c r="C144" t="str">
        <f t="shared" si="10"/>
        <v>abcnews.go.com|Politics|election-day-2018-americans-set-vote-historic-contest|story|id|58907692.html</v>
      </c>
      <c r="D144" t="str">
        <f t="shared" si="11"/>
        <v>abcnews.go.com</v>
      </c>
      <c r="E144" t="s">
        <v>1032</v>
      </c>
      <c r="F144">
        <f t="shared" si="12"/>
        <v>1</v>
      </c>
      <c r="G144" t="e">
        <f t="shared" si="13"/>
        <v>#N/A</v>
      </c>
      <c r="H144" t="e">
        <f t="shared" si="14"/>
        <v>#N/A</v>
      </c>
    </row>
    <row r="145" spans="1:8" x14ac:dyDescent="0.2">
      <c r="A145" t="s">
        <v>759</v>
      </c>
      <c r="B145" t="e">
        <f>VLOOKUP(A145,Sentiment!A:B,2,FALSE)</f>
        <v>#N/A</v>
      </c>
      <c r="C145" t="str">
        <f t="shared" si="10"/>
        <v>abcnews.go.com|Politics|history-donald-trump-small-hands-insult|story|id|37395515.html</v>
      </c>
      <c r="D145" t="str">
        <f t="shared" si="11"/>
        <v>abcnews.go.com</v>
      </c>
      <c r="E145" t="s">
        <v>1033</v>
      </c>
      <c r="F145">
        <f t="shared" si="12"/>
        <v>1</v>
      </c>
      <c r="G145" t="e">
        <f t="shared" si="13"/>
        <v>#N/A</v>
      </c>
      <c r="H145" t="e">
        <f t="shared" si="14"/>
        <v>#N/A</v>
      </c>
    </row>
    <row r="146" spans="1:8" x14ac:dyDescent="0.2">
      <c r="A146" t="s">
        <v>13</v>
      </c>
      <c r="B146" t="e">
        <f>VLOOKUP(A146,Sentiment!A:B,2,FALSE)</f>
        <v>#N/A</v>
      </c>
      <c r="C146" t="str">
        <f t="shared" si="10"/>
        <v>abcnews.go.com|Politics|photos|queen-elizabeth-us-presidents-16461860.html</v>
      </c>
      <c r="D146" t="str">
        <f t="shared" si="11"/>
        <v>abcnews.go.com</v>
      </c>
      <c r="E146" t="s">
        <v>1034</v>
      </c>
      <c r="F146">
        <f t="shared" si="12"/>
        <v>1</v>
      </c>
      <c r="G146" t="e">
        <f t="shared" si="13"/>
        <v>#N/A</v>
      </c>
      <c r="H146" t="e">
        <f t="shared" si="14"/>
        <v>#N/A</v>
      </c>
    </row>
    <row r="147" spans="1:8" x14ac:dyDescent="0.2">
      <c r="A147" t="s">
        <v>14</v>
      </c>
      <c r="B147" t="e">
        <f>VLOOKUP(A147,Sentiment!A:B,2,FALSE)</f>
        <v>#N/A</v>
      </c>
      <c r="C147" t="str">
        <f t="shared" si="10"/>
        <v>abcnews.go.com|Politics|president-trump-takes-midterms-fight-wisconsins-trump-country|story|id|58712325.html</v>
      </c>
      <c r="D147" t="str">
        <f t="shared" si="11"/>
        <v>abcnews.go.com</v>
      </c>
      <c r="E147" t="s">
        <v>1035</v>
      </c>
      <c r="F147">
        <f t="shared" si="12"/>
        <v>1</v>
      </c>
      <c r="G147" t="e">
        <f t="shared" si="13"/>
        <v>#N/A</v>
      </c>
      <c r="H147" t="e">
        <f t="shared" si="14"/>
        <v>#N/A</v>
      </c>
    </row>
    <row r="148" spans="1:8" x14ac:dyDescent="0.2">
      <c r="A148" t="s">
        <v>507</v>
      </c>
      <c r="B148" t="e">
        <f>VLOOKUP(A148,Sentiment!A:B,2,FALSE)</f>
        <v>#N/A</v>
      </c>
      <c r="C148" t="str">
        <f t="shared" si="10"/>
        <v>abcnews.go.com|Politics|president-trump-visit-pittsburgh-tuesday-wake-synagogue-shooting|story|id|58829655.html</v>
      </c>
      <c r="D148" t="str">
        <f t="shared" si="11"/>
        <v>abcnews.go.com</v>
      </c>
      <c r="E148" t="s">
        <v>1036</v>
      </c>
      <c r="F148">
        <f t="shared" si="12"/>
        <v>1</v>
      </c>
      <c r="G148" t="e">
        <f t="shared" si="13"/>
        <v>#N/A</v>
      </c>
      <c r="H148" t="e">
        <f t="shared" si="14"/>
        <v>#N/A</v>
      </c>
    </row>
    <row r="149" spans="1:8" x14ac:dyDescent="0.2">
      <c r="A149" t="s">
        <v>508</v>
      </c>
      <c r="B149" t="e">
        <f>VLOOKUP(A149,Sentiment!A:B,2,FALSE)</f>
        <v>#N/A</v>
      </c>
      <c r="C149" t="str">
        <f t="shared" si="10"/>
        <v>abcnews.go.com|Politics|trump-kicks-off-week-tweet-calling-media-true|story|id|58827743.html</v>
      </c>
      <c r="D149" t="str">
        <f t="shared" si="11"/>
        <v>abcnews.go.com</v>
      </c>
      <c r="E149" t="s">
        <v>1038</v>
      </c>
      <c r="F149">
        <f t="shared" si="12"/>
        <v>1</v>
      </c>
      <c r="G149" t="e">
        <f t="shared" si="13"/>
        <v>#N/A</v>
      </c>
      <c r="H149" t="e">
        <f t="shared" si="14"/>
        <v>#N/A</v>
      </c>
    </row>
    <row r="150" spans="1:8" x14ac:dyDescent="0.2">
      <c r="A150" t="s">
        <v>761</v>
      </c>
      <c r="B150" t="e">
        <f>VLOOKUP(A150,Sentiment!A:B,2,FALSE)</f>
        <v>#N/A</v>
      </c>
      <c r="C150" t="str">
        <f t="shared" si="10"/>
        <v>abcnews.go.com|alerts|donald-trump.html</v>
      </c>
      <c r="D150" t="str">
        <f t="shared" si="11"/>
        <v>abcnews.go.com</v>
      </c>
      <c r="E150" t="s">
        <v>1040</v>
      </c>
      <c r="F150">
        <f t="shared" si="12"/>
        <v>1</v>
      </c>
      <c r="G150" t="e">
        <f t="shared" si="13"/>
        <v>#N/A</v>
      </c>
      <c r="H150" t="e">
        <f t="shared" si="14"/>
        <v>#N/A</v>
      </c>
    </row>
    <row r="151" spans="1:8" x14ac:dyDescent="0.2">
      <c r="A151" t="s">
        <v>15</v>
      </c>
      <c r="B151">
        <f>VLOOKUP(A151,Sentiment!A:B,2,FALSE)</f>
        <v>0.14025974025974</v>
      </c>
      <c r="C151" t="str">
        <f t="shared" si="10"/>
        <v>afsp.org|nations-largest-suicide-prevention-organization-thanks-president-donald-j-trump-for-signing-the-national-suicide-hotline-improvement-act-of-2018-h-r-2345|.html</v>
      </c>
      <c r="D151" t="str">
        <f t="shared" si="11"/>
        <v>afsp.org</v>
      </c>
      <c r="E151" t="s">
        <v>1041</v>
      </c>
      <c r="F151">
        <f t="shared" si="12"/>
        <v>1</v>
      </c>
      <c r="G151" t="e">
        <f t="shared" si="13"/>
        <v>#N/A</v>
      </c>
      <c r="H151" t="e">
        <f t="shared" si="14"/>
        <v>#N/A</v>
      </c>
    </row>
    <row r="152" spans="1:8" x14ac:dyDescent="0.2">
      <c r="A152" t="s">
        <v>16</v>
      </c>
      <c r="B152" t="e">
        <f>VLOOKUP(A152,Sentiment!A:B,2,FALSE)</f>
        <v>#N/A</v>
      </c>
      <c r="C152" t="str">
        <f t="shared" si="10"/>
        <v>arstechnica.com|tech-policy|2018|10|nyt-chinese-and-russian-spies-routinely-eavesdrop-on-trumps-iphone-calls|.html</v>
      </c>
      <c r="D152" t="str">
        <f t="shared" si="11"/>
        <v>arstechnica.com</v>
      </c>
      <c r="E152" t="s">
        <v>1043</v>
      </c>
      <c r="F152">
        <f t="shared" si="12"/>
        <v>1</v>
      </c>
      <c r="G152" t="e">
        <f t="shared" si="13"/>
        <v>#N/A</v>
      </c>
      <c r="H152" t="e">
        <f t="shared" si="14"/>
        <v>#N/A</v>
      </c>
    </row>
    <row r="153" spans="1:8" x14ac:dyDescent="0.2">
      <c r="A153" t="s">
        <v>17</v>
      </c>
      <c r="B153" t="e">
        <f>VLOOKUP(A153,Sentiment!A:B,2,FALSE)</f>
        <v>#N/A</v>
      </c>
      <c r="C153" t="str">
        <f t="shared" si="10"/>
        <v>azcapitoltimes.com|news|2018|09|17|arizona-the-breakdown-ducey-and-the-donald|.html</v>
      </c>
      <c r="D153" t="str">
        <f t="shared" si="11"/>
        <v>azcapitoltimes.com</v>
      </c>
      <c r="E153" t="s">
        <v>1044</v>
      </c>
      <c r="F153">
        <f t="shared" si="12"/>
        <v>1</v>
      </c>
      <c r="G153" t="e">
        <f t="shared" si="13"/>
        <v>#N/A</v>
      </c>
      <c r="H153" t="e">
        <f t="shared" si="14"/>
        <v>#N/A</v>
      </c>
    </row>
    <row r="154" spans="1:8" x14ac:dyDescent="0.2">
      <c r="A154" t="s">
        <v>18</v>
      </c>
      <c r="B154" t="e">
        <f>VLOOKUP(A154,Sentiment!A:B,2,FALSE)</f>
        <v>#N/A</v>
      </c>
      <c r="C154" t="str">
        <f t="shared" si="10"/>
        <v>ballotpedia.org|Donald_Trump.html</v>
      </c>
      <c r="D154" t="str">
        <f t="shared" si="11"/>
        <v>ballotpedia.org</v>
      </c>
      <c r="E154" t="s">
        <v>1045</v>
      </c>
      <c r="F154">
        <f t="shared" si="12"/>
        <v>1</v>
      </c>
      <c r="G154" t="e">
        <f t="shared" si="13"/>
        <v>#N/A</v>
      </c>
      <c r="H154" t="e">
        <f t="shared" si="14"/>
        <v>#N/A</v>
      </c>
    </row>
    <row r="155" spans="1:8" x14ac:dyDescent="0.2">
      <c r="A155" t="s">
        <v>763</v>
      </c>
      <c r="B155" t="e">
        <f>VLOOKUP(A155,Sentiment!A:B,2,FALSE)</f>
        <v>#N/A</v>
      </c>
      <c r="C155" t="str">
        <f t="shared" si="10"/>
        <v>books.google.com|books|id|0zpsDwAAQBAJ|pg|PA42|lpg|PA42|dq|Trump|source|bl|ots|xk73pqq83t|sig|XHKf69Ct2_PI7jumH1vPQCr7GwU|hl|en|sa|X|ved|2ahUKEwj72rvf8sLeAhURHHwKHfyCBPgQ6AEwaXoECBoQAQ.html</v>
      </c>
      <c r="D155" t="str">
        <f t="shared" si="11"/>
        <v>books.google.com</v>
      </c>
      <c r="E155" t="s">
        <v>1047</v>
      </c>
      <c r="F155">
        <f t="shared" si="12"/>
        <v>1</v>
      </c>
      <c r="G155" t="e">
        <f t="shared" si="13"/>
        <v>#N/A</v>
      </c>
      <c r="H155" t="e">
        <f t="shared" si="14"/>
        <v>#N/A</v>
      </c>
    </row>
    <row r="156" spans="1:8" x14ac:dyDescent="0.2">
      <c r="A156" t="s">
        <v>20</v>
      </c>
      <c r="B156" t="e">
        <f>VLOOKUP(A156,Sentiment!A:B,2,FALSE)</f>
        <v>#N/A</v>
      </c>
      <c r="C156" t="str">
        <f t="shared" si="10"/>
        <v>books.google.com|books|id|7HjvDAAAQBAJ|pg|PT13|lpg|PT13|dq|Trump|source|bl|ots|bo7oZ0MCDW|sig|URqFmhg1S4oifzpRQK4yv-WOrqs|hl|en|sa|X|ved|2ahUKEwithtCG9qHeAhWLslQKHVqiAecQ6AEwaHoECCAQAQ.html</v>
      </c>
      <c r="D156" t="str">
        <f t="shared" si="11"/>
        <v>books.google.com</v>
      </c>
      <c r="E156" t="s">
        <v>1049</v>
      </c>
      <c r="F156">
        <f t="shared" si="12"/>
        <v>1</v>
      </c>
      <c r="G156" t="e">
        <f t="shared" si="13"/>
        <v>#N/A</v>
      </c>
      <c r="H156" t="e">
        <f t="shared" si="14"/>
        <v>#N/A</v>
      </c>
    </row>
    <row r="157" spans="1:8" x14ac:dyDescent="0.2">
      <c r="A157" t="s">
        <v>764</v>
      </c>
      <c r="B157" t="e">
        <f>VLOOKUP(A157,Sentiment!A:B,2,FALSE)</f>
        <v>#N/A</v>
      </c>
      <c r="C157" t="str">
        <f t="shared" si="10"/>
        <v>books.google.com|books|id|7t2-n7wCX3EC|pg|PA19|lpg|PA19|dq|Trump|source|bl|ots|zNiWCgjnsY|sig|8Vsci5vpyq_9m3otob4NCV79-2w|hl|en|sa|X|ved|2ahUKEwj72rvf8sLeAhURHHwKHfyCBPgQ6AEwbnoECBUQAQ.html</v>
      </c>
      <c r="D157" t="str">
        <f t="shared" si="11"/>
        <v>books.google.com</v>
      </c>
      <c r="E157" t="s">
        <v>1051</v>
      </c>
      <c r="F157">
        <f t="shared" si="12"/>
        <v>1</v>
      </c>
      <c r="G157" t="e">
        <f t="shared" si="13"/>
        <v>#N/A</v>
      </c>
      <c r="H157" t="e">
        <f t="shared" si="14"/>
        <v>#N/A</v>
      </c>
    </row>
    <row r="158" spans="1:8" x14ac:dyDescent="0.2">
      <c r="A158" t="s">
        <v>21</v>
      </c>
      <c r="B158" t="e">
        <f>VLOOKUP(A158,Sentiment!A:B,2,FALSE)</f>
        <v>#N/A</v>
      </c>
      <c r="C158" t="str">
        <f t="shared" si="10"/>
        <v>books.google.com|books|id|7t2-n7wCX3EC|pg|PA36|lpg|PA36|dq|Trump|source|bl|ots|zNiVAngnt2|sig|7iy1uq7mChcA3TSmcu4ZxS4wq_A|hl|en|sa|X|ved|2ahUKEwithtCG9qHeAhWLslQKHVqiAecQ6AEwcnoECBYQAQ.html</v>
      </c>
      <c r="D158" t="str">
        <f t="shared" si="11"/>
        <v>books.google.com</v>
      </c>
      <c r="E158" t="s">
        <v>1052</v>
      </c>
      <c r="F158">
        <f t="shared" si="12"/>
        <v>1</v>
      </c>
      <c r="G158" t="e">
        <f t="shared" si="13"/>
        <v>#N/A</v>
      </c>
      <c r="H158" t="e">
        <f t="shared" si="14"/>
        <v>#N/A</v>
      </c>
    </row>
    <row r="159" spans="1:8" x14ac:dyDescent="0.2">
      <c r="A159" t="s">
        <v>22</v>
      </c>
      <c r="B159" t="e">
        <f>VLOOKUP(A159,Sentiment!A:B,2,FALSE)</f>
        <v>#N/A</v>
      </c>
      <c r="C159" t="str">
        <f t="shared" si="10"/>
        <v>books.google.com|books|id|9zpKAAAAMAAJ|pg|PP15|lpg|PP15|dq|The|Donald|source|bl|ots|W0DUKRdGB0|sig|fQu3VzdiPW_g5WEr04qYrL7Xy0Q|hl|en|sa|X|ved|2ahUKEwiF-cSq9qHeAhXsGDQIHWHMCyAQ6AEwgQF6BAhiEAE.html</v>
      </c>
      <c r="D159" t="str">
        <f t="shared" si="11"/>
        <v>books.google.com</v>
      </c>
      <c r="E159" t="s">
        <v>1054</v>
      </c>
      <c r="F159">
        <f t="shared" si="12"/>
        <v>1</v>
      </c>
      <c r="G159" t="e">
        <f t="shared" si="13"/>
        <v>#N/A</v>
      </c>
      <c r="H159" t="e">
        <f t="shared" si="14"/>
        <v>#N/A</v>
      </c>
    </row>
    <row r="160" spans="1:8" x14ac:dyDescent="0.2">
      <c r="A160" t="s">
        <v>513</v>
      </c>
      <c r="B160" t="e">
        <f>VLOOKUP(A160,Sentiment!A:B,2,FALSE)</f>
        <v>#N/A</v>
      </c>
      <c r="C160" t="str">
        <f t="shared" si="10"/>
        <v>books.google.com|books|id|9zpKAAAAMAAJ|pg|PR3|lpg|PR3|dq|The|Donald|source|bl|ots|W0DVGJgEA1|sig|kFGy_xqqJQOo5kMGFXLqFKtcYEI|hl|en|sa|X|ved|2ahUKEwj_kPjwkbHeAhVDLn0KHdd-CikQ6AEwgQF6BAgREAE.html</v>
      </c>
      <c r="D160" t="str">
        <f t="shared" si="11"/>
        <v>books.google.com</v>
      </c>
      <c r="E160" t="s">
        <v>1055</v>
      </c>
      <c r="F160">
        <f t="shared" si="12"/>
        <v>1</v>
      </c>
      <c r="G160" t="e">
        <f t="shared" si="13"/>
        <v>#N/A</v>
      </c>
      <c r="H160" t="e">
        <f t="shared" si="14"/>
        <v>#N/A</v>
      </c>
    </row>
    <row r="161" spans="1:8" x14ac:dyDescent="0.2">
      <c r="A161" t="s">
        <v>23</v>
      </c>
      <c r="B161" t="e">
        <f>VLOOKUP(A161,Sentiment!A:B,2,FALSE)</f>
        <v>#N/A</v>
      </c>
      <c r="C161" t="str">
        <f t="shared" si="10"/>
        <v>books.google.com|books|id|AFGVBQAAQBAJ|pg|PT194|lpg|PT194|dq|US|President|source|bl|ots|byXXBlU6Go|sig|weSH4Q8__JGtRCH63zHsBiE0ZoQ|hl|en|sa|X|ved|2ahUKEwij7M679qHeAhVhGTQIHTj9A28Q6AEwaHoECBMQAQ.html</v>
      </c>
      <c r="D161" t="str">
        <f t="shared" si="11"/>
        <v>books.google.com</v>
      </c>
      <c r="E161" t="s">
        <v>1056</v>
      </c>
      <c r="F161">
        <f t="shared" si="12"/>
        <v>1</v>
      </c>
      <c r="G161" t="e">
        <f t="shared" si="13"/>
        <v>#N/A</v>
      </c>
      <c r="H161" t="e">
        <f t="shared" si="14"/>
        <v>#N/A</v>
      </c>
    </row>
    <row r="162" spans="1:8" x14ac:dyDescent="0.2">
      <c r="A162" t="s">
        <v>514</v>
      </c>
      <c r="B162" t="e">
        <f>VLOOKUP(A162,Sentiment!A:B,2,FALSE)</f>
        <v>#N/A</v>
      </c>
      <c r="C162" t="str">
        <f t="shared" si="10"/>
        <v>books.google.com|books|id|AFGVBQAAQBAJ|pg|PT92|lpg|PT92|dq|US|President|source|bl|ots|byXYxdX3Ks|sig|bFk_uHCXr8fVHKYeU4x3Bl40HS4|hl|en|sa|X|ved|2ahUKEwiK7rHrkbHeAhX1HzQIHdjGDsgQ6AEwXXoECCIQAQ.html</v>
      </c>
      <c r="D162" t="str">
        <f t="shared" si="11"/>
        <v>books.google.com</v>
      </c>
      <c r="E162" t="s">
        <v>1057</v>
      </c>
      <c r="F162">
        <f t="shared" si="12"/>
        <v>1</v>
      </c>
      <c r="G162" t="e">
        <f t="shared" si="13"/>
        <v>#N/A</v>
      </c>
      <c r="H162" t="e">
        <f t="shared" si="14"/>
        <v>#N/A</v>
      </c>
    </row>
    <row r="163" spans="1:8" x14ac:dyDescent="0.2">
      <c r="A163" t="s">
        <v>515</v>
      </c>
      <c r="B163" t="e">
        <f>VLOOKUP(A163,Sentiment!A:B,2,FALSE)</f>
        <v>#N/A</v>
      </c>
      <c r="C163" t="str">
        <f t="shared" si="10"/>
        <v>books.google.com|books|id|EK2pZlNp0wMC|pg|PT149|lpg|PT149|dq|US|President|source|bl|ots|toQEV1aD-9|sig|MwdidxijtHPbNgozIex2Y7ex49Y|hl|en|sa|X|ved|2ahUKEwiK7rHrkbHeAhX1HzQIHdjGDsgQ6AEwWnoECCUQAQ.html</v>
      </c>
      <c r="D163" t="str">
        <f t="shared" si="11"/>
        <v>books.google.com</v>
      </c>
      <c r="E163" t="s">
        <v>1058</v>
      </c>
      <c r="F163">
        <f t="shared" si="12"/>
        <v>1</v>
      </c>
      <c r="G163" t="e">
        <f t="shared" si="13"/>
        <v>#N/A</v>
      </c>
      <c r="H163" t="e">
        <f t="shared" si="14"/>
        <v>#N/A</v>
      </c>
    </row>
    <row r="164" spans="1:8" x14ac:dyDescent="0.2">
      <c r="A164" t="s">
        <v>24</v>
      </c>
      <c r="B164" t="e">
        <f>VLOOKUP(A164,Sentiment!A:B,2,FALSE)</f>
        <v>#N/A</v>
      </c>
      <c r="C164" t="str">
        <f t="shared" si="10"/>
        <v>books.google.com|books|id|EK2pZlNp0wMC|pg|PT38|lpg|PT38|dq|US|President|source|bl|ots|toQDZ97GX5|sig|9VTFqUNDt2enXw_-9_4z3H-QxpI|hl|en|sa|X|ved|2ahUKEwij7M679qHeAhVhGTQIHTj9A28Q6AEwY3oECBgQAQ.html</v>
      </c>
      <c r="D164" t="str">
        <f t="shared" si="11"/>
        <v>books.google.com</v>
      </c>
      <c r="E164" t="s">
        <v>1059</v>
      </c>
      <c r="F164">
        <f t="shared" si="12"/>
        <v>1</v>
      </c>
      <c r="G164" t="e">
        <f t="shared" si="13"/>
        <v>#N/A</v>
      </c>
      <c r="H164" t="e">
        <f t="shared" si="14"/>
        <v>#N/A</v>
      </c>
    </row>
    <row r="165" spans="1:8" x14ac:dyDescent="0.2">
      <c r="A165" t="s">
        <v>25</v>
      </c>
      <c r="B165" t="e">
        <f>VLOOKUP(A165,Sentiment!A:B,2,FALSE)</f>
        <v>#N/A</v>
      </c>
      <c r="C165" t="str">
        <f t="shared" si="10"/>
        <v>books.google.com|books|id|JsdGYlTm2nsC|pg|PA49|lpg|PA49|dq|Trump|source|bl|ots|reQmssPbVw|sig|cMP-KCMm0Mev8chu6vl3Kztay10|hl|en|sa|X|ved|2ahUKEwithtCG9qHeAhWLslQKHVqiAecQ6AEwanoECB4QAQ.html</v>
      </c>
      <c r="D165" t="str">
        <f t="shared" si="11"/>
        <v>books.google.com</v>
      </c>
      <c r="E165" t="s">
        <v>1060</v>
      </c>
      <c r="F165">
        <f t="shared" si="12"/>
        <v>1</v>
      </c>
      <c r="G165" t="e">
        <f t="shared" si="13"/>
        <v>#N/A</v>
      </c>
      <c r="H165" t="e">
        <f t="shared" si="14"/>
        <v>#N/A</v>
      </c>
    </row>
    <row r="166" spans="1:8" x14ac:dyDescent="0.2">
      <c r="A166" t="s">
        <v>516</v>
      </c>
      <c r="B166" t="e">
        <f>VLOOKUP(A166,Sentiment!A:B,2,FALSE)</f>
        <v>#N/A</v>
      </c>
      <c r="C166" t="str">
        <f t="shared" si="10"/>
        <v>books.google.com|books|id|JsdGYlTm2nsC|pg|PA89|lpg|PA89|dq|Trump|source|bl|ots|reQnokS9Zn|sig|EnQ8xyerUT5TPORJOYtORD43TwM|hl|en|sa|X|ved|2ahUKEwj3qerfkbHeAhVBKH0KHSLVC8EQ6AEwc3oECBwQAQ.html</v>
      </c>
      <c r="D166" t="str">
        <f t="shared" si="11"/>
        <v>books.google.com</v>
      </c>
      <c r="E166" t="s">
        <v>1061</v>
      </c>
      <c r="F166">
        <f t="shared" si="12"/>
        <v>1</v>
      </c>
      <c r="G166" t="e">
        <f t="shared" si="13"/>
        <v>#N/A</v>
      </c>
      <c r="H166" t="e">
        <f t="shared" si="14"/>
        <v>#N/A</v>
      </c>
    </row>
    <row r="167" spans="1:8" x14ac:dyDescent="0.2">
      <c r="A167" t="s">
        <v>517</v>
      </c>
      <c r="B167" t="e">
        <f>VLOOKUP(A167,Sentiment!A:B,2,FALSE)</f>
        <v>#N/A</v>
      </c>
      <c r="C167" t="str">
        <f t="shared" si="10"/>
        <v>books.google.com|books|id|Wg5MAQAAIAAJ|pg|PA24|lpg|PA24|dq|US|President|source|bl|ots|jfwMeLkhpv|sig|8rYG7bS0I0zEq9HKiy1H_VtSY2A|hl|en|sa|X|ved|2ahUKEwiK7rHrkbHeAhX1HzQIHdjGDsgQ6AEwe3oECAMQAQ.html</v>
      </c>
      <c r="D167" t="str">
        <f t="shared" si="11"/>
        <v>books.google.com</v>
      </c>
      <c r="E167" t="s">
        <v>1062</v>
      </c>
      <c r="F167">
        <f t="shared" si="12"/>
        <v>1</v>
      </c>
      <c r="G167" t="e">
        <f t="shared" si="13"/>
        <v>#N/A</v>
      </c>
      <c r="H167" t="e">
        <f t="shared" si="14"/>
        <v>#N/A</v>
      </c>
    </row>
    <row r="168" spans="1:8" x14ac:dyDescent="0.2">
      <c r="A168" t="s">
        <v>766</v>
      </c>
      <c r="B168" t="e">
        <f>VLOOKUP(A168,Sentiment!A:B,2,FALSE)</f>
        <v>#N/A</v>
      </c>
      <c r="C168" t="str">
        <f t="shared" si="10"/>
        <v>books.google.com|books|id|ZbRIDwAAQBAJ|pg|PT113|lpg|PT113|dq|President|Trump|source|bl|ots|TVrw85HEGn|sig|GV6D8g0LQxm0YAxGNp9SAQILcJ0|hl|en|sa|X|ved|2ahUKEwik5eHl8sLeAhWAwMQHHaFrDxMQ6AEwcHoECBUQAQ.html</v>
      </c>
      <c r="D168" t="str">
        <f t="shared" si="11"/>
        <v>books.google.com</v>
      </c>
      <c r="E168" t="s">
        <v>1064</v>
      </c>
      <c r="F168">
        <f t="shared" si="12"/>
        <v>1</v>
      </c>
      <c r="G168" t="e">
        <f t="shared" si="13"/>
        <v>#N/A</v>
      </c>
      <c r="H168" t="e">
        <f t="shared" si="14"/>
        <v>#N/A</v>
      </c>
    </row>
    <row r="169" spans="1:8" x14ac:dyDescent="0.2">
      <c r="A169" t="s">
        <v>26</v>
      </c>
      <c r="B169" t="e">
        <f>VLOOKUP(A169,Sentiment!A:B,2,FALSE)</f>
        <v>#N/A</v>
      </c>
      <c r="C169" t="str">
        <f t="shared" si="10"/>
        <v>books.google.com|books|id|ZbRIDwAAQBAJ|pg|PT6|lpg|PT6|dq|President|Trump|source|bl|ots|TVrv6cEEMj|sig|24CB1K1LBinWNWao7LBF0xcaY-k|hl|en|sa|X|ved|2ahUKEwil6aWg9qHeAhXpIjQIHf7nDgwQ6AEwYXoECCMQAQ.html</v>
      </c>
      <c r="D169" t="str">
        <f t="shared" si="11"/>
        <v>books.google.com</v>
      </c>
      <c r="E169" t="s">
        <v>1065</v>
      </c>
      <c r="F169">
        <f t="shared" si="12"/>
        <v>1</v>
      </c>
      <c r="G169" t="e">
        <f t="shared" si="13"/>
        <v>#N/A</v>
      </c>
      <c r="H169" t="e">
        <f t="shared" si="14"/>
        <v>#N/A</v>
      </c>
    </row>
    <row r="170" spans="1:8" x14ac:dyDescent="0.2">
      <c r="A170" t="s">
        <v>518</v>
      </c>
      <c r="B170" t="e">
        <f>VLOOKUP(A170,Sentiment!A:B,2,FALSE)</f>
        <v>#N/A</v>
      </c>
      <c r="C170" t="str">
        <f t="shared" si="10"/>
        <v>books.google.com|books|id|cq4-DwAAQBAJ|pg|PA63|lpg|PA63|dq|President|Trump|source|bl|ots|p8XWp9NivV|sig|x8ozQ6oC6D4YRgHlG0yQiSC717U|hl|en|sa|X|ved|2ahUKEwjm0t_lkbHeAhWbIjQIHSVgCKgQ6AEwaXoECCwQAQ.html</v>
      </c>
      <c r="D170" t="str">
        <f t="shared" si="11"/>
        <v>books.google.com</v>
      </c>
      <c r="E170" t="s">
        <v>1066</v>
      </c>
      <c r="F170">
        <f t="shared" si="12"/>
        <v>1</v>
      </c>
      <c r="G170" t="e">
        <f t="shared" si="13"/>
        <v>#N/A</v>
      </c>
      <c r="H170" t="e">
        <f t="shared" si="14"/>
        <v>#N/A</v>
      </c>
    </row>
    <row r="171" spans="1:8" x14ac:dyDescent="0.2">
      <c r="A171" t="s">
        <v>767</v>
      </c>
      <c r="B171" t="e">
        <f>VLOOKUP(A171,Sentiment!A:B,2,FALSE)</f>
        <v>#N/A</v>
      </c>
      <c r="C171" t="str">
        <f t="shared" si="10"/>
        <v>books.google.com|books|id|cq4-DwAAQBAJ|pg|PA64|lpg|PA64|dq|President|Trump|source|bl|ots|p8XWvaNkqZ|sig|IDhh7gALRTEIQGHSK-Novmy2_kM|hl|en|sa|X|ved|2ahUKEwik5eHl8sLeAhWAwMQHHaFrDxMQ6AEwcXoECBQQAQ.html</v>
      </c>
      <c r="D171" t="str">
        <f t="shared" si="11"/>
        <v>books.google.com</v>
      </c>
      <c r="E171" t="s">
        <v>1067</v>
      </c>
      <c r="F171">
        <f t="shared" si="12"/>
        <v>1</v>
      </c>
      <c r="G171" t="e">
        <f t="shared" si="13"/>
        <v>#N/A</v>
      </c>
      <c r="H171" t="e">
        <f t="shared" si="14"/>
        <v>#N/A</v>
      </c>
    </row>
    <row r="172" spans="1:8" x14ac:dyDescent="0.2">
      <c r="A172" t="s">
        <v>28</v>
      </c>
      <c r="B172" t="e">
        <f>VLOOKUP(A172,Sentiment!A:B,2,FALSE)</f>
        <v>#N/A</v>
      </c>
      <c r="C172" t="str">
        <f t="shared" si="10"/>
        <v>books.google.com|books|id|hR9xc9NheesC|pg|PA5|lpg|PA5|dq|President|Trump|source|bl|ots|IE1co1Ot0q|sig|IoZr1iFgoshL7jYJnGJ2I42dq1c|hl|en|sa|X|ved|2ahUKEwil6aWg9qHeAhXpIjQIHf7nDgwQ6AEwfnoECFUQAQ.html</v>
      </c>
      <c r="D172" t="str">
        <f t="shared" si="11"/>
        <v>books.google.com</v>
      </c>
      <c r="E172" t="s">
        <v>1069</v>
      </c>
      <c r="F172">
        <f t="shared" si="12"/>
        <v>1</v>
      </c>
      <c r="G172" t="e">
        <f t="shared" si="13"/>
        <v>#N/A</v>
      </c>
      <c r="H172" t="e">
        <f t="shared" si="14"/>
        <v>#N/A</v>
      </c>
    </row>
    <row r="173" spans="1:8" x14ac:dyDescent="0.2">
      <c r="A173" t="s">
        <v>519</v>
      </c>
      <c r="B173" t="e">
        <f>VLOOKUP(A173,Sentiment!A:B,2,FALSE)</f>
        <v>#N/A</v>
      </c>
      <c r="C173" t="str">
        <f t="shared" si="10"/>
        <v>books.google.com|books|id|hR9xc9NheesC|pg|PA6|lpg|PA6|dq|President|Trump|source|bl|ots|IE1dkVRr-q|sig|UiRN1dRn-xqx3ILbz1IMyLN0LKU|hl|en|sa|X|ved|2ahUKEwjm0t_lkbHeAhWbIjQIHSVgCKgQ6AEwhgF6BAgOEAE.html</v>
      </c>
      <c r="D173" t="str">
        <f t="shared" si="11"/>
        <v>books.google.com</v>
      </c>
      <c r="E173" t="s">
        <v>1070</v>
      </c>
      <c r="F173">
        <f t="shared" si="12"/>
        <v>1</v>
      </c>
      <c r="G173" t="e">
        <f t="shared" si="13"/>
        <v>#N/A</v>
      </c>
      <c r="H173" t="e">
        <f t="shared" si="14"/>
        <v>#N/A</v>
      </c>
    </row>
    <row r="174" spans="1:8" x14ac:dyDescent="0.2">
      <c r="A174" t="s">
        <v>768</v>
      </c>
      <c r="B174" t="e">
        <f>VLOOKUP(A174,Sentiment!A:B,2,FALSE)</f>
        <v>#N/A</v>
      </c>
      <c r="C174" t="str">
        <f t="shared" si="10"/>
        <v>books.google.com|books|id|iE1yDwAAQBAJ|pg|PA17|lpg|PA17|dq|President|Trump|source|bl|ots|B2BUSMU4JG|sig|6uvQHXCdz0-Oobpe7dDHeKFTsyY|hl|en|sa|X|ved|2ahUKEwik5eHl8sLeAhWAwMQHHaFrDxMQ6AEwcnoECBMQAQ.html</v>
      </c>
      <c r="D174" t="str">
        <f t="shared" si="11"/>
        <v>books.google.com</v>
      </c>
      <c r="E174" t="s">
        <v>1072</v>
      </c>
      <c r="F174">
        <f t="shared" si="12"/>
        <v>1</v>
      </c>
      <c r="G174">
        <f t="shared" si="13"/>
        <v>4.8855103230103197E-2</v>
      </c>
      <c r="H174">
        <f t="shared" si="14"/>
        <v>4.8855103230103197E-2</v>
      </c>
    </row>
    <row r="175" spans="1:8" x14ac:dyDescent="0.2">
      <c r="A175" t="s">
        <v>520</v>
      </c>
      <c r="B175" t="e">
        <f>VLOOKUP(A175,Sentiment!A:B,2,FALSE)</f>
        <v>#N/A</v>
      </c>
      <c r="C175" t="str">
        <f t="shared" si="10"/>
        <v>books.google.com|books|id|j5ChvVQ58_4C|pg|PA37|lpg|PA37|dq|US|President|source|bl|ots|9QKu0yLCNO|sig|I01Qf5IP3GqYCAQ0u8YinMYqEs4|hl|en|sa|X|ved|2ahUKEwiK7rHrkbHeAhX1HzQIHdjGDsgQ6AEwXHoECCMQAQ.html</v>
      </c>
      <c r="D175" t="str">
        <f t="shared" si="11"/>
        <v>books.google.com</v>
      </c>
      <c r="E175" t="s">
        <v>1073</v>
      </c>
      <c r="F175">
        <f t="shared" si="12"/>
        <v>1</v>
      </c>
      <c r="G175" t="e">
        <f t="shared" si="13"/>
        <v>#N/A</v>
      </c>
      <c r="H175" t="e">
        <f t="shared" si="14"/>
        <v>#N/A</v>
      </c>
    </row>
    <row r="176" spans="1:8" x14ac:dyDescent="0.2">
      <c r="A176" t="s">
        <v>30</v>
      </c>
      <c r="B176" t="e">
        <f>VLOOKUP(A176,Sentiment!A:B,2,FALSE)</f>
        <v>#N/A</v>
      </c>
      <c r="C176" t="str">
        <f t="shared" si="10"/>
        <v>books.google.com|books|id|je1TAAAAYAAJ|pg|PA190|lpg|PA190|dq|Trump|source|bl|ots|R5riVvpL2u|sig|qJ4keIlnW6dIQbGmRG8eY2B6iKE|hl|en|sa|X|ved|2ahUKEwithtCG9qHeAhWLslQKHVqiAecQ6AEwc3oECBUQAQ.html</v>
      </c>
      <c r="D176" t="str">
        <f t="shared" si="11"/>
        <v>books.google.com</v>
      </c>
      <c r="E176" t="s">
        <v>1074</v>
      </c>
      <c r="F176">
        <f t="shared" si="12"/>
        <v>1</v>
      </c>
      <c r="G176" t="e">
        <f t="shared" si="13"/>
        <v>#N/A</v>
      </c>
      <c r="H176" t="e">
        <f t="shared" si="14"/>
        <v>#N/A</v>
      </c>
    </row>
    <row r="177" spans="1:8" x14ac:dyDescent="0.2">
      <c r="A177" t="s">
        <v>521</v>
      </c>
      <c r="B177" t="e">
        <f>VLOOKUP(A177,Sentiment!A:B,2,FALSE)</f>
        <v>#N/A</v>
      </c>
      <c r="C177" t="str">
        <f t="shared" si="10"/>
        <v>books.google.com|books|id|mXRZDwAAQBAJ|pg|PT69|lpg|PT69|dq|Trump|source|bl|ots|hsqtV507y0|sig|eOzNLh7oDp-a11VOGFe0MyFLFl8|hl|en|sa|X|ved|2ahUKEwj3qerfkbHeAhVBKH0KHSLVC8EQ6AEwdHoECBsQAQ.html</v>
      </c>
      <c r="D177" t="str">
        <f t="shared" si="11"/>
        <v>books.google.com</v>
      </c>
      <c r="E177" t="s">
        <v>1075</v>
      </c>
      <c r="F177">
        <f t="shared" si="12"/>
        <v>1</v>
      </c>
      <c r="G177" t="e">
        <f t="shared" si="13"/>
        <v>#N/A</v>
      </c>
      <c r="H177" t="e">
        <f t="shared" si="14"/>
        <v>#N/A</v>
      </c>
    </row>
    <row r="178" spans="1:8" x14ac:dyDescent="0.2">
      <c r="A178" t="s">
        <v>769</v>
      </c>
      <c r="B178" t="e">
        <f>VLOOKUP(A178,Sentiment!A:B,2,FALSE)</f>
        <v>#N/A</v>
      </c>
      <c r="C178" t="str">
        <f t="shared" si="10"/>
        <v>books.google.com|books|id|nNw_AAAAYAAJ|pg|PA10|lpg|PA10|dq|Trump|source|bl|ots|dmSJbeUoeK|sig|iD3Kq_CB0aA5sa-ldMVHVC_okQA|hl|en|sa|X|ved|2ahUKEwj72rvf8sLeAhURHHwKHfyCBPgQ6AEwbXoECBYQAQ.html</v>
      </c>
      <c r="D178" t="str">
        <f t="shared" si="11"/>
        <v>books.google.com</v>
      </c>
      <c r="E178" t="s">
        <v>1076</v>
      </c>
      <c r="F178">
        <f t="shared" si="12"/>
        <v>1</v>
      </c>
      <c r="G178" t="e">
        <f t="shared" si="13"/>
        <v>#N/A</v>
      </c>
      <c r="H178" t="e">
        <f t="shared" si="14"/>
        <v>#N/A</v>
      </c>
    </row>
    <row r="179" spans="1:8" x14ac:dyDescent="0.2">
      <c r="A179" t="s">
        <v>31</v>
      </c>
      <c r="B179" t="e">
        <f>VLOOKUP(A179,Sentiment!A:B,2,FALSE)</f>
        <v>#N/A</v>
      </c>
      <c r="C179" t="str">
        <f t="shared" si="10"/>
        <v>books.google.com|books|id|nNw_AAAAYAAJ|pg|PA6|lpg|PA6|dq|Trump|source|bl|ots|dmSI9lRofQ|sig|lFvictfGjowzimGx2SVO-nqVWq8|hl|en|sa|X|ved|2ahUKEwithtCG9qHeAhWLslQKHVqiAecQ6AEwb3oECBkQAQ.html</v>
      </c>
      <c r="D179" t="str">
        <f t="shared" si="11"/>
        <v>books.google.com</v>
      </c>
      <c r="E179" t="s">
        <v>1077</v>
      </c>
      <c r="F179">
        <f t="shared" si="12"/>
        <v>1</v>
      </c>
      <c r="G179" t="e">
        <f t="shared" si="13"/>
        <v>#N/A</v>
      </c>
      <c r="H179" t="e">
        <f t="shared" si="14"/>
        <v>#N/A</v>
      </c>
    </row>
    <row r="180" spans="1:8" x14ac:dyDescent="0.2">
      <c r="A180" t="s">
        <v>522</v>
      </c>
      <c r="B180" t="e">
        <f>VLOOKUP(A180,Sentiment!A:B,2,FALSE)</f>
        <v>#N/A</v>
      </c>
      <c r="C180" t="str">
        <f t="shared" si="10"/>
        <v>books.google.com|books|id|nUtAAAAAYAAJ|pg|PA4|lpg|PA4|dq|Trump|source|bl|ots|FFH2EEe5rJ|sig|zWM-G2oIm10gSC3JSBNgoRzzPqs|hl|en|sa|X|ved|2ahUKEwj3qerfkbHeAhVBKH0KHSLVC8EQ6AEwf3oECBAQAQ.html</v>
      </c>
      <c r="D180" t="str">
        <f t="shared" si="11"/>
        <v>books.google.com</v>
      </c>
      <c r="E180" t="s">
        <v>1078</v>
      </c>
      <c r="F180">
        <f t="shared" si="12"/>
        <v>1</v>
      </c>
      <c r="G180" t="e">
        <f t="shared" si="13"/>
        <v>#N/A</v>
      </c>
      <c r="H180" t="e">
        <f t="shared" si="14"/>
        <v>#N/A</v>
      </c>
    </row>
    <row r="181" spans="1:8" x14ac:dyDescent="0.2">
      <c r="A181" t="s">
        <v>32</v>
      </c>
      <c r="B181" t="e">
        <f>VLOOKUP(A181,Sentiment!A:B,2,FALSE)</f>
        <v>#N/A</v>
      </c>
      <c r="C181" t="str">
        <f t="shared" si="10"/>
        <v>books.google.com|books|id|txakCwAAQBAJ|pg|PA35|lpg|PA35|dq|Trump|source|bl|ots|4Lk0PfcS0i|sig|bxtx5BFIDoWsD1doQ_vgEy7g258|hl|en|sa|X|ved|2ahUKEwithtCG9qHeAhWLslQKHVqiAecQ6AEwaXoECB8QAQ.html</v>
      </c>
      <c r="D181" t="str">
        <f t="shared" si="11"/>
        <v>books.google.com</v>
      </c>
      <c r="E181" t="s">
        <v>1079</v>
      </c>
      <c r="F181">
        <f t="shared" si="12"/>
        <v>1</v>
      </c>
      <c r="G181" t="e">
        <f t="shared" si="13"/>
        <v>#N/A</v>
      </c>
      <c r="H181" t="e">
        <f t="shared" si="14"/>
        <v>#N/A</v>
      </c>
    </row>
    <row r="182" spans="1:8" x14ac:dyDescent="0.2">
      <c r="A182" t="s">
        <v>771</v>
      </c>
      <c r="B182" t="e">
        <f>VLOOKUP(A182,Sentiment!A:B,2,FALSE)</f>
        <v>#N/A</v>
      </c>
      <c r="C182" t="str">
        <f t="shared" si="10"/>
        <v>books.google.com|books|id|yGKBaae_xeUC|pg|PA10|lpg|PA10|dq|Trump|source|bl|ots|8s-FLky7UW|sig|FAcv6qrAu29tEFtJhhiF5G46p7M|hl|en|sa|X|ved|2ahUKEwj72rvf8sLeAhURHHwKHfyCBPgQ6AEwbHoECBcQAQ.html</v>
      </c>
      <c r="D182" t="str">
        <f t="shared" si="11"/>
        <v>books.google.com</v>
      </c>
      <c r="E182" t="s">
        <v>1082</v>
      </c>
      <c r="F182">
        <f t="shared" si="12"/>
        <v>1</v>
      </c>
      <c r="G182" t="e">
        <f t="shared" si="13"/>
        <v>#N/A</v>
      </c>
      <c r="H182" t="e">
        <f t="shared" si="14"/>
        <v>#N/A</v>
      </c>
    </row>
    <row r="183" spans="1:8" x14ac:dyDescent="0.2">
      <c r="A183" t="s">
        <v>524</v>
      </c>
      <c r="B183" t="e">
        <f>VLOOKUP(A183,Sentiment!A:B,2,FALSE)</f>
        <v>#N/A</v>
      </c>
      <c r="C183" t="str">
        <f t="shared" si="10"/>
        <v>books.google.com|books|id|yGKBaae_xeUC|pg|PA13|lpg|PA13|dq|Trump|source|bl|ots|8s-FFjy5ZT|sig|_nRVWraSZuX-du-qxTz7XuJ7c6E|hl|en|sa|X|ved|2ahUKEwj3qerfkbHeAhVBKH0KHSLVC8EQ6AEwdXoECBoQAQ.html</v>
      </c>
      <c r="D183" t="str">
        <f t="shared" si="11"/>
        <v>books.google.com</v>
      </c>
      <c r="E183" t="s">
        <v>1083</v>
      </c>
      <c r="F183">
        <f t="shared" si="12"/>
        <v>1</v>
      </c>
      <c r="G183" t="e">
        <f t="shared" si="13"/>
        <v>#N/A</v>
      </c>
      <c r="H183" t="e">
        <f t="shared" si="14"/>
        <v>#N/A</v>
      </c>
    </row>
    <row r="184" spans="1:8" x14ac:dyDescent="0.2">
      <c r="A184" t="s">
        <v>34</v>
      </c>
      <c r="B184" t="e">
        <f>VLOOKUP(A184,Sentiment!A:B,2,FALSE)</f>
        <v>#N/A</v>
      </c>
      <c r="C184" t="str">
        <f t="shared" si="10"/>
        <v>chicago.suntimes.com|columnists|donald-trump-angry-left-wing-mob-november-elections|.html</v>
      </c>
      <c r="D184" t="str">
        <f t="shared" si="11"/>
        <v>chicago.suntimes.com</v>
      </c>
      <c r="E184" t="s">
        <v>1086</v>
      </c>
      <c r="F184">
        <f t="shared" si="12"/>
        <v>1</v>
      </c>
      <c r="G184" t="e">
        <f t="shared" si="13"/>
        <v>#N/A</v>
      </c>
      <c r="H184" t="e">
        <f t="shared" si="14"/>
        <v>#N/A</v>
      </c>
    </row>
    <row r="185" spans="1:8" x14ac:dyDescent="0.2">
      <c r="A185" t="s">
        <v>526</v>
      </c>
      <c r="B185" t="e">
        <f>VLOOKUP(A185,Sentiment!A:B,2,FALSE)</f>
        <v>#N/A</v>
      </c>
      <c r="C185" t="str">
        <f t="shared" si="10"/>
        <v>chicago.suntimes.com|news|donald-trump-media-attacks-enemy-people|.html</v>
      </c>
      <c r="D185" t="str">
        <f t="shared" si="11"/>
        <v>chicago.suntimes.com</v>
      </c>
      <c r="E185" t="s">
        <v>1087</v>
      </c>
      <c r="F185">
        <f t="shared" si="12"/>
        <v>1</v>
      </c>
      <c r="G185" t="e">
        <f t="shared" si="13"/>
        <v>#N/A</v>
      </c>
      <c r="H185" t="e">
        <f t="shared" si="14"/>
        <v>#N/A</v>
      </c>
    </row>
    <row r="186" spans="1:8" x14ac:dyDescent="0.2">
      <c r="A186" t="s">
        <v>772</v>
      </c>
      <c r="B186" t="e">
        <f>VLOOKUP(A186,Sentiment!A:B,2,FALSE)</f>
        <v>#N/A</v>
      </c>
      <c r="C186" t="str">
        <f t="shared" si="10"/>
        <v>chicago.suntimes.com|politics|immigrant-ad-donald-trump-nbc-cnn-morning-joe-sunday-night-football|.html</v>
      </c>
      <c r="D186" t="str">
        <f t="shared" si="11"/>
        <v>chicago.suntimes.com</v>
      </c>
      <c r="E186" t="s">
        <v>1088</v>
      </c>
      <c r="F186">
        <f t="shared" si="12"/>
        <v>1</v>
      </c>
      <c r="G186" t="e">
        <f t="shared" si="13"/>
        <v>#N/A</v>
      </c>
      <c r="H186" t="e">
        <f t="shared" si="14"/>
        <v>#N/A</v>
      </c>
    </row>
    <row r="187" spans="1:8" x14ac:dyDescent="0.2">
      <c r="A187" t="s">
        <v>36</v>
      </c>
      <c r="B187" t="e">
        <f>VLOOKUP(A187,Sentiment!A:B,2,FALSE)</f>
        <v>#N/A</v>
      </c>
      <c r="C187" t="str">
        <f t="shared" si="10"/>
        <v>deadline.com|2018|05|the-daily-show-publish-the-donald-j-trump-presidential-twitter-library-book-1202395084|.html</v>
      </c>
      <c r="D187" t="str">
        <f t="shared" si="11"/>
        <v>deadline.com</v>
      </c>
      <c r="E187" t="s">
        <v>1091</v>
      </c>
      <c r="F187">
        <f t="shared" si="12"/>
        <v>1</v>
      </c>
      <c r="G187" t="e">
        <f t="shared" si="13"/>
        <v>#N/A</v>
      </c>
      <c r="H187" t="e">
        <f t="shared" si="14"/>
        <v>#N/A</v>
      </c>
    </row>
    <row r="188" spans="1:8" x14ac:dyDescent="0.2">
      <c r="A188" t="s">
        <v>527</v>
      </c>
      <c r="B188" t="e">
        <f>VLOOKUP(A188,Sentiment!A:B,2,FALSE)</f>
        <v>#N/A</v>
      </c>
      <c r="C188" t="str">
        <f t="shared" si="10"/>
        <v>deadline.com|2018|10|donald-trump-tweet-synagogue-murder-visit-fake-news-mia-farrow-video-1202492973|.html</v>
      </c>
      <c r="D188" t="str">
        <f t="shared" si="11"/>
        <v>deadline.com</v>
      </c>
      <c r="E188" t="s">
        <v>1092</v>
      </c>
      <c r="F188">
        <f t="shared" si="12"/>
        <v>1</v>
      </c>
      <c r="G188" t="e">
        <f t="shared" si="13"/>
        <v>#N/A</v>
      </c>
      <c r="H188" t="e">
        <f t="shared" si="14"/>
        <v>#N/A</v>
      </c>
    </row>
    <row r="189" spans="1:8" x14ac:dyDescent="0.2">
      <c r="A189" t="s">
        <v>528</v>
      </c>
      <c r="B189" t="e">
        <f>VLOOKUP(A189,Sentiment!A:B,2,FALSE)</f>
        <v>#N/A</v>
      </c>
      <c r="C189" t="str">
        <f t="shared" si="10"/>
        <v>deadline.com|2018|10|john-oliver-donald-trump-fox-news-channel-false-flag-bombs-sent-by-hillary-clinton-barack-obama-1202491050|.html</v>
      </c>
      <c r="D189" t="str">
        <f t="shared" si="11"/>
        <v>deadline.com</v>
      </c>
      <c r="E189" t="s">
        <v>1093</v>
      </c>
      <c r="F189">
        <f t="shared" si="12"/>
        <v>1</v>
      </c>
      <c r="G189" t="e">
        <f t="shared" si="13"/>
        <v>#N/A</v>
      </c>
      <c r="H189" t="e">
        <f t="shared" si="14"/>
        <v>#N/A</v>
      </c>
    </row>
    <row r="190" spans="1:8" x14ac:dyDescent="0.2">
      <c r="A190" t="s">
        <v>529</v>
      </c>
      <c r="B190" t="e">
        <f>VLOOKUP(A190,Sentiment!A:B,2,FALSE)</f>
        <v>#N/A</v>
      </c>
      <c r="C190" t="str">
        <f t="shared" si="10"/>
        <v>deadline.com|2018|10|president-donald-trump-tweetstorm-the-saturday-edition-10-1202490819|.html</v>
      </c>
      <c r="D190" t="str">
        <f t="shared" si="11"/>
        <v>deadline.com</v>
      </c>
      <c r="E190" t="s">
        <v>1094</v>
      </c>
      <c r="F190">
        <f t="shared" si="12"/>
        <v>1</v>
      </c>
      <c r="G190" t="e">
        <f t="shared" si="13"/>
        <v>#N/A</v>
      </c>
      <c r="H190" t="e">
        <f t="shared" si="14"/>
        <v>#N/A</v>
      </c>
    </row>
    <row r="191" spans="1:8" x14ac:dyDescent="0.2">
      <c r="A191" t="s">
        <v>37</v>
      </c>
      <c r="B191" t="e">
        <f>VLOOKUP(A191,Sentiment!A:B,2,FALSE)</f>
        <v>#N/A</v>
      </c>
      <c r="C191" t="str">
        <f t="shared" si="10"/>
        <v>deadline.com|2018|10|president-donald-trump-tweetstorm-the-sunday-edition-10-1202486819|.html</v>
      </c>
      <c r="D191" t="str">
        <f t="shared" si="11"/>
        <v>deadline.com</v>
      </c>
      <c r="E191" t="s">
        <v>1095</v>
      </c>
      <c r="F191">
        <f t="shared" si="12"/>
        <v>1</v>
      </c>
      <c r="G191">
        <f t="shared" si="13"/>
        <v>0.27972145699418399</v>
      </c>
      <c r="H191">
        <f t="shared" si="14"/>
        <v>0.27972145699418399</v>
      </c>
    </row>
    <row r="192" spans="1:8" x14ac:dyDescent="0.2">
      <c r="A192" t="s">
        <v>775</v>
      </c>
      <c r="B192" t="e">
        <f>VLOOKUP(A192,Sentiment!A:B,2,FALSE)</f>
        <v>#N/A</v>
      </c>
      <c r="C192" t="str">
        <f t="shared" si="10"/>
        <v>deadline.com|2018|11|president-donald-trump-tweetstorm-the-saturday-edition-11-1202495273|.html</v>
      </c>
      <c r="D192" t="str">
        <f t="shared" si="11"/>
        <v>deadline.com</v>
      </c>
      <c r="E192" t="s">
        <v>1097</v>
      </c>
      <c r="F192">
        <f t="shared" si="12"/>
        <v>1</v>
      </c>
      <c r="G192" t="e">
        <f t="shared" si="13"/>
        <v>#N/A</v>
      </c>
      <c r="H192" t="e">
        <f t="shared" si="14"/>
        <v>#N/A</v>
      </c>
    </row>
    <row r="193" spans="1:8" x14ac:dyDescent="0.2">
      <c r="A193" t="s">
        <v>776</v>
      </c>
      <c r="B193" t="e">
        <f>VLOOKUP(A193,Sentiment!A:B,2,FALSE)</f>
        <v>#N/A</v>
      </c>
      <c r="C193" t="str">
        <f t="shared" si="10"/>
        <v>deadspin.com|why-did-nbc-air-trumps-racist-caravan-ad-during-sunday-1830222846.html</v>
      </c>
      <c r="D193" t="str">
        <f t="shared" si="11"/>
        <v>deadspin.com</v>
      </c>
      <c r="E193" t="s">
        <v>1098</v>
      </c>
      <c r="F193">
        <f t="shared" si="12"/>
        <v>1</v>
      </c>
      <c r="G193" t="e">
        <f t="shared" si="13"/>
        <v>#N/A</v>
      </c>
      <c r="H193" t="e">
        <f t="shared" si="14"/>
        <v>#N/A</v>
      </c>
    </row>
    <row r="194" spans="1:8" x14ac:dyDescent="0.2">
      <c r="A194" t="s">
        <v>530</v>
      </c>
      <c r="B194" t="e">
        <f>VLOOKUP(A194,Sentiment!A:B,2,FALSE)</f>
        <v>#N/A</v>
      </c>
      <c r="C194" t="str">
        <f t="shared" ref="C194:C257" si="15">SUBSTITUTE(SUBSTITUTE(A194,"https|||", ""), "http|||", "")</f>
        <v>donsurber.blogspot.com|2018|10|brazils-next-president-may-out-trump.html.html</v>
      </c>
      <c r="D194" t="str">
        <f t="shared" ref="D194:D257" si="16">LEFT(C194,FIND("|",C194)-1)</f>
        <v>donsurber.blogspot.com</v>
      </c>
      <c r="E194" t="s">
        <v>1099</v>
      </c>
      <c r="F194">
        <f t="shared" ref="F194:F257" si="17">COUNTIF(D:D,E194)</f>
        <v>1</v>
      </c>
      <c r="G194" t="e">
        <f t="shared" ref="G194:G257" si="18">H194/F194</f>
        <v>#N/A</v>
      </c>
      <c r="H194" t="e">
        <f t="shared" ref="H194:H257" si="19">IF(F194&lt;&gt;0, SUMIF(A:A,"*"&amp;E194&amp;"*",B:B), 0)</f>
        <v>#N/A</v>
      </c>
    </row>
    <row r="195" spans="1:8" x14ac:dyDescent="0.2">
      <c r="A195" t="s">
        <v>777</v>
      </c>
      <c r="B195" t="e">
        <f>VLOOKUP(A195,Sentiment!A:B,2,FALSE)</f>
        <v>#N/A</v>
      </c>
      <c r="C195" t="str">
        <f t="shared" si="15"/>
        <v>elkodaily.com|president-donald-j-trump----elko-rally|collection_d32ee10e-6d85-508a-93f5-a4ac027c2cd1.html.html</v>
      </c>
      <c r="D195" t="str">
        <f t="shared" si="16"/>
        <v>elkodaily.com</v>
      </c>
      <c r="E195" t="s">
        <v>1100</v>
      </c>
      <c r="F195">
        <f t="shared" si="17"/>
        <v>1</v>
      </c>
      <c r="G195" t="e">
        <f t="shared" si="18"/>
        <v>#N/A</v>
      </c>
      <c r="H195" t="e">
        <f t="shared" si="19"/>
        <v>#N/A</v>
      </c>
    </row>
    <row r="196" spans="1:8" x14ac:dyDescent="0.2">
      <c r="A196" t="s">
        <v>778</v>
      </c>
      <c r="B196" t="e">
        <f>VLOOKUP(A196,Sentiment!A:B,2,FALSE)</f>
        <v>#N/A</v>
      </c>
      <c r="C196" t="str">
        <f t="shared" si="15"/>
        <v>en.wikipedia.org|wiki|Curse_of_Tippecanoe.html</v>
      </c>
      <c r="D196" t="str">
        <f t="shared" si="16"/>
        <v>en.wikipedia.org</v>
      </c>
      <c r="E196" t="s">
        <v>1101</v>
      </c>
      <c r="F196">
        <f t="shared" si="17"/>
        <v>1</v>
      </c>
      <c r="G196" t="e">
        <f t="shared" si="18"/>
        <v>#N/A</v>
      </c>
      <c r="H196" t="e">
        <f t="shared" si="19"/>
        <v>#N/A</v>
      </c>
    </row>
    <row r="197" spans="1:8" x14ac:dyDescent="0.2">
      <c r="A197" t="s">
        <v>38</v>
      </c>
      <c r="B197">
        <f>VLOOKUP(A197,Sentiment!A:B,2,FALSE)</f>
        <v>0.104682963037063</v>
      </c>
      <c r="C197" t="str">
        <f t="shared" si="15"/>
        <v>en.wikipedia.org|wiki|Donald_Trump.html</v>
      </c>
      <c r="D197" t="str">
        <f t="shared" si="16"/>
        <v>en.wikipedia.org</v>
      </c>
      <c r="E197" t="s">
        <v>1102</v>
      </c>
      <c r="F197">
        <f t="shared" si="17"/>
        <v>1</v>
      </c>
      <c r="G197" t="e">
        <f t="shared" si="18"/>
        <v>#N/A</v>
      </c>
      <c r="H197" t="e">
        <f t="shared" si="19"/>
        <v>#N/A</v>
      </c>
    </row>
    <row r="198" spans="1:8" x14ac:dyDescent="0.2">
      <c r="A198" t="s">
        <v>531</v>
      </c>
      <c r="B198" t="e">
        <f>VLOOKUP(A198,Sentiment!A:B,2,FALSE)</f>
        <v>#N/A</v>
      </c>
      <c r="C198" t="str">
        <f t="shared" si="15"/>
        <v>en.wikipedia.org|wiki|Donald_Trump_presidential_campaign|_2016.html</v>
      </c>
      <c r="D198" t="str">
        <f t="shared" si="16"/>
        <v>en.wikipedia.org</v>
      </c>
      <c r="E198" t="s">
        <v>1103</v>
      </c>
      <c r="F198">
        <f t="shared" si="17"/>
        <v>1</v>
      </c>
      <c r="G198" t="e">
        <f t="shared" si="18"/>
        <v>#N/A</v>
      </c>
      <c r="H198" t="e">
        <f t="shared" si="19"/>
        <v>#N/A</v>
      </c>
    </row>
    <row r="199" spans="1:8" x14ac:dyDescent="0.2">
      <c r="A199" t="s">
        <v>779</v>
      </c>
      <c r="B199" t="e">
        <f>VLOOKUP(A199,Sentiment!A:B,2,FALSE)</f>
        <v>#N/A</v>
      </c>
      <c r="C199" t="str">
        <f t="shared" si="15"/>
        <v>en.wikipedia.org|wiki|Inauguration_of_Donald_Trump.html</v>
      </c>
      <c r="D199" t="str">
        <f t="shared" si="16"/>
        <v>en.wikipedia.org</v>
      </c>
      <c r="E199" t="s">
        <v>1104</v>
      </c>
      <c r="F199">
        <f t="shared" si="17"/>
        <v>1</v>
      </c>
      <c r="G199" t="e">
        <f t="shared" si="18"/>
        <v>#N/A</v>
      </c>
      <c r="H199" t="e">
        <f t="shared" si="19"/>
        <v>#N/A</v>
      </c>
    </row>
    <row r="200" spans="1:8" x14ac:dyDescent="0.2">
      <c r="A200" t="s">
        <v>39</v>
      </c>
      <c r="B200" t="e">
        <f>VLOOKUP(A200,Sentiment!A:B,2,FALSE)</f>
        <v>#N/A</v>
      </c>
      <c r="C200" t="str">
        <f t="shared" si="15"/>
        <v>en.wikipedia.org|wiki|List_of_Presidents_of_the_United_States.html</v>
      </c>
      <c r="D200" t="str">
        <f t="shared" si="16"/>
        <v>en.wikipedia.org</v>
      </c>
      <c r="E200" t="s">
        <v>1105</v>
      </c>
      <c r="F200">
        <f t="shared" si="17"/>
        <v>1</v>
      </c>
      <c r="G200" t="e">
        <f t="shared" si="18"/>
        <v>#N/A</v>
      </c>
      <c r="H200" t="e">
        <f t="shared" si="19"/>
        <v>#N/A</v>
      </c>
    </row>
    <row r="201" spans="1:8" x14ac:dyDescent="0.2">
      <c r="A201" t="s">
        <v>532</v>
      </c>
      <c r="B201">
        <f>VLOOKUP(A201,Sentiment!A:B,2,FALSE)</f>
        <v>6.9971371919687705E-2</v>
      </c>
      <c r="C201" t="str">
        <f t="shared" si="15"/>
        <v>en.wikipedia.org|wiki|Presidency_of_Donald_Trump.html</v>
      </c>
      <c r="D201" t="str">
        <f t="shared" si="16"/>
        <v>en.wikipedia.org</v>
      </c>
      <c r="E201" t="s">
        <v>1106</v>
      </c>
      <c r="F201">
        <f t="shared" si="17"/>
        <v>1</v>
      </c>
      <c r="G201" t="e">
        <f t="shared" si="18"/>
        <v>#N/A</v>
      </c>
      <c r="H201" t="e">
        <f t="shared" si="19"/>
        <v>#N/A</v>
      </c>
    </row>
    <row r="202" spans="1:8" x14ac:dyDescent="0.2">
      <c r="A202" t="s">
        <v>533</v>
      </c>
      <c r="B202" t="e">
        <f>VLOOKUP(A202,Sentiment!A:B,2,FALSE)</f>
        <v>#N/A</v>
      </c>
      <c r="C202" t="str">
        <f t="shared" si="15"/>
        <v>en.wikipedia.org|wiki|Trump_International_Hotel.html</v>
      </c>
      <c r="D202" t="str">
        <f t="shared" si="16"/>
        <v>en.wikipedia.org</v>
      </c>
      <c r="E202" t="s">
        <v>1108</v>
      </c>
      <c r="F202">
        <f t="shared" si="17"/>
        <v>1</v>
      </c>
      <c r="G202" t="e">
        <f t="shared" si="18"/>
        <v>#N/A</v>
      </c>
      <c r="H202" t="e">
        <f t="shared" si="19"/>
        <v>#N/A</v>
      </c>
    </row>
    <row r="203" spans="1:8" x14ac:dyDescent="0.2">
      <c r="A203" t="s">
        <v>41</v>
      </c>
      <c r="B203" t="e">
        <f>VLOOKUP(A203,Sentiment!A:B,2,FALSE)</f>
        <v>#N/A</v>
      </c>
      <c r="C203" t="str">
        <f t="shared" si="15"/>
        <v>en.wikipedia.org|wiki||r|The_Donald.html</v>
      </c>
      <c r="D203" t="str">
        <f t="shared" si="16"/>
        <v>en.wikipedia.org</v>
      </c>
      <c r="E203" t="s">
        <v>1109</v>
      </c>
      <c r="F203">
        <f t="shared" si="17"/>
        <v>1</v>
      </c>
      <c r="G203" t="e">
        <f t="shared" si="18"/>
        <v>#N/A</v>
      </c>
      <c r="H203" t="e">
        <f t="shared" si="19"/>
        <v>#N/A</v>
      </c>
    </row>
    <row r="204" spans="1:8" x14ac:dyDescent="0.2">
      <c r="A204" t="s">
        <v>780</v>
      </c>
      <c r="B204" t="e">
        <f>VLOOKUP(A204,Sentiment!A:B,2,FALSE)</f>
        <v>#N/A</v>
      </c>
      <c r="C204" t="str">
        <f t="shared" si="15"/>
        <v>features.propublica.org|trump-inc-podcast|sheldon-adelson-casino-magnate-trump-macau-and-japan|.html</v>
      </c>
      <c r="D204" t="str">
        <f t="shared" si="16"/>
        <v>features.propublica.org</v>
      </c>
      <c r="E204" t="s">
        <v>1111</v>
      </c>
      <c r="F204">
        <f t="shared" si="17"/>
        <v>1</v>
      </c>
      <c r="G204" t="e">
        <f t="shared" si="18"/>
        <v>#N/A</v>
      </c>
      <c r="H204" t="e">
        <f t="shared" si="19"/>
        <v>#N/A</v>
      </c>
    </row>
    <row r="205" spans="1:8" x14ac:dyDescent="0.2">
      <c r="A205" t="s">
        <v>42</v>
      </c>
      <c r="B205" t="e">
        <f>VLOOKUP(A205,Sentiment!A:B,2,FALSE)</f>
        <v>#N/A</v>
      </c>
      <c r="C205" t="str">
        <f t="shared" si="15"/>
        <v>features.propublica.org|trump-inc-podcast|trump-family-business-panama-city-khafif|.html</v>
      </c>
      <c r="D205" t="str">
        <f t="shared" si="16"/>
        <v>features.propublica.org</v>
      </c>
      <c r="E205" t="s">
        <v>1112</v>
      </c>
      <c r="F205">
        <f t="shared" si="17"/>
        <v>1</v>
      </c>
      <c r="G205" t="e">
        <f t="shared" si="18"/>
        <v>#N/A</v>
      </c>
      <c r="H205" t="e">
        <f t="shared" si="19"/>
        <v>#N/A</v>
      </c>
    </row>
    <row r="206" spans="1:8" x14ac:dyDescent="0.2">
      <c r="A206" t="s">
        <v>44</v>
      </c>
      <c r="B206" t="e">
        <f>VLOOKUP(A206,Sentiment!A:B,2,FALSE)</f>
        <v>#N/A</v>
      </c>
      <c r="C206" t="str">
        <f t="shared" si="15"/>
        <v>foreignpolicy.com|2016|05|16|the-donald-vs-the-blob-hillary-clinton-election|.html</v>
      </c>
      <c r="D206" t="str">
        <f t="shared" si="16"/>
        <v>foreignpolicy.com</v>
      </c>
      <c r="E206" t="s">
        <v>1114</v>
      </c>
      <c r="F206">
        <f t="shared" si="17"/>
        <v>1</v>
      </c>
      <c r="G206" t="e">
        <f t="shared" si="18"/>
        <v>#N/A</v>
      </c>
      <c r="H206" t="e">
        <f t="shared" si="19"/>
        <v>#N/A</v>
      </c>
    </row>
    <row r="207" spans="1:8" x14ac:dyDescent="0.2">
      <c r="A207" t="s">
        <v>45</v>
      </c>
      <c r="B207" t="e">
        <f>VLOOKUP(A207,Sentiment!A:B,2,FALSE)</f>
        <v>#N/A</v>
      </c>
      <c r="C207" t="str">
        <f t="shared" si="15"/>
        <v>foreignpolicy.com|2018|10|23|trumps-punk-rock-nuclear-policy|.html</v>
      </c>
      <c r="D207" t="str">
        <f t="shared" si="16"/>
        <v>foreignpolicy.com</v>
      </c>
      <c r="E207" t="s">
        <v>1116</v>
      </c>
      <c r="F207">
        <f t="shared" si="17"/>
        <v>1</v>
      </c>
      <c r="G207" t="e">
        <f t="shared" si="18"/>
        <v>#N/A</v>
      </c>
      <c r="H207" t="e">
        <f t="shared" si="19"/>
        <v>#N/A</v>
      </c>
    </row>
    <row r="208" spans="1:8" x14ac:dyDescent="0.2">
      <c r="A208" t="s">
        <v>535</v>
      </c>
      <c r="B208" t="e">
        <f>VLOOKUP(A208,Sentiment!A:B,2,FALSE)</f>
        <v>#N/A</v>
      </c>
      <c r="C208" t="str">
        <f t="shared" si="15"/>
        <v>fox2now.com|2018|10|30|president-to-make-campaign-stop-in-cape-girardeau|.html</v>
      </c>
      <c r="D208" t="str">
        <f t="shared" si="16"/>
        <v>fox2now.com</v>
      </c>
      <c r="E208" t="s">
        <v>1117</v>
      </c>
      <c r="F208">
        <f t="shared" si="17"/>
        <v>1</v>
      </c>
      <c r="G208" t="e">
        <f t="shared" si="18"/>
        <v>#N/A</v>
      </c>
      <c r="H208" t="e">
        <f t="shared" si="19"/>
        <v>#N/A</v>
      </c>
    </row>
    <row r="209" spans="1:8" x14ac:dyDescent="0.2">
      <c r="A209" t="s">
        <v>46</v>
      </c>
      <c r="B209" t="e">
        <f>VLOOKUP(A209,Sentiment!A:B,2,FALSE)</f>
        <v>#N/A</v>
      </c>
      <c r="C209" t="str">
        <f t="shared" si="15"/>
        <v>fox4kc.com|2018|10|25|president-trump-claims-media-to-blame-for-anger-after-bombs-sent-to-cnn-dems|.html</v>
      </c>
      <c r="D209" t="str">
        <f t="shared" si="16"/>
        <v>fox4kc.com</v>
      </c>
      <c r="E209" t="s">
        <v>1118</v>
      </c>
      <c r="F209">
        <f t="shared" si="17"/>
        <v>1</v>
      </c>
      <c r="G209" t="e">
        <f t="shared" si="18"/>
        <v>#N/A</v>
      </c>
      <c r="H209" t="e">
        <f t="shared" si="19"/>
        <v>#N/A</v>
      </c>
    </row>
    <row r="210" spans="1:8" x14ac:dyDescent="0.2">
      <c r="A210" t="s">
        <v>536</v>
      </c>
      <c r="B210" t="e">
        <f>VLOOKUP(A210,Sentiment!A:B,2,FALSE)</f>
        <v>#N/A</v>
      </c>
      <c r="C210" t="str">
        <f t="shared" si="15"/>
        <v>fox59.com|2018|10|23|president-trump-gives-keynote-speech-at-ffa-convention-in-downtown-indy|.html</v>
      </c>
      <c r="D210" t="str">
        <f t="shared" si="16"/>
        <v>fox59.com</v>
      </c>
      <c r="E210" t="s">
        <v>1119</v>
      </c>
      <c r="F210">
        <f t="shared" si="17"/>
        <v>1</v>
      </c>
      <c r="G210" t="e">
        <f t="shared" si="18"/>
        <v>#N/A</v>
      </c>
      <c r="H210" t="e">
        <f t="shared" si="19"/>
        <v>#N/A</v>
      </c>
    </row>
    <row r="211" spans="1:8" x14ac:dyDescent="0.2">
      <c r="A211" t="s">
        <v>782</v>
      </c>
      <c r="B211" t="e">
        <f>VLOOKUP(A211,Sentiment!A:B,2,FALSE)</f>
        <v>#N/A</v>
      </c>
      <c r="C211" t="str">
        <f t="shared" si="15"/>
        <v>fox59.com|2018|11|07|president-trump-discusses-midterm-elections-in-news-conference|.html</v>
      </c>
      <c r="D211" t="str">
        <f t="shared" si="16"/>
        <v>fox59.com</v>
      </c>
      <c r="E211" t="s">
        <v>1121</v>
      </c>
      <c r="F211">
        <f t="shared" si="17"/>
        <v>1</v>
      </c>
      <c r="G211">
        <f t="shared" si="18"/>
        <v>8.9563952368106603E-2</v>
      </c>
      <c r="H211">
        <f t="shared" si="19"/>
        <v>8.9563952368106603E-2</v>
      </c>
    </row>
    <row r="212" spans="1:8" x14ac:dyDescent="0.2">
      <c r="A212" t="s">
        <v>537</v>
      </c>
      <c r="B212" t="e">
        <f>VLOOKUP(A212,Sentiment!A:B,2,FALSE)</f>
        <v>#N/A</v>
      </c>
      <c r="C212" t="str">
        <f t="shared" si="15"/>
        <v>fox8.com|2018|10|30|president-trump-says-he-plans-to-end-birthright-citizenship|.html</v>
      </c>
      <c r="D212" t="str">
        <f t="shared" si="16"/>
        <v>fox8.com</v>
      </c>
      <c r="E212" t="s">
        <v>1122</v>
      </c>
      <c r="F212">
        <f t="shared" si="17"/>
        <v>1</v>
      </c>
      <c r="G212" t="e">
        <f t="shared" si="18"/>
        <v>#N/A</v>
      </c>
      <c r="H212" t="e">
        <f t="shared" si="19"/>
        <v>#N/A</v>
      </c>
    </row>
    <row r="213" spans="1:8" x14ac:dyDescent="0.2">
      <c r="A213" t="s">
        <v>783</v>
      </c>
      <c r="B213" t="e">
        <f>VLOOKUP(A213,Sentiment!A:B,2,FALSE)</f>
        <v>#N/A</v>
      </c>
      <c r="C213" t="str">
        <f t="shared" si="15"/>
        <v>gulfnews.com|opinion|today-in-history|today-in-history-november-8-1988-bush-defeats-dukakis-in-us-presidential-election-1.2298882.html</v>
      </c>
      <c r="D213" t="str">
        <f t="shared" si="16"/>
        <v>gulfnews.com</v>
      </c>
      <c r="E213" t="s">
        <v>1125</v>
      </c>
      <c r="F213">
        <f t="shared" si="17"/>
        <v>1</v>
      </c>
      <c r="G213" t="e">
        <f t="shared" si="18"/>
        <v>#N/A</v>
      </c>
      <c r="H213" t="e">
        <f t="shared" si="19"/>
        <v>#N/A</v>
      </c>
    </row>
    <row r="214" spans="1:8" x14ac:dyDescent="0.2">
      <c r="A214" t="s">
        <v>538</v>
      </c>
      <c r="B214" t="e">
        <f>VLOOKUP(A214,Sentiment!A:B,2,FALSE)</f>
        <v>#N/A</v>
      </c>
      <c r="C214" t="str">
        <f t="shared" si="15"/>
        <v>hdsa.org|hd-research|the-donald-a-king-summer-research-fellowship|.html</v>
      </c>
      <c r="D214" t="str">
        <f t="shared" si="16"/>
        <v>hdsa.org</v>
      </c>
      <c r="E214" t="s">
        <v>1126</v>
      </c>
      <c r="F214">
        <f t="shared" si="17"/>
        <v>1</v>
      </c>
      <c r="G214" t="e">
        <f t="shared" si="18"/>
        <v>#N/A</v>
      </c>
      <c r="H214" t="e">
        <f t="shared" si="19"/>
        <v>#N/A</v>
      </c>
    </row>
    <row r="215" spans="1:8" x14ac:dyDescent="0.2">
      <c r="A215" t="s">
        <v>539</v>
      </c>
      <c r="B215" t="e">
        <f>VLOOKUP(A215,Sentiment!A:B,2,FALSE)</f>
        <v>#N/A</v>
      </c>
      <c r="C215" t="str">
        <f t="shared" si="15"/>
        <v>hiphollywood.com|2018|10|pharrell-checks-trump-the-many-times-donald-has-been-shut-down-for-using-an-unauthorized-song|.html</v>
      </c>
      <c r="D215" t="str">
        <f t="shared" si="16"/>
        <v>hiphollywood.com</v>
      </c>
      <c r="E215" t="s">
        <v>1127</v>
      </c>
      <c r="F215">
        <f t="shared" si="17"/>
        <v>1</v>
      </c>
      <c r="G215" t="e">
        <f t="shared" si="18"/>
        <v>#N/A</v>
      </c>
      <c r="H215" t="e">
        <f t="shared" si="19"/>
        <v>#N/A</v>
      </c>
    </row>
    <row r="216" spans="1:8" x14ac:dyDescent="0.2">
      <c r="A216" t="s">
        <v>50</v>
      </c>
      <c r="B216" t="e">
        <f>VLOOKUP(A216,Sentiment!A:B,2,FALSE)</f>
        <v>#N/A</v>
      </c>
      <c r="C216" t="str">
        <f t="shared" si="15"/>
        <v>historicsites.vermont.gov|vt_history|presidents.html</v>
      </c>
      <c r="D216" t="str">
        <f t="shared" si="16"/>
        <v>historicsites.vermont.gov</v>
      </c>
      <c r="E216" t="s">
        <v>1128</v>
      </c>
      <c r="F216">
        <f t="shared" si="17"/>
        <v>1</v>
      </c>
      <c r="G216" t="e">
        <f t="shared" si="18"/>
        <v>#N/A</v>
      </c>
      <c r="H216" t="e">
        <f t="shared" si="19"/>
        <v>#N/A</v>
      </c>
    </row>
    <row r="217" spans="1:8" x14ac:dyDescent="0.2">
      <c r="A217" t="s">
        <v>51</v>
      </c>
      <c r="B217" t="e">
        <f>VLOOKUP(A217,Sentiment!A:B,2,FALSE)</f>
        <v>#N/A</v>
      </c>
      <c r="C217" t="str">
        <f t="shared" si="15"/>
        <v>history.house.gov|People|Other-Office|Member-President|.html</v>
      </c>
      <c r="D217" t="str">
        <f t="shared" si="16"/>
        <v>history.house.gov</v>
      </c>
      <c r="E217" t="s">
        <v>1129</v>
      </c>
      <c r="F217">
        <f t="shared" si="17"/>
        <v>1</v>
      </c>
      <c r="G217" t="e">
        <f t="shared" si="18"/>
        <v>#N/A</v>
      </c>
      <c r="H217" t="e">
        <f t="shared" si="19"/>
        <v>#N/A</v>
      </c>
    </row>
    <row r="218" spans="1:8" x14ac:dyDescent="0.2">
      <c r="A218" t="s">
        <v>52</v>
      </c>
      <c r="B218" t="e">
        <f>VLOOKUP(A218,Sentiment!A:B,2,FALSE)</f>
        <v>#N/A</v>
      </c>
      <c r="C218" t="str">
        <f t="shared" si="15"/>
        <v>history.howstuffworks.com|history-vs-myth|jefferson-bible.htm.html</v>
      </c>
      <c r="D218" t="str">
        <f t="shared" si="16"/>
        <v>history.howstuffworks.com</v>
      </c>
      <c r="E218" t="s">
        <v>1130</v>
      </c>
      <c r="F218">
        <f t="shared" si="17"/>
        <v>1</v>
      </c>
      <c r="G218" t="e">
        <f t="shared" si="18"/>
        <v>#N/A</v>
      </c>
      <c r="H218" t="e">
        <f t="shared" si="19"/>
        <v>#N/A</v>
      </c>
    </row>
    <row r="219" spans="1:8" x14ac:dyDescent="0.2">
      <c r="A219" t="s">
        <v>784</v>
      </c>
      <c r="B219" t="e">
        <f>VLOOKUP(A219,Sentiment!A:B,2,FALSE)</f>
        <v>#N/A</v>
      </c>
      <c r="C219" t="str">
        <f t="shared" si="15"/>
        <v>hottestheadsofstate.com|young-us-presidents|.html</v>
      </c>
      <c r="D219" t="str">
        <f t="shared" si="16"/>
        <v>hottestheadsofstate.com</v>
      </c>
      <c r="E219" t="s">
        <v>1132</v>
      </c>
      <c r="F219">
        <f t="shared" si="17"/>
        <v>1</v>
      </c>
      <c r="G219" t="e">
        <f t="shared" si="18"/>
        <v>#N/A</v>
      </c>
      <c r="H219" t="e">
        <f t="shared" si="19"/>
        <v>#N/A</v>
      </c>
    </row>
    <row r="220" spans="1:8" x14ac:dyDescent="0.2">
      <c r="A220" t="s">
        <v>785</v>
      </c>
      <c r="B220" t="e">
        <f>VLOOKUP(A220,Sentiment!A:B,2,FALSE)</f>
        <v>#N/A</v>
      </c>
      <c r="C220" t="str">
        <f t="shared" si="15"/>
        <v>jewishcurrents.org|writings-grid|the-donald-trump-of-philosophy|.html</v>
      </c>
      <c r="D220" t="str">
        <f t="shared" si="16"/>
        <v>jewishcurrents.org</v>
      </c>
      <c r="E220" t="s">
        <v>1133</v>
      </c>
      <c r="F220">
        <f t="shared" si="17"/>
        <v>1</v>
      </c>
      <c r="G220" t="e">
        <f t="shared" si="18"/>
        <v>#N/A</v>
      </c>
      <c r="H220" t="e">
        <f t="shared" si="19"/>
        <v>#N/A</v>
      </c>
    </row>
    <row r="221" spans="1:8" x14ac:dyDescent="0.2">
      <c r="A221" t="s">
        <v>54</v>
      </c>
      <c r="B221" t="e">
        <f>VLOOKUP(A221,Sentiment!A:B,2,FALSE)</f>
        <v>#N/A</v>
      </c>
      <c r="C221" t="str">
        <f t="shared" si="15"/>
        <v>johnscrazysocks.com|products|donald-trump-hair-socks.html</v>
      </c>
      <c r="D221" t="str">
        <f t="shared" si="16"/>
        <v>johnscrazysocks.com</v>
      </c>
      <c r="E221" t="s">
        <v>1134</v>
      </c>
      <c r="F221">
        <f t="shared" si="17"/>
        <v>1</v>
      </c>
      <c r="G221">
        <f t="shared" si="18"/>
        <v>-2.3863636363636299E-2</v>
      </c>
      <c r="H221">
        <f t="shared" si="19"/>
        <v>-2.3863636363636299E-2</v>
      </c>
    </row>
    <row r="222" spans="1:8" x14ac:dyDescent="0.2">
      <c r="A222" t="s">
        <v>540</v>
      </c>
      <c r="B222" t="e">
        <f>VLOOKUP(A222,Sentiment!A:B,2,FALSE)</f>
        <v>#N/A</v>
      </c>
      <c r="C222" t="str">
        <f t="shared" si="15"/>
        <v>kdvr.com|2018|10|30|president-trump-wants-executive-order-ending-birthright-citizenship-for-babies-of-non-citizens|.html</v>
      </c>
      <c r="D222" t="str">
        <f t="shared" si="16"/>
        <v>kdvr.com</v>
      </c>
      <c r="E222" t="s">
        <v>1135</v>
      </c>
      <c r="F222">
        <f t="shared" si="17"/>
        <v>1</v>
      </c>
      <c r="G222" t="e">
        <f t="shared" si="18"/>
        <v>#N/A</v>
      </c>
      <c r="H222" t="e">
        <f t="shared" si="19"/>
        <v>#N/A</v>
      </c>
    </row>
    <row r="223" spans="1:8" x14ac:dyDescent="0.2">
      <c r="A223" t="s">
        <v>786</v>
      </c>
      <c r="B223" t="e">
        <f>VLOOKUP(A223,Sentiment!A:B,2,FALSE)</f>
        <v>#N/A</v>
      </c>
      <c r="C223" t="str">
        <f t="shared" si="15"/>
        <v>learningenglish.voanews.com|a|americas-presidents-overview|4213861.html.html</v>
      </c>
      <c r="D223" t="str">
        <f t="shared" si="16"/>
        <v>learningenglish.voanews.com</v>
      </c>
      <c r="E223" t="s">
        <v>1137</v>
      </c>
      <c r="F223">
        <f t="shared" si="17"/>
        <v>1</v>
      </c>
      <c r="G223" t="e">
        <f t="shared" si="18"/>
        <v>#N/A</v>
      </c>
      <c r="H223" t="e">
        <f t="shared" si="19"/>
        <v>#N/A</v>
      </c>
    </row>
    <row r="224" spans="1:8" x14ac:dyDescent="0.2">
      <c r="A224" t="s">
        <v>57</v>
      </c>
      <c r="B224" t="e">
        <f>VLOOKUP(A224,Sentiment!A:B,2,FALSE)</f>
        <v>#N/A</v>
      </c>
      <c r="C224" t="str">
        <f t="shared" si="15"/>
        <v>lib.msu.edu|vvl|presidents|.html</v>
      </c>
      <c r="D224" t="str">
        <f t="shared" si="16"/>
        <v>lib.msu.edu</v>
      </c>
      <c r="E224" t="s">
        <v>1139</v>
      </c>
      <c r="F224">
        <f t="shared" si="17"/>
        <v>1</v>
      </c>
      <c r="G224" t="e">
        <f t="shared" si="18"/>
        <v>#N/A</v>
      </c>
      <c r="H224" t="e">
        <f t="shared" si="19"/>
        <v>#N/A</v>
      </c>
    </row>
    <row r="225" spans="1:8" x14ac:dyDescent="0.2">
      <c r="A225" t="s">
        <v>788</v>
      </c>
      <c r="B225" t="e">
        <f>VLOOKUP(A225,Sentiment!A:B,2,FALSE)</f>
        <v>#N/A</v>
      </c>
      <c r="C225" t="str">
        <f t="shared" si="15"/>
        <v>medium.com||OmnesRes|the-donald-trump-of-food-research-49e2bc7daa41.html</v>
      </c>
      <c r="D225" t="str">
        <f t="shared" si="16"/>
        <v>medium.com</v>
      </c>
      <c r="E225" t="s">
        <v>1145</v>
      </c>
      <c r="F225">
        <f t="shared" si="17"/>
        <v>1</v>
      </c>
      <c r="G225" t="e">
        <f t="shared" si="18"/>
        <v>#N/A</v>
      </c>
      <c r="H225" t="e">
        <f t="shared" si="19"/>
        <v>#N/A</v>
      </c>
    </row>
    <row r="226" spans="1:8" x14ac:dyDescent="0.2">
      <c r="A226" t="s">
        <v>63</v>
      </c>
      <c r="B226" t="e">
        <f>VLOOKUP(A226,Sentiment!A:B,2,FALSE)</f>
        <v>#N/A</v>
      </c>
      <c r="C226" t="str">
        <f t="shared" si="15"/>
        <v>millercenter.org|president.html</v>
      </c>
      <c r="D226" t="str">
        <f t="shared" si="16"/>
        <v>millercenter.org</v>
      </c>
      <c r="E226" t="s">
        <v>1147</v>
      </c>
      <c r="F226">
        <f t="shared" si="17"/>
        <v>1</v>
      </c>
      <c r="G226" t="e">
        <f t="shared" si="18"/>
        <v>#N/A</v>
      </c>
      <c r="H226" t="e">
        <f t="shared" si="19"/>
        <v>#N/A</v>
      </c>
    </row>
    <row r="227" spans="1:8" x14ac:dyDescent="0.2">
      <c r="A227" t="s">
        <v>64</v>
      </c>
      <c r="B227" t="e">
        <f>VLOOKUP(A227,Sentiment!A:B,2,FALSE)</f>
        <v>#N/A</v>
      </c>
      <c r="C227" t="str">
        <f t="shared" si="15"/>
        <v>motherboard.vice.com|en_us|article|mbdwb3|the-donald-daters-trump-dating-app-exposed-a-load-of-its-users-data.html</v>
      </c>
      <c r="D227" t="str">
        <f t="shared" si="16"/>
        <v>motherboard.vice.com</v>
      </c>
      <c r="E227" t="s">
        <v>1148</v>
      </c>
      <c r="F227">
        <f t="shared" si="17"/>
        <v>1</v>
      </c>
      <c r="G227" t="e">
        <f t="shared" si="18"/>
        <v>#N/A</v>
      </c>
      <c r="H227" t="e">
        <f t="shared" si="19"/>
        <v>#N/A</v>
      </c>
    </row>
    <row r="228" spans="1:8" x14ac:dyDescent="0.2">
      <c r="A228" t="s">
        <v>542</v>
      </c>
      <c r="B228" t="e">
        <f>VLOOKUP(A228,Sentiment!A:B,2,FALSE)</f>
        <v>#N/A</v>
      </c>
      <c r="C228" t="str">
        <f t="shared" si="15"/>
        <v>news.gallup.com|poll|203198|presidential-approval-ratings-donald-trump.aspx.html</v>
      </c>
      <c r="D228" t="str">
        <f t="shared" si="16"/>
        <v>news.gallup.com</v>
      </c>
      <c r="E228" t="s">
        <v>1151</v>
      </c>
      <c r="F228">
        <f t="shared" si="17"/>
        <v>1</v>
      </c>
      <c r="G228" t="e">
        <f t="shared" si="18"/>
        <v>#N/A</v>
      </c>
      <c r="H228" t="e">
        <f t="shared" si="19"/>
        <v>#N/A</v>
      </c>
    </row>
    <row r="229" spans="1:8" x14ac:dyDescent="0.2">
      <c r="A229" t="s">
        <v>66</v>
      </c>
      <c r="B229" t="e">
        <f>VLOOKUP(A229,Sentiment!A:B,2,FALSE)</f>
        <v>#N/A</v>
      </c>
      <c r="C229" t="str">
        <f t="shared" si="15"/>
        <v>news.gallup.com|poll|203207|trump-job-approval-weekly.aspx.html</v>
      </c>
      <c r="D229" t="str">
        <f t="shared" si="16"/>
        <v>news.gallup.com</v>
      </c>
      <c r="E229" t="s">
        <v>1152</v>
      </c>
      <c r="F229">
        <f t="shared" si="17"/>
        <v>1</v>
      </c>
      <c r="G229" t="e">
        <f t="shared" si="18"/>
        <v>#N/A</v>
      </c>
      <c r="H229" t="e">
        <f t="shared" si="19"/>
        <v>#N/A</v>
      </c>
    </row>
    <row r="230" spans="1:8" x14ac:dyDescent="0.2">
      <c r="A230" t="s">
        <v>790</v>
      </c>
      <c r="B230" t="e">
        <f>VLOOKUP(A230,Sentiment!A:B,2,FALSE)</f>
        <v>#N/A</v>
      </c>
      <c r="C230" t="str">
        <f t="shared" si="15"/>
        <v>news.nationalgeographic.com|news|2004|08|who-knew--u-s--presidential-trivia|.html</v>
      </c>
      <c r="D230" t="str">
        <f t="shared" si="16"/>
        <v>news.nationalgeographic.com</v>
      </c>
      <c r="E230" t="s">
        <v>1154</v>
      </c>
      <c r="F230">
        <f t="shared" si="17"/>
        <v>1</v>
      </c>
      <c r="G230" t="e">
        <f t="shared" si="18"/>
        <v>#N/A</v>
      </c>
      <c r="H230" t="e">
        <f t="shared" si="19"/>
        <v>#N/A</v>
      </c>
    </row>
    <row r="231" spans="1:8" x14ac:dyDescent="0.2">
      <c r="A231" t="s">
        <v>67</v>
      </c>
      <c r="B231" t="e">
        <f>VLOOKUP(A231,Sentiment!A:B,2,FALSE)</f>
        <v>#N/A</v>
      </c>
      <c r="C231" t="str">
        <f t="shared" si="15"/>
        <v>news.sky.com|story|president-donald-trump-colours-in-us-flag-wrong-11483315.html</v>
      </c>
      <c r="D231" t="str">
        <f t="shared" si="16"/>
        <v>news.sky.com</v>
      </c>
      <c r="E231" t="s">
        <v>1155</v>
      </c>
      <c r="F231">
        <f t="shared" si="17"/>
        <v>1</v>
      </c>
      <c r="G231" t="e">
        <f t="shared" si="18"/>
        <v>#N/A</v>
      </c>
      <c r="H231" t="e">
        <f t="shared" si="19"/>
        <v>#N/A</v>
      </c>
    </row>
    <row r="232" spans="1:8" x14ac:dyDescent="0.2">
      <c r="A232" t="s">
        <v>543</v>
      </c>
      <c r="B232" t="e">
        <f>VLOOKUP(A232,Sentiment!A:B,2,FALSE)</f>
        <v>#N/A</v>
      </c>
      <c r="C232" t="str">
        <f t="shared" si="15"/>
        <v>news.wealth365.com|could-donald-trump-jr-be-the-next-us-president-be-afraid|.html</v>
      </c>
      <c r="D232" t="str">
        <f t="shared" si="16"/>
        <v>news.wealth365.com</v>
      </c>
      <c r="E232" t="s">
        <v>1156</v>
      </c>
      <c r="F232">
        <f t="shared" si="17"/>
        <v>1</v>
      </c>
      <c r="G232" t="e">
        <f t="shared" si="18"/>
        <v>#N/A</v>
      </c>
      <c r="H232" t="e">
        <f t="shared" si="19"/>
        <v>#N/A</v>
      </c>
    </row>
    <row r="233" spans="1:8" x14ac:dyDescent="0.2">
      <c r="A233" t="s">
        <v>544</v>
      </c>
      <c r="B233" t="e">
        <f>VLOOKUP(A233,Sentiment!A:B,2,FALSE)</f>
        <v>#N/A</v>
      </c>
      <c r="C233" t="str">
        <f t="shared" si="15"/>
        <v>observer.com|2018|10|trump-kremlin-ties-mystery-putin-new-evidence|.html</v>
      </c>
      <c r="D233" t="str">
        <f t="shared" si="16"/>
        <v>observer.com</v>
      </c>
      <c r="E233" t="s">
        <v>1160</v>
      </c>
      <c r="F233">
        <f t="shared" si="17"/>
        <v>1</v>
      </c>
      <c r="G233" t="e">
        <f t="shared" si="18"/>
        <v>#N/A</v>
      </c>
      <c r="H233" t="e">
        <f t="shared" si="19"/>
        <v>#N/A</v>
      </c>
    </row>
    <row r="234" spans="1:8" x14ac:dyDescent="0.2">
      <c r="A234" t="s">
        <v>792</v>
      </c>
      <c r="B234" t="e">
        <f>VLOOKUP(A234,Sentiment!A:B,2,FALSE)</f>
        <v>#N/A</v>
      </c>
      <c r="C234" t="str">
        <f t="shared" si="15"/>
        <v>omny.fm|shows|dispatch-on-demand-audio|president-donald-j-trump-speaks-in-columbus.html</v>
      </c>
      <c r="D234" t="str">
        <f t="shared" si="16"/>
        <v>omny.fm</v>
      </c>
      <c r="E234" t="s">
        <v>1162</v>
      </c>
      <c r="F234">
        <f t="shared" si="17"/>
        <v>1</v>
      </c>
      <c r="G234" t="e">
        <f t="shared" si="18"/>
        <v>#N/A</v>
      </c>
      <c r="H234" t="e">
        <f t="shared" si="19"/>
        <v>#N/A</v>
      </c>
    </row>
    <row r="235" spans="1:8" x14ac:dyDescent="0.2">
      <c r="A235" t="s">
        <v>71</v>
      </c>
      <c r="B235" t="e">
        <f>VLOOKUP(A235,Sentiment!A:B,2,FALSE)</f>
        <v>#N/A</v>
      </c>
      <c r="C235" t="str">
        <f t="shared" si="15"/>
        <v>open.spotify.com|track|0BXZq7Np5y2kWNyH6zbrAc.html</v>
      </c>
      <c r="D235" t="str">
        <f t="shared" si="16"/>
        <v>open.spotify.com</v>
      </c>
      <c r="E235" t="s">
        <v>1164</v>
      </c>
      <c r="F235">
        <f t="shared" si="17"/>
        <v>1</v>
      </c>
      <c r="G235" t="e">
        <f t="shared" si="18"/>
        <v>#N/A</v>
      </c>
      <c r="H235" t="e">
        <f t="shared" si="19"/>
        <v>#N/A</v>
      </c>
    </row>
    <row r="236" spans="1:8" x14ac:dyDescent="0.2">
      <c r="A236" t="s">
        <v>793</v>
      </c>
      <c r="B236" t="e">
        <f>VLOOKUP(A236,Sentiment!A:B,2,FALSE)</f>
        <v>#N/A</v>
      </c>
      <c r="C236" t="str">
        <f t="shared" si="15"/>
        <v>people.com|archive|cover-story-pop-goes-the-donald-vol-34-no-1|.html</v>
      </c>
      <c r="D236" t="str">
        <f t="shared" si="16"/>
        <v>people.com</v>
      </c>
      <c r="E236" t="s">
        <v>1167</v>
      </c>
      <c r="F236">
        <f t="shared" si="17"/>
        <v>1</v>
      </c>
      <c r="G236" t="e">
        <f t="shared" si="18"/>
        <v>#N/A</v>
      </c>
      <c r="H236" t="e">
        <f t="shared" si="19"/>
        <v>#N/A</v>
      </c>
    </row>
    <row r="237" spans="1:8" x14ac:dyDescent="0.2">
      <c r="A237" t="s">
        <v>794</v>
      </c>
      <c r="B237" t="e">
        <f>VLOOKUP(A237,Sentiment!A:B,2,FALSE)</f>
        <v>#N/A</v>
      </c>
      <c r="C237" t="str">
        <f t="shared" si="15"/>
        <v>people.com|politics|president-trump-tweet-voter-intimidation|.html</v>
      </c>
      <c r="D237" t="str">
        <f t="shared" si="16"/>
        <v>people.com</v>
      </c>
      <c r="E237" t="s">
        <v>1168</v>
      </c>
      <c r="F237">
        <f t="shared" si="17"/>
        <v>1</v>
      </c>
      <c r="G237" t="e">
        <f t="shared" si="18"/>
        <v>#N/A</v>
      </c>
      <c r="H237" t="e">
        <f t="shared" si="19"/>
        <v>#N/A</v>
      </c>
    </row>
    <row r="238" spans="1:8" x14ac:dyDescent="0.2">
      <c r="A238" t="s">
        <v>546</v>
      </c>
      <c r="B238" t="e">
        <f>VLOOKUP(A238,Sentiment!A:B,2,FALSE)</f>
        <v>#N/A</v>
      </c>
      <c r="C238" t="str">
        <f t="shared" si="15"/>
        <v>pittsburgh.cbslocal.com|2018|10|30|pittsburgh-synagogue-shooting-president-trump-visit|.html</v>
      </c>
      <c r="D238" t="str">
        <f t="shared" si="16"/>
        <v>pittsburgh.cbslocal.com</v>
      </c>
      <c r="E238" t="s">
        <v>1170</v>
      </c>
      <c r="F238">
        <f t="shared" si="17"/>
        <v>1</v>
      </c>
      <c r="G238" t="e">
        <f t="shared" si="18"/>
        <v>#N/A</v>
      </c>
      <c r="H238" t="e">
        <f t="shared" si="19"/>
        <v>#N/A</v>
      </c>
    </row>
    <row r="239" spans="1:8" x14ac:dyDescent="0.2">
      <c r="A239" t="s">
        <v>74</v>
      </c>
      <c r="B239" t="e">
        <f>VLOOKUP(A239,Sentiment!A:B,2,FALSE)</f>
        <v>#N/A</v>
      </c>
      <c r="C239" t="str">
        <f t="shared" si="15"/>
        <v>player.fm|series|news-2396016|bolsonaro-the-donald-trump-of-brazil-divides-women-before-presidential-vote.html</v>
      </c>
      <c r="D239" t="str">
        <f t="shared" si="16"/>
        <v>player.fm</v>
      </c>
      <c r="E239" t="s">
        <v>1171</v>
      </c>
      <c r="F239">
        <f t="shared" si="17"/>
        <v>1</v>
      </c>
      <c r="G239" t="e">
        <f t="shared" si="18"/>
        <v>#N/A</v>
      </c>
      <c r="H239" t="e">
        <f t="shared" si="19"/>
        <v>#N/A</v>
      </c>
    </row>
    <row r="240" spans="1:8" x14ac:dyDescent="0.2">
      <c r="A240" t="s">
        <v>75</v>
      </c>
      <c r="B240" t="e">
        <f>VLOOKUP(A240,Sentiment!A:B,2,FALSE)</f>
        <v>#N/A</v>
      </c>
      <c r="C240" t="str">
        <f t="shared" si="15"/>
        <v>pm.gc.ca|eng|news|2018|10|01|prime-minister-justin-trudeau-speaks-united-states-president-donald-j-trump.html</v>
      </c>
      <c r="D240" t="str">
        <f t="shared" si="16"/>
        <v>pm.gc.ca</v>
      </c>
      <c r="E240" t="s">
        <v>1172</v>
      </c>
      <c r="F240">
        <f t="shared" si="17"/>
        <v>1</v>
      </c>
      <c r="G240" t="e">
        <f t="shared" si="18"/>
        <v>#N/A</v>
      </c>
      <c r="H240" t="e">
        <f t="shared" si="19"/>
        <v>#N/A</v>
      </c>
    </row>
    <row r="241" spans="1:8" x14ac:dyDescent="0.2">
      <c r="A241" t="s">
        <v>77</v>
      </c>
      <c r="B241">
        <f>VLOOKUP(A241,Sentiment!A:B,2,FALSE)</f>
        <v>0.142363636363636</v>
      </c>
      <c r="C241" t="str">
        <f t="shared" si="15"/>
        <v>qz.com|1162244|donald-j-trump-presidential-library-and-museum-what-will-it-look-like|.html</v>
      </c>
      <c r="D241" t="str">
        <f t="shared" si="16"/>
        <v>qz.com</v>
      </c>
      <c r="E241" t="s">
        <v>1174</v>
      </c>
      <c r="F241">
        <f t="shared" si="17"/>
        <v>1</v>
      </c>
      <c r="G241" t="e">
        <f t="shared" si="18"/>
        <v>#N/A</v>
      </c>
      <c r="H241" t="e">
        <f t="shared" si="19"/>
        <v>#N/A</v>
      </c>
    </row>
    <row r="242" spans="1:8" x14ac:dyDescent="0.2">
      <c r="A242" t="s">
        <v>78</v>
      </c>
      <c r="B242" t="e">
        <f>VLOOKUP(A242,Sentiment!A:B,2,FALSE)</f>
        <v>#N/A</v>
      </c>
      <c r="C242" t="str">
        <f t="shared" si="15"/>
        <v>qz.com|1327598|photos-the-donald-trump-baby-balloon-takes-flight-over-london|.html</v>
      </c>
      <c r="D242" t="str">
        <f t="shared" si="16"/>
        <v>qz.com</v>
      </c>
      <c r="E242" t="s">
        <v>1175</v>
      </c>
      <c r="F242">
        <f t="shared" si="17"/>
        <v>1</v>
      </c>
      <c r="G242" t="e">
        <f t="shared" si="18"/>
        <v>#N/A</v>
      </c>
      <c r="H242" t="e">
        <f t="shared" si="19"/>
        <v>#N/A</v>
      </c>
    </row>
    <row r="243" spans="1:8" x14ac:dyDescent="0.2">
      <c r="A243" t="s">
        <v>79</v>
      </c>
      <c r="B243" t="e">
        <f>VLOOKUP(A243,Sentiment!A:B,2,FALSE)</f>
        <v>#N/A</v>
      </c>
      <c r="C243" t="str">
        <f t="shared" si="15"/>
        <v>rationalwiki.org|wiki|Donald_Trump.html</v>
      </c>
      <c r="D243" t="str">
        <f t="shared" si="16"/>
        <v>rationalwiki.org</v>
      </c>
      <c r="E243" t="s">
        <v>1177</v>
      </c>
      <c r="F243">
        <f t="shared" si="17"/>
        <v>1</v>
      </c>
      <c r="G243" t="e">
        <f t="shared" si="18"/>
        <v>#N/A</v>
      </c>
      <c r="H243" t="e">
        <f t="shared" si="19"/>
        <v>#N/A</v>
      </c>
    </row>
    <row r="244" spans="1:8" x14ac:dyDescent="0.2">
      <c r="A244" t="s">
        <v>81</v>
      </c>
      <c r="B244" t="e">
        <f>VLOOKUP(A244,Sentiment!A:B,2,FALSE)</f>
        <v>#N/A</v>
      </c>
      <c r="C244" t="str">
        <f t="shared" si="15"/>
        <v>slate.com|technology|2018|08|reddits-the-donald-is-a-video-game-where-trolls-fight-for-donald-trumps-honor.html.html</v>
      </c>
      <c r="D244" t="str">
        <f t="shared" si="16"/>
        <v>slate.com</v>
      </c>
      <c r="E244" t="s">
        <v>1179</v>
      </c>
      <c r="F244">
        <f t="shared" si="17"/>
        <v>1</v>
      </c>
      <c r="G244" t="e">
        <f t="shared" si="18"/>
        <v>#N/A</v>
      </c>
      <c r="H244" t="e">
        <f t="shared" si="19"/>
        <v>#N/A</v>
      </c>
    </row>
    <row r="245" spans="1:8" x14ac:dyDescent="0.2">
      <c r="A245" t="s">
        <v>547</v>
      </c>
      <c r="B245" t="e">
        <f>VLOOKUP(A245,Sentiment!A:B,2,FALSE)</f>
        <v>#N/A</v>
      </c>
      <c r="C245" t="str">
        <f t="shared" si="15"/>
        <v>spectator.us|president-trump-birthright-citizenship|.html</v>
      </c>
      <c r="D245" t="str">
        <f t="shared" si="16"/>
        <v>spectator.us</v>
      </c>
      <c r="E245" t="s">
        <v>1181</v>
      </c>
      <c r="F245">
        <f t="shared" si="17"/>
        <v>1</v>
      </c>
      <c r="G245" t="e">
        <f t="shared" si="18"/>
        <v>#N/A</v>
      </c>
      <c r="H245" t="e">
        <f t="shared" si="19"/>
        <v>#N/A</v>
      </c>
    </row>
    <row r="246" spans="1:8" x14ac:dyDescent="0.2">
      <c r="A246" t="s">
        <v>548</v>
      </c>
      <c r="B246" t="e">
        <f>VLOOKUP(A246,Sentiment!A:B,2,FALSE)</f>
        <v>#N/A</v>
      </c>
      <c r="C246" t="str">
        <f t="shared" si="15"/>
        <v>splinternews.com|jair-bolsonaro-is-not-just-the-donald-trump-of-brazil-1830072287.html</v>
      </c>
      <c r="D246" t="str">
        <f t="shared" si="16"/>
        <v>splinternews.com</v>
      </c>
      <c r="E246" t="s">
        <v>1182</v>
      </c>
      <c r="F246">
        <f t="shared" si="17"/>
        <v>1</v>
      </c>
      <c r="G246" t="e">
        <f t="shared" si="18"/>
        <v>#N/A</v>
      </c>
      <c r="H246" t="e">
        <f t="shared" si="19"/>
        <v>#N/A</v>
      </c>
    </row>
    <row r="247" spans="1:8" x14ac:dyDescent="0.2">
      <c r="A247" t="s">
        <v>797</v>
      </c>
      <c r="B247" t="e">
        <f>VLOOKUP(A247,Sentiment!A:B,2,FALSE)</f>
        <v>#N/A</v>
      </c>
      <c r="C247" t="str">
        <f t="shared" si="15"/>
        <v>sputniknews.com|us|201811071069597426-trump-midterm-election-results|.html</v>
      </c>
      <c r="D247" t="str">
        <f t="shared" si="16"/>
        <v>sputniknews.com</v>
      </c>
      <c r="E247" t="s">
        <v>1183</v>
      </c>
      <c r="F247">
        <f t="shared" si="17"/>
        <v>1</v>
      </c>
      <c r="G247" t="e">
        <f t="shared" si="18"/>
        <v>#N/A</v>
      </c>
      <c r="H247" t="e">
        <f t="shared" si="19"/>
        <v>#N/A</v>
      </c>
    </row>
    <row r="248" spans="1:8" x14ac:dyDescent="0.2">
      <c r="A248" t="s">
        <v>83</v>
      </c>
      <c r="B248" t="e">
        <f>VLOOKUP(A248,Sentiment!A:B,2,FALSE)</f>
        <v>#N/A</v>
      </c>
      <c r="C248" t="str">
        <f t="shared" si="15"/>
        <v>talkingpointsmemo.com|edblog|president-trumps-enemies-list.html</v>
      </c>
      <c r="D248" t="str">
        <f t="shared" si="16"/>
        <v>talkingpointsmemo.com</v>
      </c>
      <c r="E248" t="s">
        <v>1184</v>
      </c>
      <c r="F248">
        <f t="shared" si="17"/>
        <v>1</v>
      </c>
      <c r="G248" t="e">
        <f t="shared" si="18"/>
        <v>#N/A</v>
      </c>
      <c r="H248" t="e">
        <f t="shared" si="19"/>
        <v>#N/A</v>
      </c>
    </row>
    <row r="249" spans="1:8" x14ac:dyDescent="0.2">
      <c r="A249" t="s">
        <v>84</v>
      </c>
      <c r="B249" t="e">
        <f>VLOOKUP(A249,Sentiment!A:B,2,FALSE)</f>
        <v>#N/A</v>
      </c>
      <c r="C249" t="str">
        <f t="shared" si="15"/>
        <v>techcrunch.com|2018|10|01|a-former-u-s-president-walks-into-a-blockchain-conference|.html</v>
      </c>
      <c r="D249" t="str">
        <f t="shared" si="16"/>
        <v>techcrunch.com</v>
      </c>
      <c r="E249" t="s">
        <v>1185</v>
      </c>
      <c r="F249">
        <f t="shared" si="17"/>
        <v>1</v>
      </c>
      <c r="G249" t="e">
        <f t="shared" si="18"/>
        <v>#N/A</v>
      </c>
      <c r="H249" t="e">
        <f t="shared" si="19"/>
        <v>#N/A</v>
      </c>
    </row>
    <row r="250" spans="1:8" x14ac:dyDescent="0.2">
      <c r="A250" t="s">
        <v>549</v>
      </c>
      <c r="B250" t="e">
        <f>VLOOKUP(A250,Sentiment!A:B,2,FALSE)</f>
        <v>#N/A</v>
      </c>
      <c r="C250" t="str">
        <f t="shared" si="15"/>
        <v>thehermitage.com|.html</v>
      </c>
      <c r="D250" t="str">
        <f t="shared" si="16"/>
        <v>thehermitage.com</v>
      </c>
      <c r="E250" t="s">
        <v>1186</v>
      </c>
      <c r="F250">
        <f t="shared" si="17"/>
        <v>1</v>
      </c>
      <c r="G250" t="e">
        <f t="shared" si="18"/>
        <v>#N/A</v>
      </c>
      <c r="H250" t="e">
        <f t="shared" si="19"/>
        <v>#N/A</v>
      </c>
    </row>
    <row r="251" spans="1:8" x14ac:dyDescent="0.2">
      <c r="A251" t="s">
        <v>85</v>
      </c>
      <c r="B251" t="e">
        <f>VLOOKUP(A251,Sentiment!A:B,2,FALSE)</f>
        <v>#N/A</v>
      </c>
      <c r="C251" t="str">
        <f t="shared" si="15"/>
        <v>thehill.com|hilltv|rising|407358-hilltv-interview-exclusive-trump-eviscerates-sessions-i-have-no-attorney.html</v>
      </c>
      <c r="D251" t="str">
        <f t="shared" si="16"/>
        <v>thehill.com</v>
      </c>
      <c r="E251" t="s">
        <v>1187</v>
      </c>
      <c r="F251">
        <f t="shared" si="17"/>
        <v>1</v>
      </c>
      <c r="G251" t="e">
        <f t="shared" si="18"/>
        <v>#N/A</v>
      </c>
      <c r="H251" t="e">
        <f t="shared" si="19"/>
        <v>#N/A</v>
      </c>
    </row>
    <row r="252" spans="1:8" x14ac:dyDescent="0.2">
      <c r="A252" t="s">
        <v>550</v>
      </c>
      <c r="B252" t="e">
        <f>VLOOKUP(A252,Sentiment!A:B,2,FALSE)</f>
        <v>#N/A</v>
      </c>
      <c r="C252" t="str">
        <f t="shared" si="15"/>
        <v>thehill.com|homenews|1230-report|414052-where-to-celebrate-halloween-in-washington-dc-trumps-birthright-citizenship-proposal-details.html</v>
      </c>
      <c r="D252" t="str">
        <f t="shared" si="16"/>
        <v>thehill.com</v>
      </c>
      <c r="E252" t="s">
        <v>1188</v>
      </c>
      <c r="F252">
        <f t="shared" si="17"/>
        <v>1</v>
      </c>
      <c r="G252" t="e">
        <f t="shared" si="18"/>
        <v>#N/A</v>
      </c>
      <c r="H252" t="e">
        <f t="shared" si="19"/>
        <v>#N/A</v>
      </c>
    </row>
    <row r="253" spans="1:8" x14ac:dyDescent="0.2">
      <c r="A253" t="s">
        <v>798</v>
      </c>
      <c r="B253" t="e">
        <f>VLOOKUP(A253,Sentiment!A:B,2,FALSE)</f>
        <v>#N/A</v>
      </c>
      <c r="C253" t="str">
        <f t="shared" si="15"/>
        <v>thehill.com|homenews|administration|354659-trump-the-art-of-the-donald-really-good-book.html</v>
      </c>
      <c r="D253" t="str">
        <f t="shared" si="16"/>
        <v>thehill.com</v>
      </c>
      <c r="E253" t="s">
        <v>1189</v>
      </c>
      <c r="F253">
        <f t="shared" si="17"/>
        <v>1</v>
      </c>
      <c r="G253" t="e">
        <f t="shared" si="18"/>
        <v>#N/A</v>
      </c>
      <c r="H253" t="e">
        <f t="shared" si="19"/>
        <v>#N/A</v>
      </c>
    </row>
    <row r="254" spans="1:8" x14ac:dyDescent="0.2">
      <c r="A254" t="s">
        <v>799</v>
      </c>
      <c r="B254" t="e">
        <f>VLOOKUP(A254,Sentiment!A:B,2,FALSE)</f>
        <v>#N/A</v>
      </c>
      <c r="C254" t="str">
        <f t="shared" si="15"/>
        <v>thehill.com|homenews|media|415522-trump-to-acosta-cnn-should-be-ashamed-of-employing-you.html</v>
      </c>
      <c r="D254" t="str">
        <f t="shared" si="16"/>
        <v>thehill.com</v>
      </c>
      <c r="E254" t="s">
        <v>1191</v>
      </c>
      <c r="F254">
        <f t="shared" si="17"/>
        <v>1</v>
      </c>
      <c r="G254" t="e">
        <f t="shared" si="18"/>
        <v>#N/A</v>
      </c>
      <c r="H254" t="e">
        <f t="shared" si="19"/>
        <v>#N/A</v>
      </c>
    </row>
    <row r="255" spans="1:8" x14ac:dyDescent="0.2">
      <c r="A255" t="s">
        <v>86</v>
      </c>
      <c r="B255">
        <f>VLOOKUP(A255,Sentiment!A:B,2,FALSE)</f>
        <v>8.2261183261183202E-2</v>
      </c>
      <c r="C255" t="str">
        <f t="shared" si="15"/>
        <v>thehill.com|opinion|civil-rights|368696-president-donald-j-trump-and-racial-america.html</v>
      </c>
      <c r="D255" t="str">
        <f t="shared" si="16"/>
        <v>thehill.com</v>
      </c>
      <c r="E255" t="s">
        <v>1192</v>
      </c>
      <c r="F255">
        <f t="shared" si="17"/>
        <v>1</v>
      </c>
      <c r="G255" t="e">
        <f t="shared" si="18"/>
        <v>#N/A</v>
      </c>
      <c r="H255" t="e">
        <f t="shared" si="19"/>
        <v>#N/A</v>
      </c>
    </row>
    <row r="256" spans="1:8" x14ac:dyDescent="0.2">
      <c r="A256" t="s">
        <v>87</v>
      </c>
      <c r="B256" t="e">
        <f>VLOOKUP(A256,Sentiment!A:B,2,FALSE)</f>
        <v>#N/A</v>
      </c>
      <c r="C256" t="str">
        <f t="shared" si="15"/>
        <v>thehill.com|people|donald-trump.html</v>
      </c>
      <c r="D256" t="str">
        <f t="shared" si="16"/>
        <v>thehill.com</v>
      </c>
      <c r="E256" t="s">
        <v>1193</v>
      </c>
      <c r="F256">
        <f t="shared" si="17"/>
        <v>1</v>
      </c>
      <c r="G256" t="e">
        <f t="shared" si="18"/>
        <v>#N/A</v>
      </c>
      <c r="H256" t="e">
        <f t="shared" si="19"/>
        <v>#N/A</v>
      </c>
    </row>
    <row r="257" spans="1:8" x14ac:dyDescent="0.2">
      <c r="A257" t="s">
        <v>552</v>
      </c>
      <c r="B257" t="e">
        <f>VLOOKUP(A257,Sentiment!A:B,2,FALSE)</f>
        <v>#N/A</v>
      </c>
      <c r="C257" t="str">
        <f t="shared" si="15"/>
        <v>thehumanist.com|magazine|july-august-2018|features|dance-with-the-donald.html</v>
      </c>
      <c r="D257" t="str">
        <f t="shared" si="16"/>
        <v>thehumanist.com</v>
      </c>
      <c r="E257" t="s">
        <v>1194</v>
      </c>
      <c r="F257">
        <f t="shared" si="17"/>
        <v>1</v>
      </c>
      <c r="G257" t="e">
        <f t="shared" si="18"/>
        <v>#N/A</v>
      </c>
      <c r="H257" t="e">
        <f t="shared" si="19"/>
        <v>#N/A</v>
      </c>
    </row>
    <row r="258" spans="1:8" x14ac:dyDescent="0.2">
      <c r="A258" t="s">
        <v>553</v>
      </c>
      <c r="B258" t="e">
        <f>VLOOKUP(A258,Sentiment!A:B,2,FALSE)</f>
        <v>#N/A</v>
      </c>
      <c r="C258" t="str">
        <f t="shared" ref="C258:C321" si="20">SUBSTITUTE(SUBSTITUTE(A258,"https|||", ""), "http|||", "")</f>
        <v>theweek.com|articles|782606|donald-delivers.html</v>
      </c>
      <c r="D258" t="str">
        <f t="shared" ref="D258:D321" si="21">LEFT(C258,FIND("|",C258)-1)</f>
        <v>theweek.com</v>
      </c>
      <c r="E258" t="s">
        <v>1196</v>
      </c>
      <c r="F258">
        <f t="shared" ref="F258:F321" si="22">COUNTIF(D:D,E258)</f>
        <v>1</v>
      </c>
      <c r="G258" t="e">
        <f t="shared" ref="G258:G321" si="23">H258/F258</f>
        <v>#N/A</v>
      </c>
      <c r="H258" t="e">
        <f t="shared" ref="H258:H321" si="24">IF(F258&lt;&gt;0, SUMIF(A:A,"*"&amp;E258&amp;"*",B:B), 0)</f>
        <v>#N/A</v>
      </c>
    </row>
    <row r="259" spans="1:8" x14ac:dyDescent="0.2">
      <c r="A259" t="s">
        <v>88</v>
      </c>
      <c r="B259" t="e">
        <f>VLOOKUP(A259,Sentiment!A:B,2,FALSE)</f>
        <v>#N/A</v>
      </c>
      <c r="C259" t="str">
        <f t="shared" si="20"/>
        <v>theweek.com|articles|802590|how-california-became-trumps-toughest-foe.html</v>
      </c>
      <c r="D259" t="str">
        <f t="shared" si="21"/>
        <v>theweek.com</v>
      </c>
      <c r="E259" t="s">
        <v>1197</v>
      </c>
      <c r="F259">
        <f t="shared" si="22"/>
        <v>1</v>
      </c>
      <c r="G259">
        <f t="shared" si="23"/>
        <v>5.8940596440596398E-2</v>
      </c>
      <c r="H259">
        <f t="shared" si="24"/>
        <v>5.8940596440596398E-2</v>
      </c>
    </row>
    <row r="260" spans="1:8" x14ac:dyDescent="0.2">
      <c r="A260" t="s">
        <v>555</v>
      </c>
      <c r="B260" t="e">
        <f>VLOOKUP(A260,Sentiment!A:B,2,FALSE)</f>
        <v>#N/A</v>
      </c>
      <c r="C260" t="str">
        <f t="shared" si="20"/>
        <v>theweek.com|speedreads|804401|trumps-brief-pittsburgh-synagogue-shooting-censure-reportedly-crafted-by-ivanka-jared-kushner.html</v>
      </c>
      <c r="D260" t="str">
        <f t="shared" si="21"/>
        <v>theweek.com</v>
      </c>
      <c r="E260" t="s">
        <v>1199</v>
      </c>
      <c r="F260">
        <f t="shared" si="22"/>
        <v>1</v>
      </c>
      <c r="G260">
        <f t="shared" si="23"/>
        <v>0.33897058823529402</v>
      </c>
      <c r="H260">
        <f t="shared" si="24"/>
        <v>0.33897058823529402</v>
      </c>
    </row>
    <row r="261" spans="1:8" x14ac:dyDescent="0.2">
      <c r="A261" t="s">
        <v>89</v>
      </c>
      <c r="B261" t="e">
        <f>VLOOKUP(A261,Sentiment!A:B,2,FALSE)</f>
        <v>#N/A</v>
      </c>
      <c r="C261" t="str">
        <f t="shared" si="20"/>
        <v>thinkprogress.org|trump-obama-immigration-tweet-self-own-f02f793487d6|.html</v>
      </c>
      <c r="D261" t="str">
        <f t="shared" si="21"/>
        <v>thinkprogress.org</v>
      </c>
      <c r="E261" t="s">
        <v>1200</v>
      </c>
      <c r="F261">
        <f t="shared" si="22"/>
        <v>1</v>
      </c>
      <c r="G261" t="e">
        <f t="shared" si="23"/>
        <v>#N/A</v>
      </c>
      <c r="H261" t="e">
        <f t="shared" si="24"/>
        <v>#N/A</v>
      </c>
    </row>
    <row r="262" spans="1:8" x14ac:dyDescent="0.2">
      <c r="A262" t="s">
        <v>801</v>
      </c>
      <c r="B262" t="e">
        <f>VLOOKUP(A262,Sentiment!A:B,2,FALSE)</f>
        <v>#N/A</v>
      </c>
      <c r="C262" t="str">
        <f t="shared" si="20"/>
        <v>townhall.com|liveblog|2018|11|07|president-trump-speaks-to-press-after-midterms-n39.html</v>
      </c>
      <c r="D262" t="str">
        <f t="shared" si="21"/>
        <v>townhall.com</v>
      </c>
      <c r="E262" t="s">
        <v>1201</v>
      </c>
      <c r="F262">
        <f t="shared" si="22"/>
        <v>1</v>
      </c>
      <c r="G262" t="e">
        <f t="shared" si="23"/>
        <v>#N/A</v>
      </c>
      <c r="H262" t="e">
        <f t="shared" si="24"/>
        <v>#N/A</v>
      </c>
    </row>
    <row r="263" spans="1:8" x14ac:dyDescent="0.2">
      <c r="A263" t="s">
        <v>802</v>
      </c>
      <c r="B263" t="e">
        <f>VLOOKUP(A263,Sentiment!A:B,2,FALSE)</f>
        <v>#N/A</v>
      </c>
      <c r="C263" t="str">
        <f t="shared" si="20"/>
        <v>translate.google.com|translate|hl|en|sl|it|u|www.corriere.it|esteri|elezioni-usa-midterm-2018|notizie|referendum-trump-terra-senato-5518f752-e136-11e8-b7b1-47f8050d055b.shtml|prev|search.html</v>
      </c>
      <c r="D263" t="str">
        <f t="shared" si="21"/>
        <v>translate.google.com</v>
      </c>
      <c r="E263" t="s">
        <v>1202</v>
      </c>
      <c r="F263">
        <f t="shared" si="22"/>
        <v>1</v>
      </c>
      <c r="G263" t="e">
        <f t="shared" si="23"/>
        <v>#N/A</v>
      </c>
      <c r="H263" t="e">
        <f t="shared" si="24"/>
        <v>#N/A</v>
      </c>
    </row>
    <row r="264" spans="1:8" x14ac:dyDescent="0.2">
      <c r="A264" t="s">
        <v>805</v>
      </c>
      <c r="B264" t="e">
        <f>VLOOKUP(A264,Sentiment!A:B,2,FALSE)</f>
        <v>#N/A</v>
      </c>
      <c r="C264" t="str">
        <f t="shared" si="20"/>
        <v>translate.google.com|translate|hl|en|sl|nl|u|www.telegraaf.nl|financieel|2773456|trump-prikt-vorkje-met-poetin-in-parijs|prev|search.html</v>
      </c>
      <c r="D264" t="str">
        <f t="shared" si="21"/>
        <v>translate.google.com</v>
      </c>
      <c r="E264" t="s">
        <v>1206</v>
      </c>
      <c r="F264">
        <f t="shared" si="22"/>
        <v>1</v>
      </c>
      <c r="G264" t="e">
        <f t="shared" si="23"/>
        <v>#N/A</v>
      </c>
      <c r="H264" t="e">
        <f t="shared" si="24"/>
        <v>#N/A</v>
      </c>
    </row>
    <row r="265" spans="1:8" x14ac:dyDescent="0.2">
      <c r="A265" t="s">
        <v>557</v>
      </c>
      <c r="B265" t="e">
        <f>VLOOKUP(A265,Sentiment!A:B,2,FALSE)</f>
        <v>#N/A</v>
      </c>
      <c r="C265" t="str">
        <f t="shared" si="20"/>
        <v>triblive.com|local|allegheny|14229550-74|trump-to-visit-police-officers-worshipers-recovering-at-pittsburgh-hospital.html</v>
      </c>
      <c r="D265" t="str">
        <f t="shared" si="21"/>
        <v>triblive.com</v>
      </c>
      <c r="E265" t="s">
        <v>1208</v>
      </c>
      <c r="F265">
        <f t="shared" si="22"/>
        <v>1</v>
      </c>
      <c r="G265" t="e">
        <f t="shared" si="23"/>
        <v>#N/A</v>
      </c>
      <c r="H265" t="e">
        <f t="shared" si="24"/>
        <v>#N/A</v>
      </c>
    </row>
    <row r="266" spans="1:8" x14ac:dyDescent="0.2">
      <c r="A266" t="s">
        <v>92</v>
      </c>
      <c r="B266" t="e">
        <f>VLOOKUP(A266,Sentiment!A:B,2,FALSE)</f>
        <v>#N/A</v>
      </c>
      <c r="C266" t="str">
        <f t="shared" si="20"/>
        <v>trumpnews.us|.html</v>
      </c>
      <c r="D266" t="str">
        <f t="shared" si="21"/>
        <v>trumpnews.us</v>
      </c>
      <c r="E266" t="s">
        <v>1212</v>
      </c>
      <c r="F266">
        <f t="shared" si="22"/>
        <v>1</v>
      </c>
      <c r="G266" t="e">
        <f t="shared" si="23"/>
        <v>#N/A</v>
      </c>
      <c r="H266" t="e">
        <f t="shared" si="24"/>
        <v>#N/A</v>
      </c>
    </row>
    <row r="267" spans="1:8" x14ac:dyDescent="0.2">
      <c r="A267" t="s">
        <v>808</v>
      </c>
      <c r="B267" t="e">
        <f>VLOOKUP(A267,Sentiment!A:B,2,FALSE)</f>
        <v>#N/A</v>
      </c>
      <c r="C267" t="str">
        <f t="shared" si="20"/>
        <v>tvline.com|2018|11|07|donald-trump-midterm-elections-press-conference-live-stream-watch-video|.html</v>
      </c>
      <c r="D267" t="str">
        <f t="shared" si="21"/>
        <v>tvline.com</v>
      </c>
      <c r="E267" t="s">
        <v>1213</v>
      </c>
      <c r="F267">
        <f t="shared" si="22"/>
        <v>1</v>
      </c>
      <c r="G267" t="e">
        <f t="shared" si="23"/>
        <v>#N/A</v>
      </c>
      <c r="H267" t="e">
        <f t="shared" si="24"/>
        <v>#N/A</v>
      </c>
    </row>
    <row r="268" spans="1:8" x14ac:dyDescent="0.2">
      <c r="A268" t="s">
        <v>810</v>
      </c>
      <c r="B268" t="e">
        <f>VLOOKUP(A268,Sentiment!A:B,2,FALSE)</f>
        <v>#N/A</v>
      </c>
      <c r="C268" t="str">
        <f t="shared" si="20"/>
        <v>twitter.com|DomenicoNPR|status|1060234529628192773|ref_src|twsrc|5Egoogle|7Ctwcamp|5Eserp|7Ctwgr|5Etweet.html</v>
      </c>
      <c r="D268" t="str">
        <f t="shared" si="21"/>
        <v>twitter.com</v>
      </c>
      <c r="E268" t="s">
        <v>1215</v>
      </c>
      <c r="F268">
        <f t="shared" si="22"/>
        <v>1</v>
      </c>
      <c r="G268" t="e">
        <f t="shared" si="23"/>
        <v>#N/A</v>
      </c>
      <c r="H268" t="e">
        <f t="shared" si="24"/>
        <v>#N/A</v>
      </c>
    </row>
    <row r="269" spans="1:8" x14ac:dyDescent="0.2">
      <c r="A269" t="s">
        <v>811</v>
      </c>
      <c r="B269" t="e">
        <f>VLOOKUP(A269,Sentiment!A:B,2,FALSE)</f>
        <v>#N/A</v>
      </c>
      <c r="C269" t="str">
        <f t="shared" si="20"/>
        <v>twitter.com|LisaDNews|ref_src|twsrc|5Egoogle|7Ctwcamp|5Eserp|7Ctwgr|5Eauthor.html</v>
      </c>
      <c r="D269" t="str">
        <f t="shared" si="21"/>
        <v>twitter.com</v>
      </c>
      <c r="E269" t="s">
        <v>1216</v>
      </c>
      <c r="F269">
        <f t="shared" si="22"/>
        <v>1</v>
      </c>
      <c r="G269" t="e">
        <f t="shared" si="23"/>
        <v>#N/A</v>
      </c>
      <c r="H269" t="e">
        <f t="shared" si="24"/>
        <v>#N/A</v>
      </c>
    </row>
    <row r="270" spans="1:8" x14ac:dyDescent="0.2">
      <c r="A270" t="s">
        <v>812</v>
      </c>
      <c r="B270" t="e">
        <f>VLOOKUP(A270,Sentiment!A:B,2,FALSE)</f>
        <v>#N/A</v>
      </c>
      <c r="C270" t="str">
        <f t="shared" si="20"/>
        <v>twitter.com|LisaDNews|status|1060234185670037506|ref_src|twsrc|5Egoogle|7Ctwcamp|5Eserp|7Ctwgr|5Etweet.html</v>
      </c>
      <c r="D270" t="str">
        <f t="shared" si="21"/>
        <v>twitter.com</v>
      </c>
      <c r="E270" t="s">
        <v>1217</v>
      </c>
      <c r="F270">
        <f t="shared" si="22"/>
        <v>1</v>
      </c>
      <c r="G270" t="e">
        <f t="shared" si="23"/>
        <v>#N/A</v>
      </c>
      <c r="H270" t="e">
        <f t="shared" si="24"/>
        <v>#N/A</v>
      </c>
    </row>
    <row r="271" spans="1:8" x14ac:dyDescent="0.2">
      <c r="A271" t="s">
        <v>813</v>
      </c>
      <c r="B271" t="e">
        <f>VLOOKUP(A271,Sentiment!A:B,2,FALSE)</f>
        <v>#N/A</v>
      </c>
      <c r="C271" t="str">
        <f t="shared" si="20"/>
        <v>twitter.com|RyanRMiner|ref_src|twsrc|5Egoogle|7Ctwcamp|5Eserp|7Ctwgr|5Eauthor.html</v>
      </c>
      <c r="D271" t="str">
        <f t="shared" si="21"/>
        <v>twitter.com</v>
      </c>
      <c r="E271" t="s">
        <v>1218</v>
      </c>
      <c r="F271">
        <f t="shared" si="22"/>
        <v>1</v>
      </c>
      <c r="G271" t="e">
        <f t="shared" si="23"/>
        <v>#N/A</v>
      </c>
      <c r="H271" t="e">
        <f t="shared" si="24"/>
        <v>#N/A</v>
      </c>
    </row>
    <row r="272" spans="1:8" x14ac:dyDescent="0.2">
      <c r="A272" t="s">
        <v>817</v>
      </c>
      <c r="B272" t="e">
        <f>VLOOKUP(A272,Sentiment!A:B,2,FALSE)</f>
        <v>#N/A</v>
      </c>
      <c r="C272" t="str">
        <f t="shared" si="20"/>
        <v>twitter.com|SteveSchmidtSES|ref_src|twsrc|5Egoogle|7Ctwcamp|5Eserp|7Ctwgr|5Eauthor.html</v>
      </c>
      <c r="D272" t="str">
        <f t="shared" si="21"/>
        <v>twitter.com</v>
      </c>
      <c r="E272" t="s">
        <v>1222</v>
      </c>
      <c r="F272">
        <f t="shared" si="22"/>
        <v>1</v>
      </c>
      <c r="G272" t="e">
        <f t="shared" si="23"/>
        <v>#N/A</v>
      </c>
      <c r="H272" t="e">
        <f t="shared" si="24"/>
        <v>#N/A</v>
      </c>
    </row>
    <row r="273" spans="1:8" x14ac:dyDescent="0.2">
      <c r="A273" t="s">
        <v>819</v>
      </c>
      <c r="B273" t="e">
        <f>VLOOKUP(A273,Sentiment!A:B,2,FALSE)</f>
        <v>#N/A</v>
      </c>
      <c r="C273" t="str">
        <f t="shared" si="20"/>
        <v>twitter.com|barackobama|lang|en.html</v>
      </c>
      <c r="D273" t="str">
        <f t="shared" si="21"/>
        <v>twitter.com</v>
      </c>
      <c r="E273" t="s">
        <v>1224</v>
      </c>
      <c r="F273">
        <f t="shared" si="22"/>
        <v>1</v>
      </c>
      <c r="G273" t="e">
        <f t="shared" si="23"/>
        <v>#N/A</v>
      </c>
      <c r="H273" t="e">
        <f t="shared" si="24"/>
        <v>#N/A</v>
      </c>
    </row>
    <row r="274" spans="1:8" x14ac:dyDescent="0.2">
      <c r="A274" t="s">
        <v>820</v>
      </c>
      <c r="B274" t="e">
        <f>VLOOKUP(A274,Sentiment!A:B,2,FALSE)</f>
        <v>#N/A</v>
      </c>
      <c r="C274" t="str">
        <f t="shared" si="20"/>
        <v>twitter.com|cindysaine|ref_src|twsrc|5Egoogle|7Ctwcamp|5Eserp|7Ctwgr|5Eauthor.html</v>
      </c>
      <c r="D274" t="str">
        <f t="shared" si="21"/>
        <v>twitter.com</v>
      </c>
      <c r="E274" t="s">
        <v>1225</v>
      </c>
      <c r="F274">
        <f t="shared" si="22"/>
        <v>1</v>
      </c>
      <c r="G274">
        <f t="shared" si="23"/>
        <v>9.6849227414920899E-2</v>
      </c>
      <c r="H274">
        <f t="shared" si="24"/>
        <v>9.6849227414920899E-2</v>
      </c>
    </row>
    <row r="275" spans="1:8" x14ac:dyDescent="0.2">
      <c r="A275" t="s">
        <v>821</v>
      </c>
      <c r="B275" t="e">
        <f>VLOOKUP(A275,Sentiment!A:B,2,FALSE)</f>
        <v>#N/A</v>
      </c>
      <c r="C275" t="str">
        <f t="shared" si="20"/>
        <v>twitter.com|cindysaine|status|1060235559904403456|ref_src|twsrc|5Egoogle|7Ctwcamp|5Eserp|7Ctwgr|5Etweet.html</v>
      </c>
      <c r="D275" t="str">
        <f t="shared" si="21"/>
        <v>twitter.com</v>
      </c>
      <c r="E275" t="s">
        <v>1226</v>
      </c>
      <c r="F275">
        <f t="shared" si="22"/>
        <v>1</v>
      </c>
      <c r="G275" t="e">
        <f t="shared" si="23"/>
        <v>#N/A</v>
      </c>
      <c r="H275" t="e">
        <f t="shared" si="24"/>
        <v>#N/A</v>
      </c>
    </row>
    <row r="276" spans="1:8" x14ac:dyDescent="0.2">
      <c r="A276" t="s">
        <v>822</v>
      </c>
      <c r="B276" t="e">
        <f>VLOOKUP(A276,Sentiment!A:B,2,FALSE)</f>
        <v>#N/A</v>
      </c>
      <c r="C276" t="str">
        <f t="shared" si="20"/>
        <v>twitter.com|jasondhorowitz|ref_src|twsrc|5Egoogle|7Ctwcamp|5Eserp|7Ctwgr|5Eauthor.html</v>
      </c>
      <c r="D276" t="str">
        <f t="shared" si="21"/>
        <v>twitter.com</v>
      </c>
      <c r="E276" t="s">
        <v>1227</v>
      </c>
      <c r="F276">
        <f t="shared" si="22"/>
        <v>1</v>
      </c>
      <c r="G276" t="e">
        <f t="shared" si="23"/>
        <v>#N/A</v>
      </c>
      <c r="H276" t="e">
        <f t="shared" si="24"/>
        <v>#N/A</v>
      </c>
    </row>
    <row r="277" spans="1:8" x14ac:dyDescent="0.2">
      <c r="A277" t="s">
        <v>823</v>
      </c>
      <c r="B277" t="e">
        <f>VLOOKUP(A277,Sentiment!A:B,2,FALSE)</f>
        <v>#N/A</v>
      </c>
      <c r="C277" t="str">
        <f t="shared" si="20"/>
        <v>twitter.com|jasondhorowitz|status|1060235573363986433|ref_src|twsrc|5Egoogle|7Ctwcamp|5Eserp|7Ctwgr|5Etweet.html</v>
      </c>
      <c r="D277" t="str">
        <f t="shared" si="21"/>
        <v>twitter.com</v>
      </c>
      <c r="E277" t="s">
        <v>1228</v>
      </c>
      <c r="F277">
        <f t="shared" si="22"/>
        <v>1</v>
      </c>
      <c r="G277" t="e">
        <f t="shared" si="23"/>
        <v>#N/A</v>
      </c>
      <c r="H277" t="e">
        <f t="shared" si="24"/>
        <v>#N/A</v>
      </c>
    </row>
    <row r="278" spans="1:8" x14ac:dyDescent="0.2">
      <c r="A278" t="s">
        <v>93</v>
      </c>
      <c r="B278" t="e">
        <f>VLOOKUP(A278,Sentiment!A:B,2,FALSE)</f>
        <v>#N/A</v>
      </c>
      <c r="C278" t="str">
        <f t="shared" si="20"/>
        <v>twitter.com|president|lang|en.html</v>
      </c>
      <c r="D278" t="str">
        <f t="shared" si="21"/>
        <v>twitter.com</v>
      </c>
      <c r="E278" t="s">
        <v>1229</v>
      </c>
      <c r="F278">
        <f t="shared" si="22"/>
        <v>1</v>
      </c>
      <c r="G278" t="e">
        <f t="shared" si="23"/>
        <v>#N/A</v>
      </c>
      <c r="H278" t="e">
        <f t="shared" si="24"/>
        <v>#N/A</v>
      </c>
    </row>
    <row r="279" spans="1:8" x14ac:dyDescent="0.2">
      <c r="A279" t="s">
        <v>95</v>
      </c>
      <c r="B279" t="e">
        <f>VLOOKUP(A279,Sentiment!A:B,2,FALSE)</f>
        <v>#N/A</v>
      </c>
      <c r="C279" t="str">
        <f t="shared" si="20"/>
        <v>twitter.com|realDonaldTrump|status|1055412328571850753|ref_src|twsrc|5Egoogle|7Ctwcamp|5Eserp|7Ctwgr|5Etweet.html</v>
      </c>
      <c r="D279" t="str">
        <f t="shared" si="21"/>
        <v>twitter.com</v>
      </c>
      <c r="E279" t="s">
        <v>1231</v>
      </c>
      <c r="F279">
        <f t="shared" si="22"/>
        <v>1</v>
      </c>
      <c r="G279" t="e">
        <f t="shared" si="23"/>
        <v>#N/A</v>
      </c>
      <c r="H279" t="e">
        <f t="shared" si="24"/>
        <v>#N/A</v>
      </c>
    </row>
    <row r="280" spans="1:8" x14ac:dyDescent="0.2">
      <c r="A280" t="s">
        <v>96</v>
      </c>
      <c r="B280" t="e">
        <f>VLOOKUP(A280,Sentiment!A:B,2,FALSE)</f>
        <v>#N/A</v>
      </c>
      <c r="C280" t="str">
        <f t="shared" si="20"/>
        <v>twitter.com|realDonaldTrump|status|1055414972635926528|ref_src|twsrc|5Egoogle|7Ctwcamp|5Eserp|7Ctwgr|5Etweet.html</v>
      </c>
      <c r="D280" t="str">
        <f t="shared" si="21"/>
        <v>twitter.com</v>
      </c>
      <c r="E280" t="s">
        <v>1232</v>
      </c>
      <c r="F280">
        <f t="shared" si="22"/>
        <v>1</v>
      </c>
      <c r="G280">
        <f t="shared" si="23"/>
        <v>0.103396464646464</v>
      </c>
      <c r="H280">
        <f t="shared" si="24"/>
        <v>0.103396464646464</v>
      </c>
    </row>
    <row r="281" spans="1:8" x14ac:dyDescent="0.2">
      <c r="A281" t="s">
        <v>559</v>
      </c>
      <c r="B281" t="e">
        <f>VLOOKUP(A281,Sentiment!A:B,2,FALSE)</f>
        <v>#N/A</v>
      </c>
      <c r="C281" t="str">
        <f t="shared" si="20"/>
        <v>twitter.com|realDonaldTrump|status|1057620518751428608|ref_src|twsrc|5Egoogle|7Ctwcamp|5Eserp|7Ctwgr|5Etweet.html</v>
      </c>
      <c r="D281" t="str">
        <f t="shared" si="21"/>
        <v>twitter.com</v>
      </c>
      <c r="E281" t="s">
        <v>1236</v>
      </c>
      <c r="F281">
        <f t="shared" si="22"/>
        <v>1</v>
      </c>
      <c r="G281" t="e">
        <f t="shared" si="23"/>
        <v>#N/A</v>
      </c>
      <c r="H281" t="e">
        <f t="shared" si="24"/>
        <v>#N/A</v>
      </c>
    </row>
    <row r="282" spans="1:8" x14ac:dyDescent="0.2">
      <c r="A282" t="s">
        <v>560</v>
      </c>
      <c r="B282" t="e">
        <f>VLOOKUP(A282,Sentiment!A:B,2,FALSE)</f>
        <v>#N/A</v>
      </c>
      <c r="C282" t="str">
        <f t="shared" si="20"/>
        <v>twitter.com|realDonaldTrump|status|1057624553478897665|ref_src|twsrc|5Egoogle|7Ctwcamp|5Eserp|7Ctwgr|5Etweet.html</v>
      </c>
      <c r="D282" t="str">
        <f t="shared" si="21"/>
        <v>twitter.com</v>
      </c>
      <c r="E282" t="s">
        <v>1237</v>
      </c>
      <c r="F282">
        <f t="shared" si="22"/>
        <v>1</v>
      </c>
      <c r="G282" t="e">
        <f t="shared" si="23"/>
        <v>#N/A</v>
      </c>
      <c r="H282" t="e">
        <f t="shared" si="24"/>
        <v>#N/A</v>
      </c>
    </row>
    <row r="283" spans="1:8" x14ac:dyDescent="0.2">
      <c r="A283" t="s">
        <v>561</v>
      </c>
      <c r="B283" t="e">
        <f>VLOOKUP(A283,Sentiment!A:B,2,FALSE)</f>
        <v>#N/A</v>
      </c>
      <c r="C283" t="str">
        <f t="shared" si="20"/>
        <v>twitter.com|realDonaldTrump|status|1057637708296794114|ref_src|twsrc|5Egoogle|7Ctwcamp|5Eserp|7Ctwgr|5Etweet.html</v>
      </c>
      <c r="D283" t="str">
        <f t="shared" si="21"/>
        <v>twitter.com</v>
      </c>
      <c r="E283" t="s">
        <v>1238</v>
      </c>
      <c r="F283">
        <f t="shared" si="22"/>
        <v>1</v>
      </c>
      <c r="G283">
        <f t="shared" si="23"/>
        <v>0.10797194081851</v>
      </c>
      <c r="H283">
        <f t="shared" si="24"/>
        <v>0.10797194081851</v>
      </c>
    </row>
    <row r="284" spans="1:8" x14ac:dyDescent="0.2">
      <c r="A284" t="s">
        <v>562</v>
      </c>
      <c r="B284" t="e">
        <f>VLOOKUP(A284,Sentiment!A:B,2,FALSE)</f>
        <v>#N/A</v>
      </c>
      <c r="C284" t="str">
        <f t="shared" si="20"/>
        <v>twitter.com|realDonaldTrump|status|1057638285026254848|ref_src|twsrc|5Egoogle|7Ctwcamp|5Eserp|7Ctwgr|5Etweet.html</v>
      </c>
      <c r="D284" t="str">
        <f t="shared" si="21"/>
        <v>twitter.com</v>
      </c>
      <c r="E284" t="s">
        <v>1239</v>
      </c>
      <c r="F284">
        <f t="shared" si="22"/>
        <v>1</v>
      </c>
      <c r="G284" t="e">
        <f t="shared" si="23"/>
        <v>#N/A</v>
      </c>
      <c r="H284" t="e">
        <f t="shared" si="24"/>
        <v>#N/A</v>
      </c>
    </row>
    <row r="285" spans="1:8" x14ac:dyDescent="0.2">
      <c r="A285" t="s">
        <v>564</v>
      </c>
      <c r="B285" t="e">
        <f>VLOOKUP(A285,Sentiment!A:B,2,FALSE)</f>
        <v>#N/A</v>
      </c>
      <c r="C285" t="str">
        <f t="shared" si="20"/>
        <v>twitter.com|realDonaldTrump|status|1057655675080314880|ref_src|twsrc|5Egoogle|7Ctwcamp|5Eserp|7Ctwgr|5Etweet.html</v>
      </c>
      <c r="D285" t="str">
        <f t="shared" si="21"/>
        <v>twitter.com</v>
      </c>
      <c r="E285" t="s">
        <v>1241</v>
      </c>
      <c r="F285">
        <f t="shared" si="22"/>
        <v>1</v>
      </c>
      <c r="G285" t="e">
        <f t="shared" si="23"/>
        <v>#N/A</v>
      </c>
      <c r="H285" t="e">
        <f t="shared" si="24"/>
        <v>#N/A</v>
      </c>
    </row>
    <row r="286" spans="1:8" x14ac:dyDescent="0.2">
      <c r="A286" t="s">
        <v>565</v>
      </c>
      <c r="B286" t="e">
        <f>VLOOKUP(A286,Sentiment!A:B,2,FALSE)</f>
        <v>#N/A</v>
      </c>
      <c r="C286" t="str">
        <f t="shared" si="20"/>
        <v>twitter.com|realDonaldTrump|status|1057674390446448642|ref_src|twsrc|5Egoogle|7Ctwcamp|5Eserp|7Ctwgr|5Etweet.html</v>
      </c>
      <c r="D286" t="str">
        <f t="shared" si="21"/>
        <v>twitter.com</v>
      </c>
      <c r="E286" t="s">
        <v>1242</v>
      </c>
      <c r="F286">
        <f t="shared" si="22"/>
        <v>1</v>
      </c>
      <c r="G286" t="e">
        <f t="shared" si="23"/>
        <v>#N/A</v>
      </c>
      <c r="H286" t="e">
        <f t="shared" si="24"/>
        <v>#N/A</v>
      </c>
    </row>
    <row r="287" spans="1:8" x14ac:dyDescent="0.2">
      <c r="A287" t="s">
        <v>825</v>
      </c>
      <c r="B287" t="e">
        <f>VLOOKUP(A287,Sentiment!A:B,2,FALSE)</f>
        <v>#N/A</v>
      </c>
      <c r="C287" t="str">
        <f t="shared" si="20"/>
        <v>twitter.com|realDonaldTrump|status|1060141780878979072|ref_src|twsrc|5Egoogle|7Ctwcamp|5Eserp|7Ctwgr|5Etweet.html</v>
      </c>
      <c r="D287" t="str">
        <f t="shared" si="21"/>
        <v>twitter.com</v>
      </c>
      <c r="E287" t="s">
        <v>1244</v>
      </c>
      <c r="F287">
        <f t="shared" si="22"/>
        <v>1</v>
      </c>
      <c r="G287" t="e">
        <f t="shared" si="23"/>
        <v>#N/A</v>
      </c>
      <c r="H287" t="e">
        <f t="shared" si="24"/>
        <v>#N/A</v>
      </c>
    </row>
    <row r="288" spans="1:8" x14ac:dyDescent="0.2">
      <c r="A288" t="s">
        <v>828</v>
      </c>
      <c r="B288" t="e">
        <f>VLOOKUP(A288,Sentiment!A:B,2,FALSE)</f>
        <v>#N/A</v>
      </c>
      <c r="C288" t="str">
        <f t="shared" si="20"/>
        <v>twitter.com|realDonaldTrump|status|1060155917059219461|ref_src|twsrc|5Egoogle|7Ctwcamp|5Eserp|7Ctwgr|5Etweet.html</v>
      </c>
      <c r="D288" t="str">
        <f t="shared" si="21"/>
        <v>twitter.com</v>
      </c>
      <c r="E288" t="s">
        <v>1247</v>
      </c>
      <c r="F288">
        <f t="shared" si="22"/>
        <v>1</v>
      </c>
      <c r="G288" t="e">
        <f t="shared" si="23"/>
        <v>#N/A</v>
      </c>
      <c r="H288" t="e">
        <f t="shared" si="24"/>
        <v>#N/A</v>
      </c>
    </row>
    <row r="289" spans="1:8" x14ac:dyDescent="0.2">
      <c r="A289" t="s">
        <v>829</v>
      </c>
      <c r="B289" t="e">
        <f>VLOOKUP(A289,Sentiment!A:B,2,FALSE)</f>
        <v>#N/A</v>
      </c>
      <c r="C289" t="str">
        <f t="shared" si="20"/>
        <v>twitter.com|realDonaldTrump|status|1060162807960870913|ref_src|twsrc|5Egoogle|7Ctwcamp|5Eserp|7Ctwgr|5Etweet.html</v>
      </c>
      <c r="D289" t="str">
        <f t="shared" si="21"/>
        <v>twitter.com</v>
      </c>
      <c r="E289" t="s">
        <v>1248</v>
      </c>
      <c r="F289">
        <f t="shared" si="22"/>
        <v>1</v>
      </c>
      <c r="G289" t="e">
        <f t="shared" si="23"/>
        <v>#N/A</v>
      </c>
      <c r="H289" t="e">
        <f t="shared" si="24"/>
        <v>#N/A</v>
      </c>
    </row>
    <row r="290" spans="1:8" x14ac:dyDescent="0.2">
      <c r="A290" t="s">
        <v>830</v>
      </c>
      <c r="B290" t="e">
        <f>VLOOKUP(A290,Sentiment!A:B,2,FALSE)</f>
        <v>#N/A</v>
      </c>
      <c r="C290" t="str">
        <f t="shared" si="20"/>
        <v>twitter.com|realDonaldTrump|status|1060194964351660033|ref_src|twsrc|5Egoogle|7Ctwcamp|5Eserp|7Ctwgr|5Etweet.html</v>
      </c>
      <c r="D290" t="str">
        <f t="shared" si="21"/>
        <v>twitter.com</v>
      </c>
      <c r="E290" t="s">
        <v>1249</v>
      </c>
      <c r="F290">
        <f t="shared" si="22"/>
        <v>1</v>
      </c>
      <c r="G290" t="e">
        <f t="shared" si="23"/>
        <v>#N/A</v>
      </c>
      <c r="H290" t="e">
        <f t="shared" si="24"/>
        <v>#N/A</v>
      </c>
    </row>
    <row r="291" spans="1:8" x14ac:dyDescent="0.2">
      <c r="A291" t="s">
        <v>831</v>
      </c>
      <c r="B291" t="e">
        <f>VLOOKUP(A291,Sentiment!A:B,2,FALSE)</f>
        <v>#N/A</v>
      </c>
      <c r="C291" t="str">
        <f t="shared" si="20"/>
        <v>twitter.com|search|q|US|President|ref_src|twsrc|5Egoogle|7Ctwcamp|5Eserp|7Ctwgr|5Esearch.html</v>
      </c>
      <c r="D291" t="str">
        <f t="shared" si="21"/>
        <v>twitter.com</v>
      </c>
      <c r="E291" t="s">
        <v>1250</v>
      </c>
      <c r="F291">
        <f t="shared" si="22"/>
        <v>1</v>
      </c>
      <c r="G291" t="e">
        <f t="shared" si="23"/>
        <v>#N/A</v>
      </c>
      <c r="H291" t="e">
        <f t="shared" si="24"/>
        <v>#N/A</v>
      </c>
    </row>
    <row r="292" spans="1:8" x14ac:dyDescent="0.2">
      <c r="A292" t="s">
        <v>832</v>
      </c>
      <c r="B292" t="e">
        <f>VLOOKUP(A292,Sentiment!A:B,2,FALSE)</f>
        <v>#N/A</v>
      </c>
      <c r="C292" t="str">
        <f t="shared" si="20"/>
        <v>twitter.com|thephilmorris|ref_src|twsrc|5Egoogle|7Ctwcamp|5Eserp|7Ctwgr|5Eauthor.html</v>
      </c>
      <c r="D292" t="str">
        <f t="shared" si="21"/>
        <v>twitter.com</v>
      </c>
      <c r="E292" t="s">
        <v>1251</v>
      </c>
      <c r="F292">
        <f t="shared" si="22"/>
        <v>1</v>
      </c>
      <c r="G292" t="e">
        <f t="shared" si="23"/>
        <v>#N/A</v>
      </c>
      <c r="H292" t="e">
        <f t="shared" si="24"/>
        <v>#N/A</v>
      </c>
    </row>
    <row r="293" spans="1:8" x14ac:dyDescent="0.2">
      <c r="A293" t="s">
        <v>833</v>
      </c>
      <c r="B293" t="e">
        <f>VLOOKUP(A293,Sentiment!A:B,2,FALSE)</f>
        <v>#N/A</v>
      </c>
      <c r="C293" t="str">
        <f t="shared" si="20"/>
        <v>twitter.com|thephilmorris|status|1060235573212864512|ref_src|twsrc|5Egoogle|7Ctwcamp|5Eserp|7Ctwgr|5Etweet.html</v>
      </c>
      <c r="D293" t="str">
        <f t="shared" si="21"/>
        <v>twitter.com</v>
      </c>
      <c r="E293" t="s">
        <v>1252</v>
      </c>
      <c r="F293">
        <f t="shared" si="22"/>
        <v>1</v>
      </c>
      <c r="G293" t="e">
        <f t="shared" si="23"/>
        <v>#N/A</v>
      </c>
      <c r="H293" t="e">
        <f t="shared" si="24"/>
        <v>#N/A</v>
      </c>
    </row>
    <row r="294" spans="1:8" x14ac:dyDescent="0.2">
      <c r="A294" t="s">
        <v>99</v>
      </c>
      <c r="B294">
        <f>VLOOKUP(A294,Sentiment!A:B,2,FALSE)</f>
        <v>8.9563952368106603E-2</v>
      </c>
      <c r="C294" t="str">
        <f t="shared" si="20"/>
        <v>uk.usembassy.gov|our-relationship|policy-history|policy|president-donald-j-trump|.html</v>
      </c>
      <c r="D294" t="str">
        <f t="shared" si="21"/>
        <v>uk.usembassy.gov</v>
      </c>
      <c r="E294" t="s">
        <v>1253</v>
      </c>
      <c r="F294">
        <f t="shared" si="22"/>
        <v>1</v>
      </c>
      <c r="G294" t="e">
        <f t="shared" si="23"/>
        <v>#N/A</v>
      </c>
      <c r="H294" t="e">
        <f t="shared" si="24"/>
        <v>#N/A</v>
      </c>
    </row>
    <row r="295" spans="1:8" x14ac:dyDescent="0.2">
      <c r="A295" t="s">
        <v>100</v>
      </c>
      <c r="B295" t="e">
        <f>VLOOKUP(A295,Sentiment!A:B,2,FALSE)</f>
        <v>#N/A</v>
      </c>
      <c r="C295" t="str">
        <f t="shared" si="20"/>
        <v>uspotus.com|president-donald-j-trumps-schedule-for-thursday-october-25th.html.html</v>
      </c>
      <c r="D295" t="str">
        <f t="shared" si="21"/>
        <v>uspotus.com</v>
      </c>
      <c r="E295" t="s">
        <v>1254</v>
      </c>
      <c r="F295">
        <f t="shared" si="22"/>
        <v>1</v>
      </c>
      <c r="G295" t="e">
        <f t="shared" si="23"/>
        <v>#N/A</v>
      </c>
      <c r="H295" t="e">
        <f t="shared" si="24"/>
        <v>#N/A</v>
      </c>
    </row>
    <row r="296" spans="1:8" x14ac:dyDescent="0.2">
      <c r="A296" t="s">
        <v>101</v>
      </c>
      <c r="B296" t="e">
        <f>VLOOKUP(A296,Sentiment!A:B,2,FALSE)</f>
        <v>#N/A</v>
      </c>
      <c r="C296" t="str">
        <f t="shared" si="20"/>
        <v>ustr.gov|about-us|policy-offices|press-office|press-releases|2018|july|president-donald-j-trump-upholds-agoa.html</v>
      </c>
      <c r="D296" t="str">
        <f t="shared" si="21"/>
        <v>ustr.gov</v>
      </c>
      <c r="E296" t="s">
        <v>1255</v>
      </c>
      <c r="F296">
        <f t="shared" si="22"/>
        <v>1</v>
      </c>
      <c r="G296" t="e">
        <f t="shared" si="23"/>
        <v>#N/A</v>
      </c>
      <c r="H296" t="e">
        <f t="shared" si="24"/>
        <v>#N/A</v>
      </c>
    </row>
    <row r="297" spans="1:8" x14ac:dyDescent="0.2">
      <c r="A297" t="s">
        <v>834</v>
      </c>
      <c r="B297" t="e">
        <f>VLOOKUP(A297,Sentiment!A:B,2,FALSE)</f>
        <v>#N/A</v>
      </c>
      <c r="C297" t="str">
        <f t="shared" si="20"/>
        <v>ustr.gov|about-us|policy-offices|press-office|press-releases|2018|march|president-trump-announces-strong.html</v>
      </c>
      <c r="D297" t="str">
        <f t="shared" si="21"/>
        <v>ustr.gov</v>
      </c>
      <c r="E297" t="s">
        <v>1256</v>
      </c>
      <c r="F297">
        <f t="shared" si="22"/>
        <v>1</v>
      </c>
      <c r="G297" t="e">
        <f t="shared" si="23"/>
        <v>#N/A</v>
      </c>
      <c r="H297" t="e">
        <f t="shared" si="24"/>
        <v>#N/A</v>
      </c>
    </row>
    <row r="298" spans="1:8" x14ac:dyDescent="0.2">
      <c r="A298" t="s">
        <v>836</v>
      </c>
      <c r="B298" t="e">
        <f>VLOOKUP(A298,Sentiment!A:B,2,FALSE)</f>
        <v>#N/A</v>
      </c>
      <c r="C298" t="str">
        <f t="shared" si="20"/>
        <v>variety.com|2018|politics|news|trump-slams-cnn-jim-acosta-rude-terrible-person-1203022034|.html</v>
      </c>
      <c r="D298" t="str">
        <f t="shared" si="21"/>
        <v>variety.com</v>
      </c>
      <c r="E298" t="s">
        <v>1258</v>
      </c>
      <c r="F298">
        <f t="shared" si="22"/>
        <v>1</v>
      </c>
      <c r="G298" t="e">
        <f t="shared" si="23"/>
        <v>#N/A</v>
      </c>
      <c r="H298" t="e">
        <f t="shared" si="24"/>
        <v>#N/A</v>
      </c>
    </row>
    <row r="299" spans="1:8" x14ac:dyDescent="0.2">
      <c r="A299" t="s">
        <v>102</v>
      </c>
      <c r="B299" t="e">
        <f>VLOOKUP(A299,Sentiment!A:B,2,FALSE)</f>
        <v>#N/A</v>
      </c>
      <c r="C299" t="str">
        <f t="shared" si="20"/>
        <v>variety.com|video|rob-reiner-trump-mentally-unfit|.html</v>
      </c>
      <c r="D299" t="str">
        <f t="shared" si="21"/>
        <v>variety.com</v>
      </c>
      <c r="E299" t="s">
        <v>1259</v>
      </c>
      <c r="F299">
        <f t="shared" si="22"/>
        <v>1</v>
      </c>
      <c r="G299" t="e">
        <f t="shared" si="23"/>
        <v>#N/A</v>
      </c>
      <c r="H299" t="e">
        <f t="shared" si="24"/>
        <v>#N/A</v>
      </c>
    </row>
    <row r="300" spans="1:8" x14ac:dyDescent="0.2">
      <c r="A300" t="s">
        <v>103</v>
      </c>
      <c r="B300" t="e">
        <f>VLOOKUP(A300,Sentiment!A:B,2,FALSE)</f>
        <v>#N/A</v>
      </c>
      <c r="C300" t="str">
        <f t="shared" si="20"/>
        <v>vote-usa.org|officials.aspx|report|u1.html</v>
      </c>
      <c r="D300" t="str">
        <f t="shared" si="21"/>
        <v>vote-usa.org</v>
      </c>
      <c r="E300" t="s">
        <v>1260</v>
      </c>
      <c r="F300">
        <f t="shared" si="22"/>
        <v>1</v>
      </c>
      <c r="G300" t="e">
        <f t="shared" si="23"/>
        <v>#N/A</v>
      </c>
      <c r="H300" t="e">
        <f t="shared" si="24"/>
        <v>#N/A</v>
      </c>
    </row>
    <row r="301" spans="1:8" x14ac:dyDescent="0.2">
      <c r="A301" t="s">
        <v>104</v>
      </c>
      <c r="B301" t="e">
        <f>VLOOKUP(A301,Sentiment!A:B,2,FALSE)</f>
        <v>#N/A</v>
      </c>
      <c r="C301" t="str">
        <f t="shared" si="20"/>
        <v>waow.com|news|top-stories|2018|10|24|watch-live-president-trump-rally-in-mosinee|.html</v>
      </c>
      <c r="D301" t="str">
        <f t="shared" si="21"/>
        <v>waow.com</v>
      </c>
      <c r="E301" t="s">
        <v>1262</v>
      </c>
      <c r="F301">
        <f t="shared" si="22"/>
        <v>1</v>
      </c>
      <c r="G301" t="e">
        <f t="shared" si="23"/>
        <v>#N/A</v>
      </c>
      <c r="H301" t="e">
        <f t="shared" si="24"/>
        <v>#N/A</v>
      </c>
    </row>
    <row r="302" spans="1:8" x14ac:dyDescent="0.2">
      <c r="A302" t="s">
        <v>566</v>
      </c>
      <c r="B302" t="e">
        <f>VLOOKUP(A302,Sentiment!A:B,2,FALSE)</f>
        <v>#N/A</v>
      </c>
      <c r="C302" t="str">
        <f t="shared" si="20"/>
        <v>worldnewsdailyreport.com|tag|donald-trump|.html</v>
      </c>
      <c r="D302" t="str">
        <f t="shared" si="21"/>
        <v>worldnewsdailyreport.com</v>
      </c>
      <c r="E302" t="s">
        <v>1263</v>
      </c>
      <c r="F302">
        <f t="shared" si="22"/>
        <v>1</v>
      </c>
      <c r="G302" t="e">
        <f t="shared" si="23"/>
        <v>#N/A</v>
      </c>
      <c r="H302" t="e">
        <f t="shared" si="24"/>
        <v>#N/A</v>
      </c>
    </row>
    <row r="303" spans="1:8" x14ac:dyDescent="0.2">
      <c r="A303" t="s">
        <v>838</v>
      </c>
      <c r="B303" t="e">
        <f>VLOOKUP(A303,Sentiment!A:B,2,FALSE)</f>
        <v>#N/A</v>
      </c>
      <c r="C303" t="str">
        <f t="shared" si="20"/>
        <v>www.10tv.com|article|watch-president-trump-holds-post-election-news-conference.html</v>
      </c>
      <c r="D303" t="str">
        <f t="shared" si="21"/>
        <v>www.10tv.com</v>
      </c>
      <c r="E303" t="s">
        <v>1264</v>
      </c>
      <c r="F303">
        <f t="shared" si="22"/>
        <v>1</v>
      </c>
      <c r="G303" t="e">
        <f t="shared" si="23"/>
        <v>#N/A</v>
      </c>
      <c r="H303" t="e">
        <f t="shared" si="24"/>
        <v>#N/A</v>
      </c>
    </row>
    <row r="304" spans="1:8" x14ac:dyDescent="0.2">
      <c r="A304" t="s">
        <v>567</v>
      </c>
      <c r="B304" t="e">
        <f>VLOOKUP(A304,Sentiment!A:B,2,FALSE)</f>
        <v>#N/A</v>
      </c>
      <c r="C304" t="str">
        <f t="shared" si="20"/>
        <v>www.13wmaz.com|article|news|local|president-trump-expected-in-macon-this-weekend|93-609141939.html</v>
      </c>
      <c r="D304" t="str">
        <f t="shared" si="21"/>
        <v>www.13wmaz.com</v>
      </c>
      <c r="E304" t="s">
        <v>1265</v>
      </c>
      <c r="F304">
        <f t="shared" si="22"/>
        <v>1</v>
      </c>
      <c r="G304" t="e">
        <f t="shared" si="23"/>
        <v>#N/A</v>
      </c>
      <c r="H304" t="e">
        <f t="shared" si="24"/>
        <v>#N/A</v>
      </c>
    </row>
    <row r="305" spans="1:8" x14ac:dyDescent="0.2">
      <c r="A305" t="s">
        <v>105</v>
      </c>
      <c r="B305" t="e">
        <f>VLOOKUP(A305,Sentiment!A:B,2,FALSE)</f>
        <v>#N/A</v>
      </c>
      <c r="C305" t="str">
        <f t="shared" si="20"/>
        <v>www.abc.net.au|news|2017-12-04|billy-bush-says-infamous-access-hollywood-trump-tape-is-real|9224358.html</v>
      </c>
      <c r="D305" t="str">
        <f t="shared" si="21"/>
        <v>www.abc.net.au</v>
      </c>
      <c r="E305" t="s">
        <v>1266</v>
      </c>
      <c r="F305">
        <f t="shared" si="22"/>
        <v>1</v>
      </c>
      <c r="G305" t="e">
        <f t="shared" si="23"/>
        <v>#N/A</v>
      </c>
      <c r="H305" t="e">
        <f t="shared" si="24"/>
        <v>#N/A</v>
      </c>
    </row>
    <row r="306" spans="1:8" x14ac:dyDescent="0.2">
      <c r="A306" t="s">
        <v>568</v>
      </c>
      <c r="B306" t="e">
        <f>VLOOKUP(A306,Sentiment!A:B,2,FALSE)</f>
        <v>#N/A</v>
      </c>
      <c r="C306" t="str">
        <f t="shared" si="20"/>
        <v>www.abc.net.au|news|2018-10-29|us-mid-term-election-like-no-other|10441298.html</v>
      </c>
      <c r="D306" t="str">
        <f t="shared" si="21"/>
        <v>www.abc.net.au</v>
      </c>
      <c r="E306" t="s">
        <v>1267</v>
      </c>
      <c r="F306">
        <f t="shared" si="22"/>
        <v>1</v>
      </c>
      <c r="G306" t="e">
        <f t="shared" si="23"/>
        <v>#N/A</v>
      </c>
      <c r="H306" t="e">
        <f t="shared" si="24"/>
        <v>#N/A</v>
      </c>
    </row>
    <row r="307" spans="1:8" x14ac:dyDescent="0.2">
      <c r="A307" t="s">
        <v>839</v>
      </c>
      <c r="B307" t="e">
        <f>VLOOKUP(A307,Sentiment!A:B,2,FALSE)</f>
        <v>#N/A</v>
      </c>
      <c r="C307" t="str">
        <f t="shared" si="20"/>
        <v>www.abc.net.au|news|2018-11-06|what-the-midterm-elections-will-mean-for-donald-trump|10462702.html</v>
      </c>
      <c r="D307" t="str">
        <f t="shared" si="21"/>
        <v>www.abc.net.au</v>
      </c>
      <c r="E307" t="s">
        <v>1268</v>
      </c>
      <c r="F307">
        <f t="shared" si="22"/>
        <v>1</v>
      </c>
      <c r="G307" t="e">
        <f t="shared" si="23"/>
        <v>#N/A</v>
      </c>
      <c r="H307" t="e">
        <f t="shared" si="24"/>
        <v>#N/A</v>
      </c>
    </row>
    <row r="308" spans="1:8" x14ac:dyDescent="0.2">
      <c r="A308" t="s">
        <v>569</v>
      </c>
      <c r="B308" t="e">
        <f>VLOOKUP(A308,Sentiment!A:B,2,FALSE)</f>
        <v>#N/A</v>
      </c>
      <c r="C308" t="str">
        <f t="shared" si="20"/>
        <v>www.abc15.com|homepage-showcase|president-trump-says-he-wants-to-end-birthright-citizenship-thinks-he-can-do-it-through-eo.html</v>
      </c>
      <c r="D308" t="str">
        <f t="shared" si="21"/>
        <v>www.abc15.com</v>
      </c>
      <c r="E308" t="s">
        <v>1269</v>
      </c>
      <c r="F308">
        <f t="shared" si="22"/>
        <v>1</v>
      </c>
      <c r="G308" t="e">
        <f t="shared" si="23"/>
        <v>#N/A</v>
      </c>
      <c r="H308" t="e">
        <f t="shared" si="24"/>
        <v>#N/A</v>
      </c>
    </row>
    <row r="309" spans="1:8" x14ac:dyDescent="0.2">
      <c r="A309" t="s">
        <v>106</v>
      </c>
      <c r="B309" t="e">
        <f>VLOOKUP(A309,Sentiment!A:B,2,FALSE)</f>
        <v>#N/A</v>
      </c>
      <c r="C309" t="str">
        <f t="shared" si="20"/>
        <v>www.acc.org|latest-in-cardiology|articles|2018|10|12|12|50|us-president-signs-two-drug-pricing-bills-into-law.html</v>
      </c>
      <c r="D309" t="str">
        <f t="shared" si="21"/>
        <v>www.acc.org</v>
      </c>
      <c r="E309" t="s">
        <v>1270</v>
      </c>
      <c r="F309">
        <f t="shared" si="22"/>
        <v>1</v>
      </c>
      <c r="G309" t="e">
        <f t="shared" si="23"/>
        <v>#N/A</v>
      </c>
      <c r="H309" t="e">
        <f t="shared" si="24"/>
        <v>#N/A</v>
      </c>
    </row>
    <row r="310" spans="1:8" x14ac:dyDescent="0.2">
      <c r="A310" t="s">
        <v>107</v>
      </c>
      <c r="B310">
        <f>VLOOKUP(A310,Sentiment!A:B,2,FALSE)</f>
        <v>-2.3863636363636299E-2</v>
      </c>
      <c r="C310" t="str">
        <f t="shared" si="20"/>
        <v>www.af.mil|News|Article-Display|Article|1667674|president-trump-visits-luke-afb|.html</v>
      </c>
      <c r="D310" t="str">
        <f t="shared" si="21"/>
        <v>www.af.mil</v>
      </c>
      <c r="E310" t="s">
        <v>1271</v>
      </c>
      <c r="F310">
        <f t="shared" si="22"/>
        <v>1</v>
      </c>
      <c r="G310" t="e">
        <f t="shared" si="23"/>
        <v>#N/A</v>
      </c>
      <c r="H310" t="e">
        <f t="shared" si="24"/>
        <v>#N/A</v>
      </c>
    </row>
    <row r="311" spans="1:8" x14ac:dyDescent="0.2">
      <c r="A311" t="s">
        <v>570</v>
      </c>
      <c r="B311" t="e">
        <f>VLOOKUP(A311,Sentiment!A:B,2,FALSE)</f>
        <v>#N/A</v>
      </c>
      <c r="C311" t="str">
        <f t="shared" si="20"/>
        <v>www.aljazeera.com|news|2018|10|hate-critics-slam-trump-anti-caravan-troop-surge-181029233810416.html.html</v>
      </c>
      <c r="D311" t="str">
        <f t="shared" si="21"/>
        <v>www.aljazeera.com</v>
      </c>
      <c r="E311" t="s">
        <v>1275</v>
      </c>
      <c r="F311">
        <f t="shared" si="22"/>
        <v>1</v>
      </c>
      <c r="G311" t="e">
        <f t="shared" si="23"/>
        <v>#N/A</v>
      </c>
      <c r="H311" t="e">
        <f t="shared" si="24"/>
        <v>#N/A</v>
      </c>
    </row>
    <row r="312" spans="1:8" x14ac:dyDescent="0.2">
      <c r="A312" t="s">
        <v>842</v>
      </c>
      <c r="B312" t="e">
        <f>VLOOKUP(A312,Sentiment!A:B,2,FALSE)</f>
        <v>#N/A</v>
      </c>
      <c r="C312" t="str">
        <f t="shared" si="20"/>
        <v>www.aljazeera.com|news|2018|11|irans-rouhani-remains-defiant-calls-president-racist-181105180741708.html.html</v>
      </c>
      <c r="D312" t="str">
        <f t="shared" si="21"/>
        <v>www.aljazeera.com</v>
      </c>
      <c r="E312" t="s">
        <v>1277</v>
      </c>
      <c r="F312">
        <f t="shared" si="22"/>
        <v>1</v>
      </c>
      <c r="G312" t="e">
        <f t="shared" si="23"/>
        <v>#N/A</v>
      </c>
      <c r="H312" t="e">
        <f t="shared" si="24"/>
        <v>#N/A</v>
      </c>
    </row>
    <row r="313" spans="1:8" x14ac:dyDescent="0.2">
      <c r="A313" t="s">
        <v>109</v>
      </c>
      <c r="B313" t="e">
        <f>VLOOKUP(A313,Sentiment!A:B,2,FALSE)</f>
        <v>#N/A</v>
      </c>
      <c r="C313" t="str">
        <f t="shared" si="20"/>
        <v>www.allposters.com|-st|US-President-Posters_c12543_.htm.html</v>
      </c>
      <c r="D313" t="str">
        <f t="shared" si="21"/>
        <v>www.allposters.com</v>
      </c>
      <c r="E313" t="s">
        <v>1278</v>
      </c>
      <c r="F313">
        <f t="shared" si="22"/>
        <v>1</v>
      </c>
      <c r="G313" t="e">
        <f t="shared" si="23"/>
        <v>#N/A</v>
      </c>
      <c r="H313" t="e">
        <f t="shared" si="24"/>
        <v>#N/A</v>
      </c>
    </row>
    <row r="314" spans="1:8" x14ac:dyDescent="0.2">
      <c r="A314" t="s">
        <v>110</v>
      </c>
      <c r="B314" t="e">
        <f>VLOOKUP(A314,Sentiment!A:B,2,FALSE)</f>
        <v>#N/A</v>
      </c>
      <c r="C314" t="str">
        <f t="shared" si="20"/>
        <v>www.amazon.com|Day-Donald-Trump-Trumps-America|dp|1683310454.html</v>
      </c>
      <c r="D314" t="str">
        <f t="shared" si="21"/>
        <v>www.amazon.com</v>
      </c>
      <c r="E314" t="s">
        <v>1279</v>
      </c>
      <c r="F314">
        <f t="shared" si="22"/>
        <v>1</v>
      </c>
      <c r="G314" t="e">
        <f t="shared" si="23"/>
        <v>#N/A</v>
      </c>
      <c r="H314" t="e">
        <f t="shared" si="24"/>
        <v>#N/A</v>
      </c>
    </row>
    <row r="315" spans="1:8" x14ac:dyDescent="0.2">
      <c r="A315" t="s">
        <v>844</v>
      </c>
      <c r="B315" t="e">
        <f>VLOOKUP(A315,Sentiment!A:B,2,FALSE)</f>
        <v>#N/A</v>
      </c>
      <c r="C315" t="str">
        <f t="shared" si="20"/>
        <v>www.amazon.com|Donald-Talking-Figure-Different-President|dp|B07284QZ59.html</v>
      </c>
      <c r="D315" t="str">
        <f t="shared" si="21"/>
        <v>www.amazon.com</v>
      </c>
      <c r="E315" t="s">
        <v>1281</v>
      </c>
      <c r="F315">
        <f t="shared" si="22"/>
        <v>1</v>
      </c>
      <c r="G315" t="e">
        <f t="shared" si="23"/>
        <v>#N/A</v>
      </c>
      <c r="H315" t="e">
        <f t="shared" si="24"/>
        <v>#N/A</v>
      </c>
    </row>
    <row r="316" spans="1:8" x14ac:dyDescent="0.2">
      <c r="A316" t="s">
        <v>112</v>
      </c>
      <c r="B316">
        <f>VLOOKUP(A316,Sentiment!A:B,2,FALSE)</f>
        <v>0.19248740245953599</v>
      </c>
      <c r="C316" t="str">
        <f t="shared" si="20"/>
        <v>www.amazon.com|Donald-Trump-Presidential-Twitter-Library|dp|1984801880.html</v>
      </c>
      <c r="D316" t="str">
        <f t="shared" si="21"/>
        <v>www.amazon.com</v>
      </c>
      <c r="E316" t="s">
        <v>1283</v>
      </c>
      <c r="F316">
        <f t="shared" si="22"/>
        <v>1</v>
      </c>
      <c r="G316" t="e">
        <f t="shared" si="23"/>
        <v>#N/A</v>
      </c>
      <c r="H316" t="e">
        <f t="shared" si="24"/>
        <v>#N/A</v>
      </c>
    </row>
    <row r="317" spans="1:8" x14ac:dyDescent="0.2">
      <c r="A317" t="s">
        <v>572</v>
      </c>
      <c r="B317" t="e">
        <f>VLOOKUP(A317,Sentiment!A:B,2,FALSE)</f>
        <v>#N/A</v>
      </c>
      <c r="C317" t="str">
        <f t="shared" si="20"/>
        <v>www.aol.com|article|news|2018|10|31|trump-constitution-doesnt-cover-birthright-citizenship|23576909|.html</v>
      </c>
      <c r="D317" t="str">
        <f t="shared" si="21"/>
        <v>www.aol.com</v>
      </c>
      <c r="E317" t="s">
        <v>1288</v>
      </c>
      <c r="F317">
        <f t="shared" si="22"/>
        <v>1</v>
      </c>
      <c r="G317" t="e">
        <f t="shared" si="23"/>
        <v>#N/A</v>
      </c>
      <c r="H317" t="e">
        <f t="shared" si="24"/>
        <v>#N/A</v>
      </c>
    </row>
    <row r="318" spans="1:8" x14ac:dyDescent="0.2">
      <c r="A318" t="s">
        <v>116</v>
      </c>
      <c r="B318" t="e">
        <f>VLOOKUP(A318,Sentiment!A:B,2,FALSE)</f>
        <v>#N/A</v>
      </c>
      <c r="C318" t="str">
        <f t="shared" si="20"/>
        <v>www.apnews.com|6ef4045b710b411086e93967eb8ffc4f.html</v>
      </c>
      <c r="D318" t="str">
        <f t="shared" si="21"/>
        <v>www.apnews.com</v>
      </c>
      <c r="E318" t="s">
        <v>1290</v>
      </c>
      <c r="F318">
        <f t="shared" si="22"/>
        <v>1</v>
      </c>
      <c r="G318" t="e">
        <f t="shared" si="23"/>
        <v>#N/A</v>
      </c>
      <c r="H318" t="e">
        <f t="shared" si="24"/>
        <v>#N/A</v>
      </c>
    </row>
    <row r="319" spans="1:8" x14ac:dyDescent="0.2">
      <c r="A319" t="s">
        <v>117</v>
      </c>
      <c r="B319" t="e">
        <f>VLOOKUP(A319,Sentiment!A:B,2,FALSE)</f>
        <v>#N/A</v>
      </c>
      <c r="C319" t="str">
        <f t="shared" si="20"/>
        <v>www.apnews.com|a28cc17d27524050b37f4d91e087955e.html</v>
      </c>
      <c r="D319" t="str">
        <f t="shared" si="21"/>
        <v>www.apnews.com</v>
      </c>
      <c r="E319" t="s">
        <v>1291</v>
      </c>
      <c r="F319">
        <f t="shared" si="22"/>
        <v>1</v>
      </c>
      <c r="G319" t="e">
        <f t="shared" si="23"/>
        <v>#N/A</v>
      </c>
      <c r="H319" t="e">
        <f t="shared" si="24"/>
        <v>#N/A</v>
      </c>
    </row>
    <row r="320" spans="1:8" x14ac:dyDescent="0.2">
      <c r="A320" t="s">
        <v>118</v>
      </c>
      <c r="B320" t="e">
        <f>VLOOKUP(A320,Sentiment!A:B,2,FALSE)</f>
        <v>#N/A</v>
      </c>
      <c r="C320" t="str">
        <f t="shared" si="20"/>
        <v>www.axios.com|donald-trump-nikki-haley-resignation-d25b64a9-264e-483a-a79b-ae8a48e367db.html.html</v>
      </c>
      <c r="D320" t="str">
        <f t="shared" si="21"/>
        <v>www.axios.com</v>
      </c>
      <c r="E320" t="s">
        <v>1292</v>
      </c>
      <c r="F320">
        <f t="shared" si="22"/>
        <v>1</v>
      </c>
      <c r="G320" t="e">
        <f t="shared" si="23"/>
        <v>#N/A</v>
      </c>
      <c r="H320" t="e">
        <f t="shared" si="24"/>
        <v>#N/A</v>
      </c>
    </row>
    <row r="321" spans="1:8" x14ac:dyDescent="0.2">
      <c r="A321" t="s">
        <v>573</v>
      </c>
      <c r="B321" t="e">
        <f>VLOOKUP(A321,Sentiment!A:B,2,FALSE)</f>
        <v>#N/A</v>
      </c>
      <c r="C321" t="str">
        <f t="shared" si="20"/>
        <v>www.axios.com|trump-birthright-citizenship-executive-order-0cf4285a-16c6-48f2-a933-bd71fd72ea82.html.html</v>
      </c>
      <c r="D321" t="str">
        <f t="shared" si="21"/>
        <v>www.axios.com</v>
      </c>
      <c r="E321" t="s">
        <v>1293</v>
      </c>
      <c r="F321">
        <f t="shared" si="22"/>
        <v>1</v>
      </c>
      <c r="G321" t="e">
        <f t="shared" si="23"/>
        <v>#N/A</v>
      </c>
      <c r="H321" t="e">
        <f t="shared" si="24"/>
        <v>#N/A</v>
      </c>
    </row>
    <row r="322" spans="1:8" x14ac:dyDescent="0.2">
      <c r="A322" t="s">
        <v>847</v>
      </c>
      <c r="B322" t="e">
        <f>VLOOKUP(A322,Sentiment!A:B,2,FALSE)</f>
        <v>#N/A</v>
      </c>
      <c r="C322" t="str">
        <f t="shared" ref="C322:C385" si="25">SUBSTITUTE(SUBSTITUTE(A322,"https|||", ""), "http|||", "")</f>
        <v>www.axios.com|trump-effect-trump-midterms-endorsements-rallies-7c6a8afe-c240-4aa1-ab61-5d857903ef83.html.html</v>
      </c>
      <c r="D322" t="str">
        <f t="shared" ref="D322:D385" si="26">LEFT(C322,FIND("|",C322)-1)</f>
        <v>www.axios.com</v>
      </c>
      <c r="E322" t="s">
        <v>1294</v>
      </c>
      <c r="F322">
        <f t="shared" ref="F322:F385" si="27">COUNTIF(D:D,E322)</f>
        <v>1</v>
      </c>
      <c r="G322" t="e">
        <f t="shared" ref="G322:G385" si="28">H322/F322</f>
        <v>#N/A</v>
      </c>
      <c r="H322" t="e">
        <f t="shared" ref="H322:H385" si="29">IF(F322&lt;&gt;0, SUMIF(A:A,"*"&amp;E322&amp;"*",B:B), 0)</f>
        <v>#N/A</v>
      </c>
    </row>
    <row r="323" spans="1:8" x14ac:dyDescent="0.2">
      <c r="A323" t="s">
        <v>574</v>
      </c>
      <c r="B323" t="e">
        <f>VLOOKUP(A323,Sentiment!A:B,2,FALSE)</f>
        <v>#N/A</v>
      </c>
      <c r="C323" t="str">
        <f t="shared" si="25"/>
        <v>www.azcentral.com|story|entertainment|media|2018|10|31|why-president-donald-trump-dominating-national-news-week-before-election|1825344002|.html</v>
      </c>
      <c r="D323" t="str">
        <f t="shared" si="26"/>
        <v>www.azcentral.com</v>
      </c>
      <c r="E323" t="s">
        <v>1295</v>
      </c>
      <c r="F323">
        <f t="shared" si="27"/>
        <v>1</v>
      </c>
      <c r="G323" t="e">
        <f t="shared" si="28"/>
        <v>#N/A</v>
      </c>
      <c r="H323" t="e">
        <f t="shared" si="29"/>
        <v>#N/A</v>
      </c>
    </row>
    <row r="324" spans="1:8" x14ac:dyDescent="0.2">
      <c r="A324" t="s">
        <v>119</v>
      </c>
      <c r="B324" t="e">
        <f>VLOOKUP(A324,Sentiment!A:B,2,FALSE)</f>
        <v>#N/A</v>
      </c>
      <c r="C324" t="str">
        <f t="shared" si="25"/>
        <v>www.azcentral.com|story|news|politics|arizona|2018|10|19|president-donald-trump-visits-arizona-stumps-martha-mcsally-luke-afb|1678281002|.html</v>
      </c>
      <c r="D324" t="str">
        <f t="shared" si="26"/>
        <v>www.azcentral.com</v>
      </c>
      <c r="E324" t="s">
        <v>1296</v>
      </c>
      <c r="F324">
        <f t="shared" si="27"/>
        <v>1</v>
      </c>
      <c r="G324" t="e">
        <f t="shared" si="28"/>
        <v>#N/A</v>
      </c>
      <c r="H324" t="e">
        <f t="shared" si="29"/>
        <v>#N/A</v>
      </c>
    </row>
    <row r="325" spans="1:8" x14ac:dyDescent="0.2">
      <c r="A325" t="s">
        <v>848</v>
      </c>
      <c r="B325" t="e">
        <f>VLOOKUP(A325,Sentiment!A:B,2,FALSE)</f>
        <v>#N/A</v>
      </c>
      <c r="C325" t="str">
        <f t="shared" si="25"/>
        <v>www.baltimoresun.com|topic|politics-government|donald-trump-PEBSL000163-topic.html.html</v>
      </c>
      <c r="D325" t="str">
        <f t="shared" si="26"/>
        <v>www.baltimoresun.com</v>
      </c>
      <c r="E325" t="s">
        <v>1298</v>
      </c>
      <c r="F325">
        <f t="shared" si="27"/>
        <v>1</v>
      </c>
      <c r="G325" t="e">
        <f t="shared" si="28"/>
        <v>#N/A</v>
      </c>
      <c r="H325" t="e">
        <f t="shared" si="29"/>
        <v>#N/A</v>
      </c>
    </row>
    <row r="326" spans="1:8" x14ac:dyDescent="0.2">
      <c r="A326" t="s">
        <v>849</v>
      </c>
      <c r="B326" t="e">
        <f>VLOOKUP(A326,Sentiment!A:B,2,FALSE)</f>
        <v>#N/A</v>
      </c>
      <c r="C326" t="str">
        <f t="shared" si="25"/>
        <v>www.bankrate.com|finance|politics|businessmen-as-us-president-1.aspx.html</v>
      </c>
      <c r="D326" t="str">
        <f t="shared" si="26"/>
        <v>www.bankrate.com</v>
      </c>
      <c r="E326" t="s">
        <v>1299</v>
      </c>
      <c r="F326">
        <f t="shared" si="27"/>
        <v>1</v>
      </c>
      <c r="G326" t="e">
        <f t="shared" si="28"/>
        <v>#N/A</v>
      </c>
      <c r="H326" t="e">
        <f t="shared" si="29"/>
        <v>#N/A</v>
      </c>
    </row>
    <row r="327" spans="1:8" x14ac:dyDescent="0.2">
      <c r="A327" t="s">
        <v>121</v>
      </c>
      <c r="B327" t="e">
        <f>VLOOKUP(A327,Sentiment!A:B,2,FALSE)</f>
        <v>#N/A</v>
      </c>
      <c r="C327" t="str">
        <f t="shared" si="25"/>
        <v>www.bbc.com|news|av|newsbeat-45981730|donald-trump-the-media-needs-a-new-civil-tone.html</v>
      </c>
      <c r="D327" t="str">
        <f t="shared" si="26"/>
        <v>www.bbc.com</v>
      </c>
      <c r="E327" t="s">
        <v>1300</v>
      </c>
      <c r="F327">
        <f t="shared" si="27"/>
        <v>1</v>
      </c>
      <c r="G327" t="e">
        <f t="shared" si="28"/>
        <v>#N/A</v>
      </c>
      <c r="H327" t="e">
        <f t="shared" si="29"/>
        <v>#N/A</v>
      </c>
    </row>
    <row r="328" spans="1:8" x14ac:dyDescent="0.2">
      <c r="A328" t="s">
        <v>851</v>
      </c>
      <c r="B328" t="e">
        <f>VLOOKUP(A328,Sentiment!A:B,2,FALSE)</f>
        <v>#N/A</v>
      </c>
      <c r="C328" t="str">
        <f t="shared" si="25"/>
        <v>www.bbc.com|news|av|world-us-canada-46119913|sanders-president-of-the-us-is-a-pathological-liar.html</v>
      </c>
      <c r="D328" t="str">
        <f t="shared" si="26"/>
        <v>www.bbc.com</v>
      </c>
      <c r="E328" t="s">
        <v>1303</v>
      </c>
      <c r="F328">
        <f t="shared" si="27"/>
        <v>1</v>
      </c>
      <c r="G328" t="e">
        <f t="shared" si="28"/>
        <v>#N/A</v>
      </c>
      <c r="H328" t="e">
        <f t="shared" si="29"/>
        <v>#N/A</v>
      </c>
    </row>
    <row r="329" spans="1:8" x14ac:dyDescent="0.2">
      <c r="A329" t="s">
        <v>853</v>
      </c>
      <c r="B329" t="e">
        <f>VLOOKUP(A329,Sentiment!A:B,2,FALSE)</f>
        <v>#N/A</v>
      </c>
      <c r="C329" t="str">
        <f t="shared" si="25"/>
        <v>www.bbc.com|news|live|world-us-canada-46104314.html</v>
      </c>
      <c r="D329" t="str">
        <f t="shared" si="26"/>
        <v>www.bbc.com</v>
      </c>
      <c r="E329" t="s">
        <v>1305</v>
      </c>
      <c r="F329">
        <f t="shared" si="27"/>
        <v>1</v>
      </c>
      <c r="G329" t="e">
        <f t="shared" si="28"/>
        <v>#N/A</v>
      </c>
      <c r="H329" t="e">
        <f t="shared" si="29"/>
        <v>#N/A</v>
      </c>
    </row>
    <row r="330" spans="1:8" x14ac:dyDescent="0.2">
      <c r="A330" t="s">
        <v>575</v>
      </c>
      <c r="B330" t="e">
        <f>VLOOKUP(A330,Sentiment!A:B,2,FALSE)</f>
        <v>#N/A</v>
      </c>
      <c r="C330" t="str">
        <f t="shared" si="25"/>
        <v>www.bbc.com|news|uk-england-essex-46047494.html</v>
      </c>
      <c r="D330" t="str">
        <f t="shared" si="26"/>
        <v>www.bbc.com</v>
      </c>
      <c r="E330" t="s">
        <v>1306</v>
      </c>
      <c r="F330">
        <f t="shared" si="27"/>
        <v>1</v>
      </c>
      <c r="G330" t="e">
        <f t="shared" si="28"/>
        <v>#N/A</v>
      </c>
      <c r="H330" t="e">
        <f t="shared" si="29"/>
        <v>#N/A</v>
      </c>
    </row>
    <row r="331" spans="1:8" x14ac:dyDescent="0.2">
      <c r="A331" t="s">
        <v>854</v>
      </c>
      <c r="B331" t="e">
        <f>VLOOKUP(A331,Sentiment!A:B,2,FALSE)</f>
        <v>#N/A</v>
      </c>
      <c r="C331" t="str">
        <f t="shared" si="25"/>
        <v>www.bbc.com|news|world-us-canada-37999969.html</v>
      </c>
      <c r="D331" t="str">
        <f t="shared" si="26"/>
        <v>www.bbc.com</v>
      </c>
      <c r="E331" t="s">
        <v>1307</v>
      </c>
      <c r="F331">
        <f t="shared" si="27"/>
        <v>1</v>
      </c>
      <c r="G331" t="e">
        <f t="shared" si="28"/>
        <v>#N/A</v>
      </c>
      <c r="H331" t="e">
        <f t="shared" si="29"/>
        <v>#N/A</v>
      </c>
    </row>
    <row r="332" spans="1:8" x14ac:dyDescent="0.2">
      <c r="A332" t="s">
        <v>123</v>
      </c>
      <c r="B332" t="e">
        <f>VLOOKUP(A332,Sentiment!A:B,2,FALSE)</f>
        <v>#N/A</v>
      </c>
      <c r="C332" t="str">
        <f t="shared" si="25"/>
        <v>www.bbc.com|news|world-us-canada-38966846.html</v>
      </c>
      <c r="D332" t="str">
        <f t="shared" si="26"/>
        <v>www.bbc.com</v>
      </c>
      <c r="E332" t="s">
        <v>1308</v>
      </c>
      <c r="F332">
        <f t="shared" si="27"/>
        <v>1</v>
      </c>
      <c r="G332" t="e">
        <f t="shared" si="28"/>
        <v>#N/A</v>
      </c>
      <c r="H332" t="e">
        <f t="shared" si="29"/>
        <v>#N/A</v>
      </c>
    </row>
    <row r="333" spans="1:8" x14ac:dyDescent="0.2">
      <c r="A333" t="s">
        <v>855</v>
      </c>
      <c r="B333" t="e">
        <f>VLOOKUP(A333,Sentiment!A:B,2,FALSE)</f>
        <v>#N/A</v>
      </c>
      <c r="C333" t="str">
        <f t="shared" si="25"/>
        <v>www.bbc.com|news|world-us-canada-44314914.html</v>
      </c>
      <c r="D333" t="str">
        <f t="shared" si="26"/>
        <v>www.bbc.com</v>
      </c>
      <c r="E333" t="s">
        <v>1309</v>
      </c>
      <c r="F333">
        <f t="shared" si="27"/>
        <v>1</v>
      </c>
      <c r="G333" t="e">
        <f t="shared" si="28"/>
        <v>#N/A</v>
      </c>
      <c r="H333" t="e">
        <f t="shared" si="29"/>
        <v>#N/A</v>
      </c>
    </row>
    <row r="334" spans="1:8" x14ac:dyDescent="0.2">
      <c r="A334" t="s">
        <v>576</v>
      </c>
      <c r="B334" t="e">
        <f>VLOOKUP(A334,Sentiment!A:B,2,FALSE)</f>
        <v>#N/A</v>
      </c>
      <c r="C334" t="str">
        <f t="shared" si="25"/>
        <v>www.bbc.com|news|world-us-canada-45001525.html</v>
      </c>
      <c r="D334" t="str">
        <f t="shared" si="26"/>
        <v>www.bbc.com</v>
      </c>
      <c r="E334" t="s">
        <v>1310</v>
      </c>
      <c r="F334">
        <f t="shared" si="27"/>
        <v>1</v>
      </c>
      <c r="G334" t="e">
        <f t="shared" si="28"/>
        <v>#N/A</v>
      </c>
      <c r="H334" t="e">
        <f t="shared" si="29"/>
        <v>#N/A</v>
      </c>
    </row>
    <row r="335" spans="1:8" x14ac:dyDescent="0.2">
      <c r="A335" t="s">
        <v>856</v>
      </c>
      <c r="B335" t="e">
        <f>VLOOKUP(A335,Sentiment!A:B,2,FALSE)</f>
        <v>#N/A</v>
      </c>
      <c r="C335" t="str">
        <f t="shared" si="25"/>
        <v>www.bbc.com|news|world-us-canada-45930206.html</v>
      </c>
      <c r="D335" t="str">
        <f t="shared" si="26"/>
        <v>www.bbc.com</v>
      </c>
      <c r="E335" t="s">
        <v>1311</v>
      </c>
      <c r="F335">
        <f t="shared" si="27"/>
        <v>1</v>
      </c>
      <c r="G335" t="e">
        <f t="shared" si="28"/>
        <v>#N/A</v>
      </c>
      <c r="H335" t="e">
        <f t="shared" si="29"/>
        <v>#N/A</v>
      </c>
    </row>
    <row r="336" spans="1:8" x14ac:dyDescent="0.2">
      <c r="A336" t="s">
        <v>124</v>
      </c>
      <c r="B336" t="e">
        <f>VLOOKUP(A336,Sentiment!A:B,2,FALSE)</f>
        <v>#N/A</v>
      </c>
      <c r="C336" t="str">
        <f t="shared" si="25"/>
        <v>www.bbc.com|news|world-us-canada-45969100.html</v>
      </c>
      <c r="D336" t="str">
        <f t="shared" si="26"/>
        <v>www.bbc.com</v>
      </c>
      <c r="E336" t="s">
        <v>1312</v>
      </c>
      <c r="F336">
        <f t="shared" si="27"/>
        <v>1</v>
      </c>
      <c r="G336" t="e">
        <f t="shared" si="28"/>
        <v>#N/A</v>
      </c>
      <c r="H336" t="e">
        <f t="shared" si="29"/>
        <v>#N/A</v>
      </c>
    </row>
    <row r="337" spans="1:8" x14ac:dyDescent="0.2">
      <c r="A337" t="s">
        <v>126</v>
      </c>
      <c r="B337" t="e">
        <f>VLOOKUP(A337,Sentiment!A:B,2,FALSE)</f>
        <v>#N/A</v>
      </c>
      <c r="C337" t="str">
        <f t="shared" si="25"/>
        <v>www.bbc.com|news|world-us-canada-45983330.html</v>
      </c>
      <c r="D337" t="str">
        <f t="shared" si="26"/>
        <v>www.bbc.com</v>
      </c>
      <c r="E337" t="s">
        <v>1314</v>
      </c>
      <c r="F337">
        <f t="shared" si="27"/>
        <v>1</v>
      </c>
      <c r="G337" t="e">
        <f t="shared" si="28"/>
        <v>#N/A</v>
      </c>
      <c r="H337" t="e">
        <f t="shared" si="29"/>
        <v>#N/A</v>
      </c>
    </row>
    <row r="338" spans="1:8" x14ac:dyDescent="0.2">
      <c r="A338" t="s">
        <v>577</v>
      </c>
      <c r="B338" t="e">
        <f>VLOOKUP(A338,Sentiment!A:B,2,FALSE)</f>
        <v>#N/A</v>
      </c>
      <c r="C338" t="str">
        <f t="shared" si="25"/>
        <v>www.bbc.com|news|world-us-canada-46038898.html</v>
      </c>
      <c r="D338" t="str">
        <f t="shared" si="26"/>
        <v>www.bbc.com</v>
      </c>
      <c r="E338" t="s">
        <v>1315</v>
      </c>
      <c r="F338">
        <f t="shared" si="27"/>
        <v>1</v>
      </c>
      <c r="G338" t="e">
        <f t="shared" si="28"/>
        <v>#N/A</v>
      </c>
      <c r="H338" t="e">
        <f t="shared" si="29"/>
        <v>#N/A</v>
      </c>
    </row>
    <row r="339" spans="1:8" x14ac:dyDescent="0.2">
      <c r="A339" t="s">
        <v>857</v>
      </c>
      <c r="B339" t="e">
        <f>VLOOKUP(A339,Sentiment!A:B,2,FALSE)</f>
        <v>#N/A</v>
      </c>
      <c r="C339" t="str">
        <f t="shared" si="25"/>
        <v>www.bbc.com|news|world-us-canada-46125121.html</v>
      </c>
      <c r="D339" t="str">
        <f t="shared" si="26"/>
        <v>www.bbc.com</v>
      </c>
      <c r="E339" t="s">
        <v>1316</v>
      </c>
      <c r="F339">
        <f t="shared" si="27"/>
        <v>1</v>
      </c>
      <c r="G339" t="e">
        <f t="shared" si="28"/>
        <v>#N/A</v>
      </c>
      <c r="H339" t="e">
        <f t="shared" si="29"/>
        <v>#N/A</v>
      </c>
    </row>
    <row r="340" spans="1:8" x14ac:dyDescent="0.2">
      <c r="A340" t="s">
        <v>127</v>
      </c>
      <c r="B340" t="e">
        <f>VLOOKUP(A340,Sentiment!A:B,2,FALSE)</f>
        <v>#N/A</v>
      </c>
      <c r="C340" t="str">
        <f t="shared" si="25"/>
        <v>www.bestcolleges.com|features|most-us-presidents|.html</v>
      </c>
      <c r="D340" t="str">
        <f t="shared" si="26"/>
        <v>www.bestcolleges.com</v>
      </c>
      <c r="E340" t="s">
        <v>1318</v>
      </c>
      <c r="F340">
        <f t="shared" si="27"/>
        <v>1</v>
      </c>
      <c r="G340" t="e">
        <f t="shared" si="28"/>
        <v>#N/A</v>
      </c>
      <c r="H340" t="e">
        <f t="shared" si="29"/>
        <v>#N/A</v>
      </c>
    </row>
    <row r="341" spans="1:8" x14ac:dyDescent="0.2">
      <c r="A341" t="s">
        <v>128</v>
      </c>
      <c r="B341" t="e">
        <f>VLOOKUP(A341,Sentiment!A:B,2,FALSE)</f>
        <v>#N/A</v>
      </c>
      <c r="C341" t="str">
        <f t="shared" si="25"/>
        <v>www.biography.com|people|donald-trump-9511238.html</v>
      </c>
      <c r="D341" t="str">
        <f t="shared" si="26"/>
        <v>www.biography.com</v>
      </c>
      <c r="E341" t="s">
        <v>1319</v>
      </c>
      <c r="F341">
        <f t="shared" si="27"/>
        <v>1</v>
      </c>
      <c r="G341" t="e">
        <f t="shared" si="28"/>
        <v>#N/A</v>
      </c>
      <c r="H341" t="e">
        <f t="shared" si="29"/>
        <v>#N/A</v>
      </c>
    </row>
    <row r="342" spans="1:8" x14ac:dyDescent="0.2">
      <c r="A342" t="s">
        <v>129</v>
      </c>
      <c r="B342" t="e">
        <f>VLOOKUP(A342,Sentiment!A:B,2,FALSE)</f>
        <v>#N/A</v>
      </c>
      <c r="C342" t="str">
        <f t="shared" si="25"/>
        <v>www.biography.com|people|groups|political-leaders-us-presidents.html</v>
      </c>
      <c r="D342" t="str">
        <f t="shared" si="26"/>
        <v>www.biography.com</v>
      </c>
      <c r="E342" t="s">
        <v>1320</v>
      </c>
      <c r="F342">
        <f t="shared" si="27"/>
        <v>1</v>
      </c>
      <c r="G342" t="e">
        <f t="shared" si="28"/>
        <v>#N/A</v>
      </c>
      <c r="H342" t="e">
        <f t="shared" si="29"/>
        <v>#N/A</v>
      </c>
    </row>
    <row r="343" spans="1:8" x14ac:dyDescent="0.2">
      <c r="A343" t="s">
        <v>130</v>
      </c>
      <c r="B343" t="e">
        <f>VLOOKUP(A343,Sentiment!A:B,2,FALSE)</f>
        <v>#N/A</v>
      </c>
      <c r="C343" t="str">
        <f t="shared" si="25"/>
        <v>www.bloomberg.com|news|articles|2018-08-30|trump-says-he-will-pull-u-s-out-of-wto-if-they-don-t-shape-up.html</v>
      </c>
      <c r="D343" t="str">
        <f t="shared" si="26"/>
        <v>www.bloomberg.com</v>
      </c>
      <c r="E343" t="s">
        <v>1322</v>
      </c>
      <c r="F343">
        <f t="shared" si="27"/>
        <v>1</v>
      </c>
      <c r="G343" t="e">
        <f t="shared" si="28"/>
        <v>#N/A</v>
      </c>
      <c r="H343" t="e">
        <f t="shared" si="29"/>
        <v>#N/A</v>
      </c>
    </row>
    <row r="344" spans="1:8" x14ac:dyDescent="0.2">
      <c r="A344" t="s">
        <v>860</v>
      </c>
      <c r="B344" t="e">
        <f>VLOOKUP(A344,Sentiment!A:B,2,FALSE)</f>
        <v>#N/A</v>
      </c>
      <c r="C344" t="str">
        <f t="shared" si="25"/>
        <v>www.bloomberg.com|news|articles|2018-08-30|trump-says-sessions-is-safe-at-least-until-the-november-election.html</v>
      </c>
      <c r="D344" t="str">
        <f t="shared" si="26"/>
        <v>www.bloomberg.com</v>
      </c>
      <c r="E344" t="s">
        <v>1323</v>
      </c>
      <c r="F344">
        <f t="shared" si="27"/>
        <v>1</v>
      </c>
      <c r="G344" t="e">
        <f t="shared" si="28"/>
        <v>#N/A</v>
      </c>
      <c r="H344" t="e">
        <f t="shared" si="29"/>
        <v>#N/A</v>
      </c>
    </row>
    <row r="345" spans="1:8" x14ac:dyDescent="0.2">
      <c r="A345" t="s">
        <v>861</v>
      </c>
      <c r="B345" t="e">
        <f>VLOOKUP(A345,Sentiment!A:B,2,FALSE)</f>
        <v>#N/A</v>
      </c>
      <c r="C345" t="str">
        <f t="shared" si="25"/>
        <v>www.bloomberg.com|news|articles|2018-08-31|president-donald-trump-interviewed-by-bloomberg-news-transcript.html</v>
      </c>
      <c r="D345" t="str">
        <f t="shared" si="26"/>
        <v>www.bloomberg.com</v>
      </c>
      <c r="E345" t="s">
        <v>1324</v>
      </c>
      <c r="F345">
        <f t="shared" si="27"/>
        <v>1</v>
      </c>
      <c r="G345" t="e">
        <f t="shared" si="28"/>
        <v>#N/A</v>
      </c>
      <c r="H345" t="e">
        <f t="shared" si="29"/>
        <v>#N/A</v>
      </c>
    </row>
    <row r="346" spans="1:8" x14ac:dyDescent="0.2">
      <c r="A346" t="s">
        <v>578</v>
      </c>
      <c r="B346" t="e">
        <f>VLOOKUP(A346,Sentiment!A:B,2,FALSE)</f>
        <v>#N/A</v>
      </c>
      <c r="C346" t="str">
        <f t="shared" si="25"/>
        <v>www.bloomberg.com|news|features|2018-10-29|what-is-trump-s-clean-coal-and-does-it-even-exist.html</v>
      </c>
      <c r="D346" t="str">
        <f t="shared" si="26"/>
        <v>www.bloomberg.com</v>
      </c>
      <c r="E346" t="s">
        <v>1325</v>
      </c>
      <c r="F346">
        <f t="shared" si="27"/>
        <v>1</v>
      </c>
      <c r="G346" t="e">
        <f t="shared" si="28"/>
        <v>#N/A</v>
      </c>
      <c r="H346" t="e">
        <f t="shared" si="29"/>
        <v>#N/A</v>
      </c>
    </row>
    <row r="347" spans="1:8" x14ac:dyDescent="0.2">
      <c r="A347" t="s">
        <v>579</v>
      </c>
      <c r="B347" t="e">
        <f>VLOOKUP(A347,Sentiment!A:B,2,FALSE)</f>
        <v>#N/A</v>
      </c>
      <c r="C347" t="str">
        <f t="shared" si="25"/>
        <v>www.bloomberg.com|view|articles|2018-10-31|trump-talks-about-birthrights-despite-the-pittsburgh-tragedy.html</v>
      </c>
      <c r="D347" t="str">
        <f t="shared" si="26"/>
        <v>www.bloomberg.com</v>
      </c>
      <c r="E347" t="s">
        <v>1326</v>
      </c>
      <c r="F347">
        <f t="shared" si="27"/>
        <v>1</v>
      </c>
      <c r="G347" t="e">
        <f t="shared" si="28"/>
        <v>#N/A</v>
      </c>
      <c r="H347" t="e">
        <f t="shared" si="29"/>
        <v>#N/A</v>
      </c>
    </row>
    <row r="348" spans="1:8" x14ac:dyDescent="0.2">
      <c r="A348" t="s">
        <v>862</v>
      </c>
      <c r="B348" t="e">
        <f>VLOOKUP(A348,Sentiment!A:B,2,FALSE)</f>
        <v>#N/A</v>
      </c>
      <c r="C348" t="str">
        <f t="shared" si="25"/>
        <v>www.bnd.com|news|local|article215348160.html.html</v>
      </c>
      <c r="D348" t="str">
        <f t="shared" si="26"/>
        <v>www.bnd.com</v>
      </c>
      <c r="E348" t="s">
        <v>1327</v>
      </c>
      <c r="F348">
        <f t="shared" si="27"/>
        <v>1</v>
      </c>
      <c r="G348" t="e">
        <f t="shared" si="28"/>
        <v>#N/A</v>
      </c>
      <c r="H348" t="e">
        <f t="shared" si="29"/>
        <v>#N/A</v>
      </c>
    </row>
    <row r="349" spans="1:8" x14ac:dyDescent="0.2">
      <c r="A349" t="s">
        <v>131</v>
      </c>
      <c r="B349" t="e">
        <f>VLOOKUP(A349,Sentiment!A:B,2,FALSE)</f>
        <v>#N/A</v>
      </c>
      <c r="C349" t="str">
        <f t="shared" si="25"/>
        <v>www.bostonglobe.com|opinion|2018|09|14|people-don-like-president-trump|F0WNmBAYQ5aJxZa9v8qaeK|story.html.html</v>
      </c>
      <c r="D349" t="str">
        <f t="shared" si="26"/>
        <v>www.bostonglobe.com</v>
      </c>
      <c r="E349" t="s">
        <v>1329</v>
      </c>
      <c r="F349">
        <f t="shared" si="27"/>
        <v>1</v>
      </c>
      <c r="G349" t="e">
        <f t="shared" si="28"/>
        <v>#N/A</v>
      </c>
      <c r="H349" t="e">
        <f t="shared" si="29"/>
        <v>#N/A</v>
      </c>
    </row>
    <row r="350" spans="1:8" x14ac:dyDescent="0.2">
      <c r="A350" t="s">
        <v>132</v>
      </c>
      <c r="B350" t="e">
        <f>VLOOKUP(A350,Sentiment!A:B,2,FALSE)</f>
        <v>#N/A</v>
      </c>
      <c r="C350" t="str">
        <f t="shared" si="25"/>
        <v>www.bostonglobe.com|opinion|2018|09|23|following-donald-trump-workout|lkwMgiCG8QIhlcAqlGYcpJ|story.html.html</v>
      </c>
      <c r="D350" t="str">
        <f t="shared" si="26"/>
        <v>www.bostonglobe.com</v>
      </c>
      <c r="E350" t="s">
        <v>1330</v>
      </c>
      <c r="F350">
        <f t="shared" si="27"/>
        <v>1</v>
      </c>
      <c r="G350" t="e">
        <f t="shared" si="28"/>
        <v>#N/A</v>
      </c>
      <c r="H350" t="e">
        <f t="shared" si="29"/>
        <v>#N/A</v>
      </c>
    </row>
    <row r="351" spans="1:8" x14ac:dyDescent="0.2">
      <c r="A351" t="s">
        <v>581</v>
      </c>
      <c r="B351" t="e">
        <f>VLOOKUP(A351,Sentiment!A:B,2,FALSE)</f>
        <v>#N/A</v>
      </c>
      <c r="C351" t="str">
        <f t="shared" si="25"/>
        <v>www.breitbart.com|politics|2018|10|31|donald-trump-vows-to-stop-migrant-caravan-our-border-is-sacred|.html</v>
      </c>
      <c r="D351" t="str">
        <f t="shared" si="26"/>
        <v>www.breitbart.com</v>
      </c>
      <c r="E351" t="s">
        <v>1333</v>
      </c>
      <c r="F351">
        <f t="shared" si="27"/>
        <v>1</v>
      </c>
      <c r="G351" t="e">
        <f t="shared" si="28"/>
        <v>#N/A</v>
      </c>
      <c r="H351" t="e">
        <f t="shared" si="29"/>
        <v>#N/A</v>
      </c>
    </row>
    <row r="352" spans="1:8" x14ac:dyDescent="0.2">
      <c r="A352" t="s">
        <v>136</v>
      </c>
      <c r="B352" t="e">
        <f>VLOOKUP(A352,Sentiment!A:B,2,FALSE)</f>
        <v>#N/A</v>
      </c>
      <c r="C352" t="str">
        <f t="shared" si="25"/>
        <v>www.brookings.edu|blog|fixgov|2018|08|22|laying-out-the-obstruction-of-justice-case-against-president-trump|.html</v>
      </c>
      <c r="D352" t="str">
        <f t="shared" si="26"/>
        <v>www.brookings.edu</v>
      </c>
      <c r="E352" t="s">
        <v>1336</v>
      </c>
      <c r="F352">
        <f t="shared" si="27"/>
        <v>1</v>
      </c>
      <c r="G352" t="e">
        <f t="shared" si="28"/>
        <v>#N/A</v>
      </c>
      <c r="H352" t="e">
        <f t="shared" si="29"/>
        <v>#N/A</v>
      </c>
    </row>
    <row r="353" spans="1:8" x14ac:dyDescent="0.2">
      <c r="A353" t="s">
        <v>137</v>
      </c>
      <c r="B353" t="e">
        <f>VLOOKUP(A353,Sentiment!A:B,2,FALSE)</f>
        <v>#N/A</v>
      </c>
      <c r="C353" t="str">
        <f t="shared" si="25"/>
        <v>www.brookings.edu|blog|order-from-chaos|2016|10|10|the-donald-shows-again-he-doesnt-understand-much-about-nukes|.html</v>
      </c>
      <c r="D353" t="str">
        <f t="shared" si="26"/>
        <v>www.brookings.edu</v>
      </c>
      <c r="E353" t="s">
        <v>1337</v>
      </c>
      <c r="F353">
        <f t="shared" si="27"/>
        <v>1</v>
      </c>
      <c r="G353" t="e">
        <f t="shared" si="28"/>
        <v>#N/A</v>
      </c>
      <c r="H353" t="e">
        <f t="shared" si="29"/>
        <v>#N/A</v>
      </c>
    </row>
    <row r="354" spans="1:8" x14ac:dyDescent="0.2">
      <c r="A354" t="s">
        <v>582</v>
      </c>
      <c r="B354" t="e">
        <f>VLOOKUP(A354,Sentiment!A:B,2,FALSE)</f>
        <v>#N/A</v>
      </c>
      <c r="C354" t="str">
        <f t="shared" si="25"/>
        <v>www.brookings.edu|podcast-episode|unpacking-trumps-threat-to-terminate-birthright-citizenship|.html</v>
      </c>
      <c r="D354" t="str">
        <f t="shared" si="26"/>
        <v>www.brookings.edu</v>
      </c>
      <c r="E354" t="s">
        <v>1338</v>
      </c>
      <c r="F354">
        <f t="shared" si="27"/>
        <v>1</v>
      </c>
      <c r="G354" t="e">
        <f t="shared" si="28"/>
        <v>#N/A</v>
      </c>
      <c r="H354" t="e">
        <f t="shared" si="29"/>
        <v>#N/A</v>
      </c>
    </row>
    <row r="355" spans="1:8" x14ac:dyDescent="0.2">
      <c r="A355" t="s">
        <v>138</v>
      </c>
      <c r="B355">
        <f>VLOOKUP(A355,Sentiment!A:B,2,FALSE)</f>
        <v>5.9034807104659998E-2</v>
      </c>
      <c r="C355" t="str">
        <f t="shared" si="25"/>
        <v>www.brookings.edu|research|presidential-obstruction-of-justice-the-case-of-donald-j-trump-2nd-edition|.html</v>
      </c>
      <c r="D355" t="str">
        <f t="shared" si="26"/>
        <v>www.brookings.edu</v>
      </c>
      <c r="E355" t="s">
        <v>1339</v>
      </c>
      <c r="F355">
        <f t="shared" si="27"/>
        <v>1</v>
      </c>
      <c r="G355" t="e">
        <f t="shared" si="28"/>
        <v>#N/A</v>
      </c>
      <c r="H355" t="e">
        <f t="shared" si="29"/>
        <v>#N/A</v>
      </c>
    </row>
    <row r="356" spans="1:8" x14ac:dyDescent="0.2">
      <c r="A356" t="s">
        <v>864</v>
      </c>
      <c r="B356" t="e">
        <f>VLOOKUP(A356,Sentiment!A:B,2,FALSE)</f>
        <v>#N/A</v>
      </c>
      <c r="C356" t="str">
        <f t="shared" si="25"/>
        <v>www.businessinsider.com|democrats-win-midterms-investigations-trump-2018-11.html</v>
      </c>
      <c r="D356" t="str">
        <f t="shared" si="26"/>
        <v>www.businessinsider.com</v>
      </c>
      <c r="E356" t="s">
        <v>1340</v>
      </c>
      <c r="F356">
        <f t="shared" si="27"/>
        <v>1</v>
      </c>
      <c r="G356" t="e">
        <f t="shared" si="28"/>
        <v>#N/A</v>
      </c>
      <c r="H356" t="e">
        <f t="shared" si="29"/>
        <v>#N/A</v>
      </c>
    </row>
    <row r="357" spans="1:8" x14ac:dyDescent="0.2">
      <c r="A357" t="s">
        <v>139</v>
      </c>
      <c r="B357" t="e">
        <f>VLOOKUP(A357,Sentiment!A:B,2,FALSE)</f>
        <v>#N/A</v>
      </c>
      <c r="C357" t="str">
        <f t="shared" si="25"/>
        <v>www.businessinsider.com|donald-glover-fans-take-over-the-donald-trump-subreddit-2018-5.html</v>
      </c>
      <c r="D357" t="str">
        <f t="shared" si="26"/>
        <v>www.businessinsider.com</v>
      </c>
      <c r="E357" t="s">
        <v>1341</v>
      </c>
      <c r="F357">
        <f t="shared" si="27"/>
        <v>1</v>
      </c>
      <c r="G357" t="e">
        <f t="shared" si="28"/>
        <v>#N/A</v>
      </c>
      <c r="H357" t="e">
        <f t="shared" si="29"/>
        <v>#N/A</v>
      </c>
    </row>
    <row r="358" spans="1:8" x14ac:dyDescent="0.2">
      <c r="A358" t="s">
        <v>583</v>
      </c>
      <c r="B358">
        <f>VLOOKUP(A358,Sentiment!A:B,2,FALSE)</f>
        <v>0.123923425430778</v>
      </c>
      <c r="C358" t="str">
        <f t="shared" si="25"/>
        <v>www.businessinsider.com|donald-trump-oldest-president-us-history-2016-11.html</v>
      </c>
      <c r="D358" t="str">
        <f t="shared" si="26"/>
        <v>www.businessinsider.com</v>
      </c>
      <c r="E358" t="s">
        <v>1342</v>
      </c>
      <c r="F358">
        <f t="shared" si="27"/>
        <v>1</v>
      </c>
      <c r="G358" t="e">
        <f t="shared" si="28"/>
        <v>#N/A</v>
      </c>
      <c r="H358" t="e">
        <f t="shared" si="29"/>
        <v>#N/A</v>
      </c>
    </row>
    <row r="359" spans="1:8" x14ac:dyDescent="0.2">
      <c r="A359" t="s">
        <v>140</v>
      </c>
      <c r="B359" t="e">
        <f>VLOOKUP(A359,Sentiment!A:B,2,FALSE)</f>
        <v>#N/A</v>
      </c>
      <c r="C359" t="str">
        <f t="shared" si="25"/>
        <v>www.businessinsider.com|donald-trump-uncle-john-trump-mit-nuclear-scientist-2018-10.html</v>
      </c>
      <c r="D359" t="str">
        <f t="shared" si="26"/>
        <v>www.businessinsider.com</v>
      </c>
      <c r="E359" t="s">
        <v>1343</v>
      </c>
      <c r="F359">
        <f t="shared" si="27"/>
        <v>1</v>
      </c>
      <c r="G359" t="e">
        <f t="shared" si="28"/>
        <v>#N/A</v>
      </c>
      <c r="H359" t="e">
        <f t="shared" si="29"/>
        <v>#N/A</v>
      </c>
    </row>
    <row r="360" spans="1:8" x14ac:dyDescent="0.2">
      <c r="A360" t="s">
        <v>141</v>
      </c>
      <c r="B360" t="e">
        <f>VLOOKUP(A360,Sentiment!A:B,2,FALSE)</f>
        <v>#N/A</v>
      </c>
      <c r="C360" t="str">
        <f t="shared" si="25"/>
        <v>www.businessinsider.com|financial-perks-president-of-the-united-states-2018-7.html</v>
      </c>
      <c r="D360" t="str">
        <f t="shared" si="26"/>
        <v>www.businessinsider.com</v>
      </c>
      <c r="E360" t="s">
        <v>1344</v>
      </c>
      <c r="F360">
        <f t="shared" si="27"/>
        <v>1</v>
      </c>
      <c r="G360" t="e">
        <f t="shared" si="28"/>
        <v>#N/A</v>
      </c>
      <c r="H360" t="e">
        <f t="shared" si="29"/>
        <v>#N/A</v>
      </c>
    </row>
    <row r="361" spans="1:8" x14ac:dyDescent="0.2">
      <c r="A361" t="s">
        <v>584</v>
      </c>
      <c r="B361" t="e">
        <f>VLOOKUP(A361,Sentiment!A:B,2,FALSE)</f>
        <v>#N/A</v>
      </c>
      <c r="C361" t="str">
        <f t="shared" si="25"/>
        <v>www.businessinsider.com|greatest-us-presidents-ranked-by-political-scientists-2018-2.html</v>
      </c>
      <c r="D361" t="str">
        <f t="shared" si="26"/>
        <v>www.businessinsider.com</v>
      </c>
      <c r="E361" t="s">
        <v>1345</v>
      </c>
      <c r="F361">
        <f t="shared" si="27"/>
        <v>1</v>
      </c>
      <c r="G361" t="e">
        <f t="shared" si="28"/>
        <v>#N/A</v>
      </c>
      <c r="H361" t="e">
        <f t="shared" si="29"/>
        <v>#N/A</v>
      </c>
    </row>
    <row r="362" spans="1:8" x14ac:dyDescent="0.2">
      <c r="A362" t="s">
        <v>585</v>
      </c>
      <c r="B362" t="e">
        <f>VLOOKUP(A362,Sentiment!A:B,2,FALSE)</f>
        <v>#N/A</v>
      </c>
      <c r="C362" t="str">
        <f t="shared" si="25"/>
        <v>www.businessinsider.com|trump-blames-fake-news-for-political-divisions-across-the-country-2018-10.html</v>
      </c>
      <c r="D362" t="str">
        <f t="shared" si="26"/>
        <v>www.businessinsider.com</v>
      </c>
      <c r="E362" t="s">
        <v>1347</v>
      </c>
      <c r="F362">
        <f t="shared" si="27"/>
        <v>1</v>
      </c>
      <c r="G362" t="e">
        <f t="shared" si="28"/>
        <v>#N/A</v>
      </c>
      <c r="H362" t="e">
        <f t="shared" si="29"/>
        <v>#N/A</v>
      </c>
    </row>
    <row r="363" spans="1:8" x14ac:dyDescent="0.2">
      <c r="A363" t="s">
        <v>866</v>
      </c>
      <c r="B363" t="e">
        <f>VLOOKUP(A363,Sentiment!A:B,2,FALSE)</f>
        <v>#N/A</v>
      </c>
      <c r="C363" t="str">
        <f t="shared" si="25"/>
        <v>www.businessinsider.com|us-presidents-hanging-out-together-photos-2018-2.html</v>
      </c>
      <c r="D363" t="str">
        <f t="shared" si="26"/>
        <v>www.businessinsider.com</v>
      </c>
      <c r="E363" t="s">
        <v>1349</v>
      </c>
      <c r="F363">
        <f t="shared" si="27"/>
        <v>1</v>
      </c>
      <c r="G363" t="e">
        <f t="shared" si="28"/>
        <v>#N/A</v>
      </c>
      <c r="H363" t="e">
        <f t="shared" si="29"/>
        <v>#N/A</v>
      </c>
    </row>
    <row r="364" spans="1:8" x14ac:dyDescent="0.2">
      <c r="A364" t="s">
        <v>144</v>
      </c>
      <c r="B364" t="e">
        <f>VLOOKUP(A364,Sentiment!A:B,2,FALSE)</f>
        <v>#N/A</v>
      </c>
      <c r="C364" t="str">
        <f t="shared" si="25"/>
        <v>www.bustle.com|p|donald-glover-fans-invaded-the-donald-pro-trump-subreddit-lolz-were-had-9170409.html</v>
      </c>
      <c r="D364" t="str">
        <f t="shared" si="26"/>
        <v>www.bustle.com</v>
      </c>
      <c r="E364" t="s">
        <v>1352</v>
      </c>
      <c r="F364">
        <f t="shared" si="27"/>
        <v>1</v>
      </c>
      <c r="G364" t="e">
        <f t="shared" si="28"/>
        <v>#N/A</v>
      </c>
      <c r="H364" t="e">
        <f t="shared" si="29"/>
        <v>#N/A</v>
      </c>
    </row>
    <row r="365" spans="1:8" x14ac:dyDescent="0.2">
      <c r="A365" t="s">
        <v>587</v>
      </c>
      <c r="B365" t="e">
        <f>VLOOKUP(A365,Sentiment!A:B,2,FALSE)</f>
        <v>#N/A</v>
      </c>
      <c r="C365" t="str">
        <f t="shared" si="25"/>
        <v>www.buzzfeednews.com|article|ryanhatesthis|meet-jair-bolsonaro-the-evangelical-far-right-anti-gay.html</v>
      </c>
      <c r="D365" t="str">
        <f t="shared" si="26"/>
        <v>www.buzzfeednews.com</v>
      </c>
      <c r="E365" t="s">
        <v>1353</v>
      </c>
      <c r="F365">
        <f t="shared" si="27"/>
        <v>1</v>
      </c>
      <c r="G365" t="e">
        <f t="shared" si="28"/>
        <v>#N/A</v>
      </c>
      <c r="H365" t="e">
        <f t="shared" si="29"/>
        <v>#N/A</v>
      </c>
    </row>
    <row r="366" spans="1:8" x14ac:dyDescent="0.2">
      <c r="A366" t="s">
        <v>146</v>
      </c>
      <c r="B366" t="e">
        <f>VLOOKUP(A366,Sentiment!A:B,2,FALSE)</f>
        <v>#N/A</v>
      </c>
      <c r="C366" t="str">
        <f t="shared" si="25"/>
        <v>www.c-span.org|series||presidents.html</v>
      </c>
      <c r="D366" t="str">
        <f t="shared" si="26"/>
        <v>www.c-span.org</v>
      </c>
      <c r="E366" t="s">
        <v>1355</v>
      </c>
      <c r="F366">
        <f t="shared" si="27"/>
        <v>1</v>
      </c>
      <c r="G366" t="e">
        <f t="shared" si="28"/>
        <v>#N/A</v>
      </c>
      <c r="H366" t="e">
        <f t="shared" si="29"/>
        <v>#N/A</v>
      </c>
    </row>
    <row r="367" spans="1:8" x14ac:dyDescent="0.2">
      <c r="A367" t="s">
        <v>867</v>
      </c>
      <c r="B367" t="e">
        <f>VLOOKUP(A367,Sentiment!A:B,2,FALSE)</f>
        <v>#N/A</v>
      </c>
      <c r="C367" t="str">
        <f t="shared" si="25"/>
        <v>www.c-span.org|video||454223-1|president-trump-briefs-reporters-2018-election-results.html</v>
      </c>
      <c r="D367" t="str">
        <f t="shared" si="26"/>
        <v>www.c-span.org</v>
      </c>
      <c r="E367" t="s">
        <v>1356</v>
      </c>
      <c r="F367">
        <f t="shared" si="27"/>
        <v>1</v>
      </c>
      <c r="G367" t="e">
        <f t="shared" si="28"/>
        <v>#N/A</v>
      </c>
      <c r="H367" t="e">
        <f t="shared" si="29"/>
        <v>#N/A</v>
      </c>
    </row>
    <row r="368" spans="1:8" x14ac:dyDescent="0.2">
      <c r="A368" t="s">
        <v>589</v>
      </c>
      <c r="B368" t="e">
        <f>VLOOKUP(A368,Sentiment!A:B,2,FALSE)</f>
        <v>#N/A</v>
      </c>
      <c r="C368" t="str">
        <f t="shared" si="25"/>
        <v>www.cbsnews.com|news|trump-plans-executive-order-to-limit-birthright-citizenship-today-2018-10-30|.html</v>
      </c>
      <c r="D368" t="str">
        <f t="shared" si="26"/>
        <v>www.cbsnews.com</v>
      </c>
      <c r="E368" t="s">
        <v>1361</v>
      </c>
      <c r="F368">
        <f t="shared" si="27"/>
        <v>1</v>
      </c>
      <c r="G368" t="e">
        <f t="shared" si="28"/>
        <v>#N/A</v>
      </c>
      <c r="H368" t="e">
        <f t="shared" si="29"/>
        <v>#N/A</v>
      </c>
    </row>
    <row r="369" spans="1:8" x14ac:dyDescent="0.2">
      <c r="A369" t="s">
        <v>148</v>
      </c>
      <c r="B369" t="e">
        <f>VLOOKUP(A369,Sentiment!A:B,2,FALSE)</f>
        <v>#N/A</v>
      </c>
      <c r="C369" t="str">
        <f t="shared" si="25"/>
        <v>www.cbsnews.com|pictures|presidents-ranked-from-worst-to-best-presidential-historians-survey-2017|.html</v>
      </c>
      <c r="D369" t="str">
        <f t="shared" si="26"/>
        <v>www.cbsnews.com</v>
      </c>
      <c r="E369" t="s">
        <v>1362</v>
      </c>
      <c r="F369">
        <f t="shared" si="27"/>
        <v>1</v>
      </c>
      <c r="G369" t="e">
        <f t="shared" si="28"/>
        <v>#N/A</v>
      </c>
      <c r="H369" t="e">
        <f t="shared" si="29"/>
        <v>#N/A</v>
      </c>
    </row>
    <row r="370" spans="1:8" x14ac:dyDescent="0.2">
      <c r="A370" t="s">
        <v>590</v>
      </c>
      <c r="B370" t="e">
        <f>VLOOKUP(A370,Sentiment!A:B,2,FALSE)</f>
        <v>#N/A</v>
      </c>
      <c r="C370" t="str">
        <f t="shared" si="25"/>
        <v>www.cbsnews.com|pictures|us-presidential-line-of-succession-list-gallery|.html</v>
      </c>
      <c r="D370" t="str">
        <f t="shared" si="26"/>
        <v>www.cbsnews.com</v>
      </c>
      <c r="E370" t="s">
        <v>1363</v>
      </c>
      <c r="F370">
        <f t="shared" si="27"/>
        <v>1</v>
      </c>
      <c r="G370" t="e">
        <f t="shared" si="28"/>
        <v>#N/A</v>
      </c>
      <c r="H370" t="e">
        <f t="shared" si="29"/>
        <v>#N/A</v>
      </c>
    </row>
    <row r="371" spans="1:8" x14ac:dyDescent="0.2">
      <c r="A371" t="s">
        <v>591</v>
      </c>
      <c r="B371" t="e">
        <f>VLOOKUP(A371,Sentiment!A:B,2,FALSE)</f>
        <v>#N/A</v>
      </c>
      <c r="C371" t="str">
        <f t="shared" si="25"/>
        <v>www.celebitchy.com|598171|the_boy_who_cried_maga_kanye_west_now_claims_he_was_being_used|president_donald_j_trump_meets_kanye_west-9|.html</v>
      </c>
      <c r="D371" t="str">
        <f t="shared" si="26"/>
        <v>www.celebitchy.com</v>
      </c>
      <c r="E371" t="s">
        <v>1365</v>
      </c>
      <c r="F371">
        <f t="shared" si="27"/>
        <v>1</v>
      </c>
      <c r="G371" t="e">
        <f t="shared" si="28"/>
        <v>#N/A</v>
      </c>
      <c r="H371" t="e">
        <f t="shared" si="29"/>
        <v>#N/A</v>
      </c>
    </row>
    <row r="372" spans="1:8" x14ac:dyDescent="0.2">
      <c r="A372" t="s">
        <v>150</v>
      </c>
      <c r="B372" t="e">
        <f>VLOOKUP(A372,Sentiment!A:B,2,FALSE)</f>
        <v>#N/A</v>
      </c>
      <c r="C372" t="str">
        <f t="shared" si="25"/>
        <v>www.charlotteobserver.com|news|politics-government|election|article220555605.html.html</v>
      </c>
      <c r="D372" t="str">
        <f t="shared" si="26"/>
        <v>www.charlotteobserver.com</v>
      </c>
      <c r="E372" t="s">
        <v>1367</v>
      </c>
      <c r="F372">
        <f t="shared" si="27"/>
        <v>1</v>
      </c>
      <c r="G372" t="e">
        <f t="shared" si="28"/>
        <v>#N/A</v>
      </c>
      <c r="H372" t="e">
        <f t="shared" si="29"/>
        <v>#N/A</v>
      </c>
    </row>
    <row r="373" spans="1:8" x14ac:dyDescent="0.2">
      <c r="A373" t="s">
        <v>871</v>
      </c>
      <c r="B373" t="e">
        <f>VLOOKUP(A373,Sentiment!A:B,2,FALSE)</f>
        <v>#N/A</v>
      </c>
      <c r="C373" t="str">
        <f t="shared" si="25"/>
        <v>www.chicagotribune.com|lifestyles|chi-trump-storygallery-storygallery.html.html</v>
      </c>
      <c r="D373" t="str">
        <f t="shared" si="26"/>
        <v>www.chicagotribune.com</v>
      </c>
      <c r="E373" t="s">
        <v>1368</v>
      </c>
      <c r="F373">
        <f t="shared" si="27"/>
        <v>1</v>
      </c>
      <c r="G373" t="e">
        <f t="shared" si="28"/>
        <v>#N/A</v>
      </c>
      <c r="H373" t="e">
        <f t="shared" si="29"/>
        <v>#N/A</v>
      </c>
    </row>
    <row r="374" spans="1:8" x14ac:dyDescent="0.2">
      <c r="A374" t="s">
        <v>872</v>
      </c>
      <c r="B374" t="e">
        <f>VLOOKUP(A374,Sentiment!A:B,2,FALSE)</f>
        <v>#N/A</v>
      </c>
      <c r="C374" t="str">
        <f t="shared" si="25"/>
        <v>www.chicagotribune.com|news|nationworld|politics|ct-trump-midterms-reaction-20181106-story.html.html</v>
      </c>
      <c r="D374" t="str">
        <f t="shared" si="26"/>
        <v>www.chicagotribune.com</v>
      </c>
      <c r="E374" t="s">
        <v>1369</v>
      </c>
      <c r="F374">
        <f t="shared" si="27"/>
        <v>1</v>
      </c>
      <c r="G374" t="e">
        <f t="shared" si="28"/>
        <v>#N/A</v>
      </c>
      <c r="H374" t="e">
        <f t="shared" si="29"/>
        <v>#N/A</v>
      </c>
    </row>
    <row r="375" spans="1:8" x14ac:dyDescent="0.2">
      <c r="A375" t="s">
        <v>592</v>
      </c>
      <c r="B375" t="e">
        <f>VLOOKUP(A375,Sentiment!A:B,2,FALSE)</f>
        <v>#N/A</v>
      </c>
      <c r="C375" t="str">
        <f t="shared" si="25"/>
        <v>www.chicagotribune.com|topic|politics-government|donald-trump-PEBSL000163-topic.html.html</v>
      </c>
      <c r="D375" t="str">
        <f t="shared" si="26"/>
        <v>www.chicagotribune.com</v>
      </c>
      <c r="E375" t="s">
        <v>1370</v>
      </c>
      <c r="F375">
        <f t="shared" si="27"/>
        <v>1</v>
      </c>
      <c r="G375" t="e">
        <f t="shared" si="28"/>
        <v>#N/A</v>
      </c>
      <c r="H375" t="e">
        <f t="shared" si="29"/>
        <v>#N/A</v>
      </c>
    </row>
    <row r="376" spans="1:8" x14ac:dyDescent="0.2">
      <c r="A376" t="s">
        <v>151</v>
      </c>
      <c r="B376" t="e">
        <f>VLOOKUP(A376,Sentiment!A:B,2,FALSE)</f>
        <v>#N/A</v>
      </c>
      <c r="C376" t="str">
        <f t="shared" si="25"/>
        <v>www.chowlynng.com|articles|donald-trump-is-potus.html</v>
      </c>
      <c r="D376" t="str">
        <f t="shared" si="26"/>
        <v>www.chowlynng.com</v>
      </c>
      <c r="E376" t="s">
        <v>1371</v>
      </c>
      <c r="F376">
        <f t="shared" si="27"/>
        <v>1</v>
      </c>
      <c r="G376" t="e">
        <f t="shared" si="28"/>
        <v>#N/A</v>
      </c>
      <c r="H376" t="e">
        <f t="shared" si="29"/>
        <v>#N/A</v>
      </c>
    </row>
    <row r="377" spans="1:8" x14ac:dyDescent="0.2">
      <c r="A377" t="s">
        <v>593</v>
      </c>
      <c r="B377" t="e">
        <f>VLOOKUP(A377,Sentiment!A:B,2,FALSE)</f>
        <v>#N/A</v>
      </c>
      <c r="C377" t="str">
        <f t="shared" si="25"/>
        <v>www.cincinnati.com|story|news|politics|elections|2018|10|30|ohio-politicians-respond-trumps-birthright-citizenship-plan|1817988002|.html</v>
      </c>
      <c r="D377" t="str">
        <f t="shared" si="26"/>
        <v>www.cincinnati.com</v>
      </c>
      <c r="E377" t="s">
        <v>1372</v>
      </c>
      <c r="F377">
        <f t="shared" si="27"/>
        <v>1</v>
      </c>
      <c r="G377" t="e">
        <f t="shared" si="28"/>
        <v>#N/A</v>
      </c>
      <c r="H377" t="e">
        <f t="shared" si="29"/>
        <v>#N/A</v>
      </c>
    </row>
    <row r="378" spans="1:8" x14ac:dyDescent="0.2">
      <c r="A378" t="s">
        <v>594</v>
      </c>
      <c r="B378" t="e">
        <f>VLOOKUP(A378,Sentiment!A:B,2,FALSE)</f>
        <v>#N/A</v>
      </c>
      <c r="C378" t="str">
        <f t="shared" si="25"/>
        <v>www.cleveland.com|metro|index.ssf|2018|10|president_trump_endorses_the_w.html.html</v>
      </c>
      <c r="D378" t="str">
        <f t="shared" si="26"/>
        <v>www.cleveland.com</v>
      </c>
      <c r="E378" t="s">
        <v>1373</v>
      </c>
      <c r="F378">
        <f t="shared" si="27"/>
        <v>1</v>
      </c>
      <c r="G378" t="e">
        <f t="shared" si="28"/>
        <v>#N/A</v>
      </c>
      <c r="H378" t="e">
        <f t="shared" si="29"/>
        <v>#N/A</v>
      </c>
    </row>
    <row r="379" spans="1:8" x14ac:dyDescent="0.2">
      <c r="A379" t="s">
        <v>152</v>
      </c>
      <c r="B379" t="e">
        <f>VLOOKUP(A379,Sentiment!A:B,2,FALSE)</f>
        <v>#N/A</v>
      </c>
      <c r="C379" t="str">
        <f t="shared" si="25"/>
        <v>www.click2houston.com|news|president-donald-trump-s-houston-rally-moved-from-nrg-center-to-toyota-center.html</v>
      </c>
      <c r="D379" t="str">
        <f t="shared" si="26"/>
        <v>www.click2houston.com</v>
      </c>
      <c r="E379" t="s">
        <v>1375</v>
      </c>
      <c r="F379">
        <f t="shared" si="27"/>
        <v>1</v>
      </c>
      <c r="G379" t="e">
        <f t="shared" si="28"/>
        <v>#N/A</v>
      </c>
      <c r="H379" t="e">
        <f t="shared" si="29"/>
        <v>#N/A</v>
      </c>
    </row>
    <row r="380" spans="1:8" x14ac:dyDescent="0.2">
      <c r="A380" t="s">
        <v>874</v>
      </c>
      <c r="B380" t="e">
        <f>VLOOKUP(A380,Sentiment!A:B,2,FALSE)</f>
        <v>#N/A</v>
      </c>
      <c r="C380" t="str">
        <f t="shared" si="25"/>
        <v>www.clickondetroit.com|live|live-stream-president-trump-holds-post-election-press-conference-on-nov-7.html</v>
      </c>
      <c r="D380" t="str">
        <f t="shared" si="26"/>
        <v>www.clickondetroit.com</v>
      </c>
      <c r="E380" t="s">
        <v>1377</v>
      </c>
      <c r="F380">
        <f t="shared" si="27"/>
        <v>1</v>
      </c>
      <c r="G380" t="e">
        <f t="shared" si="28"/>
        <v>#N/A</v>
      </c>
      <c r="H380" t="e">
        <f t="shared" si="29"/>
        <v>#N/A</v>
      </c>
    </row>
    <row r="381" spans="1:8" x14ac:dyDescent="0.2">
      <c r="A381" t="s">
        <v>596</v>
      </c>
      <c r="B381" t="e">
        <f>VLOOKUP(A381,Sentiment!A:B,2,FALSE)</f>
        <v>#N/A</v>
      </c>
      <c r="C381" t="str">
        <f t="shared" si="25"/>
        <v>www.cnbc.com|2016|08|12|top-10-richest-us-presidents.html.html</v>
      </c>
      <c r="D381" t="str">
        <f t="shared" si="26"/>
        <v>www.cnbc.com</v>
      </c>
      <c r="E381" t="s">
        <v>1378</v>
      </c>
      <c r="F381">
        <f t="shared" si="27"/>
        <v>1</v>
      </c>
      <c r="G381" t="e">
        <f t="shared" si="28"/>
        <v>#N/A</v>
      </c>
      <c r="H381" t="e">
        <f t="shared" si="29"/>
        <v>#N/A</v>
      </c>
    </row>
    <row r="382" spans="1:8" x14ac:dyDescent="0.2">
      <c r="A382" t="s">
        <v>597</v>
      </c>
      <c r="B382" t="e">
        <f>VLOOKUP(A382,Sentiment!A:B,2,FALSE)</f>
        <v>#N/A</v>
      </c>
      <c r="C382" t="str">
        <f t="shared" si="25"/>
        <v>www.cnbc.com|2018|01|06|trump-book-author-says-his-revelations-will-bring-down-us-president.html.html</v>
      </c>
      <c r="D382" t="str">
        <f t="shared" si="26"/>
        <v>www.cnbc.com</v>
      </c>
      <c r="E382" t="s">
        <v>1379</v>
      </c>
      <c r="F382">
        <f t="shared" si="27"/>
        <v>1</v>
      </c>
      <c r="G382" t="e">
        <f t="shared" si="28"/>
        <v>#N/A</v>
      </c>
      <c r="H382" t="e">
        <f t="shared" si="29"/>
        <v>#N/A</v>
      </c>
    </row>
    <row r="383" spans="1:8" x14ac:dyDescent="0.2">
      <c r="A383" t="s">
        <v>153</v>
      </c>
      <c r="B383" t="e">
        <f>VLOOKUP(A383,Sentiment!A:B,2,FALSE)</f>
        <v>#N/A</v>
      </c>
      <c r="C383" t="str">
        <f t="shared" si="25"/>
        <v>www.cnbc.com|2018|06|06|trump-us-presidential-pardons-history-clemency-constitution.html.html</v>
      </c>
      <c r="D383" t="str">
        <f t="shared" si="26"/>
        <v>www.cnbc.com</v>
      </c>
      <c r="E383" t="s">
        <v>1380</v>
      </c>
      <c r="F383">
        <f t="shared" si="27"/>
        <v>1</v>
      </c>
      <c r="G383" t="e">
        <f t="shared" si="28"/>
        <v>#N/A</v>
      </c>
      <c r="H383" t="e">
        <f t="shared" si="29"/>
        <v>#N/A</v>
      </c>
    </row>
    <row r="384" spans="1:8" x14ac:dyDescent="0.2">
      <c r="A384" t="s">
        <v>875</v>
      </c>
      <c r="B384" t="e">
        <f>VLOOKUP(A384,Sentiment!A:B,2,FALSE)</f>
        <v>#N/A</v>
      </c>
      <c r="C384" t="str">
        <f t="shared" si="25"/>
        <v>www.cnbc.com|2018|11|06|china-vp-wang-qishan-says-beijing-is-ready-for-trade-talks-with-the-us.html.html</v>
      </c>
      <c r="D384" t="str">
        <f t="shared" si="26"/>
        <v>www.cnbc.com</v>
      </c>
      <c r="E384" t="s">
        <v>1381</v>
      </c>
      <c r="F384">
        <f t="shared" si="27"/>
        <v>1</v>
      </c>
      <c r="G384" t="e">
        <f t="shared" si="28"/>
        <v>#N/A</v>
      </c>
      <c r="H384" t="e">
        <f t="shared" si="29"/>
        <v>#N/A</v>
      </c>
    </row>
    <row r="385" spans="1:8" x14ac:dyDescent="0.2">
      <c r="A385" t="s">
        <v>154</v>
      </c>
      <c r="B385">
        <f>VLOOKUP(A385,Sentiment!A:B,2,FALSE)</f>
        <v>3.1352675102675101E-2</v>
      </c>
      <c r="C385" t="str">
        <f t="shared" si="25"/>
        <v>www.cnbc.com|donald-trump|.html</v>
      </c>
      <c r="D385" t="str">
        <f t="shared" si="26"/>
        <v>www.cnbc.com</v>
      </c>
      <c r="E385" t="s">
        <v>1382</v>
      </c>
      <c r="F385">
        <f t="shared" si="27"/>
        <v>1</v>
      </c>
      <c r="G385" t="e">
        <f t="shared" si="28"/>
        <v>#N/A</v>
      </c>
      <c r="H385" t="e">
        <f t="shared" si="29"/>
        <v>#N/A</v>
      </c>
    </row>
    <row r="386" spans="1:8" x14ac:dyDescent="0.2">
      <c r="A386" t="s">
        <v>155</v>
      </c>
      <c r="B386" t="e">
        <f>VLOOKUP(A386,Sentiment!A:B,2,FALSE)</f>
        <v>#N/A</v>
      </c>
      <c r="C386" t="str">
        <f t="shared" ref="C386:C449" si="30">SUBSTITUTE(SUBSTITUTE(A386,"https|||", ""), "http|||", "")</f>
        <v>www.cnbc.com|video|2016|07|28|obama-at-the-dnc-the-donald-is-not-really-a-plans-guy.html.html</v>
      </c>
      <c r="D386" t="str">
        <f t="shared" ref="D386:D449" si="31">LEFT(C386,FIND("|",C386)-1)</f>
        <v>www.cnbc.com</v>
      </c>
      <c r="E386" t="s">
        <v>1383</v>
      </c>
      <c r="F386">
        <f t="shared" ref="F386:F449" si="32">COUNTIF(D:D,E386)</f>
        <v>1</v>
      </c>
      <c r="G386" t="e">
        <f t="shared" ref="G386:G449" si="33">H386/F386</f>
        <v>#N/A</v>
      </c>
      <c r="H386" t="e">
        <f t="shared" ref="H386:H449" si="34">IF(F386&lt;&gt;0, SUMIF(A:A,"*"&amp;E386&amp;"*",B:B), 0)</f>
        <v>#N/A</v>
      </c>
    </row>
    <row r="387" spans="1:8" x14ac:dyDescent="0.2">
      <c r="A387" t="s">
        <v>157</v>
      </c>
      <c r="B387" t="e">
        <f>VLOOKUP(A387,Sentiment!A:B,2,FALSE)</f>
        <v>#N/A</v>
      </c>
      <c r="C387" t="str">
        <f t="shared" si="30"/>
        <v>www.cnn.com|2013|07|04|us|donald-trump-fast-facts|index.html.html</v>
      </c>
      <c r="D387" t="str">
        <f t="shared" si="31"/>
        <v>www.cnn.com</v>
      </c>
      <c r="E387" t="s">
        <v>1385</v>
      </c>
      <c r="F387">
        <f t="shared" si="32"/>
        <v>1</v>
      </c>
      <c r="G387" t="e">
        <f t="shared" si="33"/>
        <v>#N/A</v>
      </c>
      <c r="H387" t="e">
        <f t="shared" si="34"/>
        <v>#N/A</v>
      </c>
    </row>
    <row r="388" spans="1:8" x14ac:dyDescent="0.2">
      <c r="A388" t="s">
        <v>158</v>
      </c>
      <c r="B388" t="e">
        <f>VLOOKUP(A388,Sentiment!A:B,2,FALSE)</f>
        <v>#N/A</v>
      </c>
      <c r="C388" t="str">
        <f t="shared" si="30"/>
        <v>www.cnn.com|2018|10|11|politics|kanye-west-donald-trump|index.html.html</v>
      </c>
      <c r="D388" t="str">
        <f t="shared" si="31"/>
        <v>www.cnn.com</v>
      </c>
      <c r="E388" t="s">
        <v>1387</v>
      </c>
      <c r="F388">
        <f t="shared" si="32"/>
        <v>1</v>
      </c>
      <c r="G388" t="e">
        <f t="shared" si="33"/>
        <v>#N/A</v>
      </c>
      <c r="H388" t="e">
        <f t="shared" si="34"/>
        <v>#N/A</v>
      </c>
    </row>
    <row r="389" spans="1:8" x14ac:dyDescent="0.2">
      <c r="A389" t="s">
        <v>159</v>
      </c>
      <c r="B389" t="e">
        <f>VLOOKUP(A389,Sentiment!A:B,2,FALSE)</f>
        <v>#N/A</v>
      </c>
      <c r="C389" t="str">
        <f t="shared" si="30"/>
        <v>www.cnn.com|2018|10|24|politics|trump-phone-china-russia|index.html.html</v>
      </c>
      <c r="D389" t="str">
        <f t="shared" si="31"/>
        <v>www.cnn.com</v>
      </c>
      <c r="E389" t="s">
        <v>1388</v>
      </c>
      <c r="F389">
        <f t="shared" si="32"/>
        <v>1</v>
      </c>
      <c r="G389" t="e">
        <f t="shared" si="33"/>
        <v>#N/A</v>
      </c>
      <c r="H389" t="e">
        <f t="shared" si="34"/>
        <v>#N/A</v>
      </c>
    </row>
    <row r="390" spans="1:8" x14ac:dyDescent="0.2">
      <c r="A390" t="s">
        <v>161</v>
      </c>
      <c r="B390" t="e">
        <f>VLOOKUP(A390,Sentiment!A:B,2,FALSE)</f>
        <v>#N/A</v>
      </c>
      <c r="C390" t="str">
        <f t="shared" si="30"/>
        <v>www.cnn.com|2018|10|25|politics|trump-blames-media-for-anger-after-attacks|index.html.html</v>
      </c>
      <c r="D390" t="str">
        <f t="shared" si="31"/>
        <v>www.cnn.com</v>
      </c>
      <c r="E390" t="s">
        <v>1390</v>
      </c>
      <c r="F390">
        <f t="shared" si="32"/>
        <v>1</v>
      </c>
      <c r="G390" t="e">
        <f t="shared" si="33"/>
        <v>#N/A</v>
      </c>
      <c r="H390" t="e">
        <f t="shared" si="34"/>
        <v>#N/A</v>
      </c>
    </row>
    <row r="391" spans="1:8" x14ac:dyDescent="0.2">
      <c r="A391" t="s">
        <v>599</v>
      </c>
      <c r="B391" t="e">
        <f>VLOOKUP(A391,Sentiment!A:B,2,FALSE)</f>
        <v>#N/A</v>
      </c>
      <c r="C391" t="str">
        <f t="shared" si="30"/>
        <v>www.cnn.com|2018|10|30|politics|donald-trump-ending-birthright-citizenship|index.html.html</v>
      </c>
      <c r="D391" t="str">
        <f t="shared" si="31"/>
        <v>www.cnn.com</v>
      </c>
      <c r="E391" t="s">
        <v>1391</v>
      </c>
      <c r="F391">
        <f t="shared" si="32"/>
        <v>1</v>
      </c>
      <c r="G391" t="e">
        <f t="shared" si="33"/>
        <v>#N/A</v>
      </c>
      <c r="H391" t="e">
        <f t="shared" si="34"/>
        <v>#N/A</v>
      </c>
    </row>
    <row r="392" spans="1:8" x14ac:dyDescent="0.2">
      <c r="A392" t="s">
        <v>601</v>
      </c>
      <c r="B392" t="e">
        <f>VLOOKUP(A392,Sentiment!A:B,2,FALSE)</f>
        <v>#N/A</v>
      </c>
      <c r="C392" t="str">
        <f t="shared" si="30"/>
        <v>www.cnn.com|2018|10|31|politics|donald-trump-midterms-campaign-swing-florida|index.html.html</v>
      </c>
      <c r="D392" t="str">
        <f t="shared" si="31"/>
        <v>www.cnn.com</v>
      </c>
      <c r="E392" t="s">
        <v>1393</v>
      </c>
      <c r="F392">
        <f t="shared" si="32"/>
        <v>1</v>
      </c>
      <c r="G392" t="e">
        <f t="shared" si="33"/>
        <v>#N/A</v>
      </c>
      <c r="H392" t="e">
        <f t="shared" si="34"/>
        <v>#N/A</v>
      </c>
    </row>
    <row r="393" spans="1:8" x14ac:dyDescent="0.2">
      <c r="A393" t="s">
        <v>876</v>
      </c>
      <c r="B393" t="e">
        <f>VLOOKUP(A393,Sentiment!A:B,2,FALSE)</f>
        <v>#N/A</v>
      </c>
      <c r="C393" t="str">
        <f t="shared" si="30"/>
        <v>www.cnn.com|2018|11|06|politics|donald-trump-missouri|index.html.html</v>
      </c>
      <c r="D393" t="str">
        <f t="shared" si="31"/>
        <v>www.cnn.com</v>
      </c>
      <c r="E393" t="s">
        <v>1394</v>
      </c>
      <c r="F393">
        <f t="shared" si="32"/>
        <v>1</v>
      </c>
      <c r="G393" t="e">
        <f t="shared" si="33"/>
        <v>#N/A</v>
      </c>
      <c r="H393" t="e">
        <f t="shared" si="34"/>
        <v>#N/A</v>
      </c>
    </row>
    <row r="394" spans="1:8" x14ac:dyDescent="0.2">
      <c r="A394" t="s">
        <v>878</v>
      </c>
      <c r="B394" t="e">
        <f>VLOOKUP(A394,Sentiment!A:B,2,FALSE)</f>
        <v>#N/A</v>
      </c>
      <c r="C394" t="str">
        <f t="shared" si="30"/>
        <v>www.cnn.com|2018|11|07|politics|donald-trump-midterm-election-news-conference|index.html.html</v>
      </c>
      <c r="D394" t="str">
        <f t="shared" si="31"/>
        <v>www.cnn.com</v>
      </c>
      <c r="E394" t="s">
        <v>1396</v>
      </c>
      <c r="F394">
        <f t="shared" si="32"/>
        <v>1</v>
      </c>
      <c r="G394" t="e">
        <f t="shared" si="33"/>
        <v>#N/A</v>
      </c>
      <c r="H394" t="e">
        <f t="shared" si="34"/>
        <v>#N/A</v>
      </c>
    </row>
    <row r="395" spans="1:8" x14ac:dyDescent="0.2">
      <c r="A395" t="s">
        <v>879</v>
      </c>
      <c r="B395" t="e">
        <f>VLOOKUP(A395,Sentiment!A:B,2,FALSE)</f>
        <v>#N/A</v>
      </c>
      <c r="C395" t="str">
        <f t="shared" si="30"/>
        <v>www.cnn.com|2018|11|07|politics|donald-trump-path-forward-midterms|index.html.html</v>
      </c>
      <c r="D395" t="str">
        <f t="shared" si="31"/>
        <v>www.cnn.com</v>
      </c>
      <c r="E395" t="s">
        <v>1397</v>
      </c>
      <c r="F395">
        <f t="shared" si="32"/>
        <v>1</v>
      </c>
      <c r="G395" t="e">
        <f t="shared" si="33"/>
        <v>#N/A</v>
      </c>
      <c r="H395" t="e">
        <f t="shared" si="34"/>
        <v>#N/A</v>
      </c>
    </row>
    <row r="396" spans="1:8" x14ac:dyDescent="0.2">
      <c r="A396" t="s">
        <v>162</v>
      </c>
      <c r="B396">
        <f>VLOOKUP(A396,Sentiment!A:B,2,FALSE)</f>
        <v>5.06830480125934E-2</v>
      </c>
      <c r="C396" t="str">
        <f t="shared" si="30"/>
        <v>www.cnn.com|specials|politics|president-donald-trump-45.html</v>
      </c>
      <c r="D396" t="str">
        <f t="shared" si="31"/>
        <v>www.cnn.com</v>
      </c>
      <c r="E396" t="s">
        <v>1399</v>
      </c>
      <c r="F396">
        <f t="shared" si="32"/>
        <v>1</v>
      </c>
      <c r="G396" t="e">
        <f t="shared" si="33"/>
        <v>#N/A</v>
      </c>
      <c r="H396" t="e">
        <f t="shared" si="34"/>
        <v>#N/A</v>
      </c>
    </row>
    <row r="397" spans="1:8" x14ac:dyDescent="0.2">
      <c r="A397" t="s">
        <v>163</v>
      </c>
      <c r="B397" t="e">
        <f>VLOOKUP(A397,Sentiment!A:B,2,FALSE)</f>
        <v>#N/A</v>
      </c>
      <c r="C397" t="str">
        <f t="shared" si="30"/>
        <v>www.cnn.com|videos|politics|2018|10|25|trump-tweets-media-to-blame-for-anger-after-bomb-scares-newday-vpx.cnn.html</v>
      </c>
      <c r="D397" t="str">
        <f t="shared" si="31"/>
        <v>www.cnn.com</v>
      </c>
      <c r="E397" t="s">
        <v>1400</v>
      </c>
      <c r="F397">
        <f t="shared" si="32"/>
        <v>1</v>
      </c>
      <c r="G397" t="e">
        <f t="shared" si="33"/>
        <v>#N/A</v>
      </c>
      <c r="H397" t="e">
        <f t="shared" si="34"/>
        <v>#N/A</v>
      </c>
    </row>
    <row r="398" spans="1:8" x14ac:dyDescent="0.2">
      <c r="A398" t="s">
        <v>602</v>
      </c>
      <c r="B398" t="e">
        <f>VLOOKUP(A398,Sentiment!A:B,2,FALSE)</f>
        <v>#N/A</v>
      </c>
      <c r="C398" t="str">
        <f t="shared" si="30"/>
        <v>www.coloradoan.com|story|opinion|nation-now|2018|10|30|donald-trump-accidentally-right-fake-news-column|1816741002|.html</v>
      </c>
      <c r="D398" t="str">
        <f t="shared" si="31"/>
        <v>www.coloradoan.com</v>
      </c>
      <c r="E398" t="s">
        <v>1401</v>
      </c>
      <c r="F398">
        <f t="shared" si="32"/>
        <v>1</v>
      </c>
      <c r="G398" t="e">
        <f t="shared" si="33"/>
        <v>#N/A</v>
      </c>
      <c r="H398" t="e">
        <f t="shared" si="34"/>
        <v>#N/A</v>
      </c>
    </row>
    <row r="399" spans="1:8" x14ac:dyDescent="0.2">
      <c r="A399" t="s">
        <v>164</v>
      </c>
      <c r="B399" t="e">
        <f>VLOOKUP(A399,Sentiment!A:B,2,FALSE)</f>
        <v>#N/A</v>
      </c>
      <c r="C399" t="str">
        <f t="shared" si="30"/>
        <v>www.commerce.gov|news|press-releases|2018|08|president-trump-signs-proclamation-allowing-steel-and-aluminum-product.html</v>
      </c>
      <c r="D399" t="str">
        <f t="shared" si="31"/>
        <v>www.commerce.gov</v>
      </c>
      <c r="E399" t="s">
        <v>1402</v>
      </c>
      <c r="F399">
        <f t="shared" si="32"/>
        <v>1</v>
      </c>
      <c r="G399" t="e">
        <f t="shared" si="33"/>
        <v>#N/A</v>
      </c>
      <c r="H399" t="e">
        <f t="shared" si="34"/>
        <v>#N/A</v>
      </c>
    </row>
    <row r="400" spans="1:8" x14ac:dyDescent="0.2">
      <c r="A400" t="s">
        <v>165</v>
      </c>
      <c r="B400" t="e">
        <f>VLOOKUP(A400,Sentiment!A:B,2,FALSE)</f>
        <v>#N/A</v>
      </c>
      <c r="C400" t="str">
        <f t="shared" si="30"/>
        <v>www.commerce.gov|tags|president-donald-j-trump.html</v>
      </c>
      <c r="D400" t="str">
        <f t="shared" si="31"/>
        <v>www.commerce.gov</v>
      </c>
      <c r="E400" t="s">
        <v>1403</v>
      </c>
      <c r="F400">
        <f t="shared" si="32"/>
        <v>1</v>
      </c>
      <c r="G400">
        <f t="shared" si="33"/>
        <v>0.103898312571781</v>
      </c>
      <c r="H400">
        <f t="shared" si="34"/>
        <v>0.103898312571781</v>
      </c>
    </row>
    <row r="401" spans="1:8" x14ac:dyDescent="0.2">
      <c r="A401" t="s">
        <v>166</v>
      </c>
      <c r="B401" t="e">
        <f>VLOOKUP(A401,Sentiment!A:B,2,FALSE)</f>
        <v>#N/A</v>
      </c>
      <c r="C401" t="str">
        <f t="shared" si="30"/>
        <v>www.commoncraft.com|video|electing-us-president.html</v>
      </c>
      <c r="D401" t="str">
        <f t="shared" si="31"/>
        <v>www.commoncraft.com</v>
      </c>
      <c r="E401" t="s">
        <v>1404</v>
      </c>
      <c r="F401">
        <f t="shared" si="32"/>
        <v>1</v>
      </c>
      <c r="G401" t="e">
        <f t="shared" si="33"/>
        <v>#N/A</v>
      </c>
      <c r="H401" t="e">
        <f t="shared" si="34"/>
        <v>#N/A</v>
      </c>
    </row>
    <row r="402" spans="1:8" x14ac:dyDescent="0.2">
      <c r="A402" t="s">
        <v>881</v>
      </c>
      <c r="B402" t="e">
        <f>VLOOKUP(A402,Sentiment!A:B,2,FALSE)</f>
        <v>#N/A</v>
      </c>
      <c r="C402" t="str">
        <f t="shared" si="30"/>
        <v>www.corriere.it|esteri|elezioni-usa-midterm-2018|notizie|referendum-trump-terra-senato-5518f752-e136-11e8-b7b1-47f8050d055b.shtml.html</v>
      </c>
      <c r="D402" t="str">
        <f t="shared" si="31"/>
        <v>www.corriere.it</v>
      </c>
      <c r="E402" t="s">
        <v>1405</v>
      </c>
      <c r="F402">
        <f t="shared" si="32"/>
        <v>1</v>
      </c>
      <c r="G402" t="e">
        <f t="shared" si="33"/>
        <v>#N/A</v>
      </c>
      <c r="H402" t="e">
        <f t="shared" si="34"/>
        <v>#N/A</v>
      </c>
    </row>
    <row r="403" spans="1:8" x14ac:dyDescent="0.2">
      <c r="A403" t="s">
        <v>882</v>
      </c>
      <c r="B403" t="e">
        <f>VLOOKUP(A403,Sentiment!A:B,2,FALSE)</f>
        <v>#N/A</v>
      </c>
      <c r="C403" t="str">
        <f t="shared" si="30"/>
        <v>www.courant.com|topic|politics-government|donald-trump-PEBSL000163-topic.html.html</v>
      </c>
      <c r="D403" t="str">
        <f t="shared" si="31"/>
        <v>www.courant.com</v>
      </c>
      <c r="E403" t="s">
        <v>1406</v>
      </c>
      <c r="F403">
        <f t="shared" si="32"/>
        <v>1</v>
      </c>
      <c r="G403" t="e">
        <f t="shared" si="33"/>
        <v>#N/A</v>
      </c>
      <c r="H403" t="e">
        <f t="shared" si="34"/>
        <v>#N/A</v>
      </c>
    </row>
    <row r="404" spans="1:8" x14ac:dyDescent="0.2">
      <c r="A404" t="s">
        <v>168</v>
      </c>
      <c r="B404" t="e">
        <f>VLOOKUP(A404,Sentiment!A:B,2,FALSE)</f>
        <v>#N/A</v>
      </c>
      <c r="C404" t="str">
        <f t="shared" si="30"/>
        <v>www.crayola.com|free-coloring-pages|people|us-presidents-coloring-pages|.html</v>
      </c>
      <c r="D404" t="str">
        <f t="shared" si="31"/>
        <v>www.crayola.com</v>
      </c>
      <c r="E404" t="s">
        <v>1409</v>
      </c>
      <c r="F404">
        <f t="shared" si="32"/>
        <v>1</v>
      </c>
      <c r="G404" t="e">
        <f t="shared" si="33"/>
        <v>#N/A</v>
      </c>
      <c r="H404" t="e">
        <f t="shared" si="34"/>
        <v>#N/A</v>
      </c>
    </row>
    <row r="405" spans="1:8" x14ac:dyDescent="0.2">
      <c r="A405" t="s">
        <v>603</v>
      </c>
      <c r="B405" t="e">
        <f>VLOOKUP(A405,Sentiment!A:B,2,FALSE)</f>
        <v>#N/A</v>
      </c>
      <c r="C405" t="str">
        <f t="shared" si="30"/>
        <v>www.dailydot.com|layer8|reddit-the-donald|.html</v>
      </c>
      <c r="D405" t="str">
        <f t="shared" si="31"/>
        <v>www.dailydot.com</v>
      </c>
      <c r="E405" t="s">
        <v>1411</v>
      </c>
      <c r="F405">
        <f t="shared" si="32"/>
        <v>1</v>
      </c>
      <c r="G405">
        <f t="shared" si="33"/>
        <v>0.103368181818181</v>
      </c>
      <c r="H405">
        <f t="shared" si="34"/>
        <v>0.103368181818181</v>
      </c>
    </row>
    <row r="406" spans="1:8" x14ac:dyDescent="0.2">
      <c r="A406" t="s">
        <v>604</v>
      </c>
      <c r="B406" t="e">
        <f>VLOOKUP(A406,Sentiment!A:B,2,FALSE)</f>
        <v>#N/A</v>
      </c>
      <c r="C406" t="str">
        <f t="shared" si="30"/>
        <v>www.dallasnews.com|news|politics|2018|10|21|donald-trump-ted-cruz-bromance-lyin-ted-totalendorsement.html</v>
      </c>
      <c r="D406" t="str">
        <f t="shared" si="31"/>
        <v>www.dallasnews.com</v>
      </c>
      <c r="E406" t="s">
        <v>1414</v>
      </c>
      <c r="F406">
        <f t="shared" si="32"/>
        <v>1</v>
      </c>
      <c r="G406" t="e">
        <f t="shared" si="33"/>
        <v>#N/A</v>
      </c>
      <c r="H406" t="e">
        <f t="shared" si="34"/>
        <v>#N/A</v>
      </c>
    </row>
    <row r="407" spans="1:8" x14ac:dyDescent="0.2">
      <c r="A407" t="s">
        <v>172</v>
      </c>
      <c r="B407" t="e">
        <f>VLOOKUP(A407,Sentiment!A:B,2,FALSE)</f>
        <v>#N/A</v>
      </c>
      <c r="C407" t="str">
        <f t="shared" si="30"/>
        <v>www.dallasnews.com|news|texas|2018|06|12|happy-birthday-george-hw-bush-first-president-reach-94.html</v>
      </c>
      <c r="D407" t="str">
        <f t="shared" si="31"/>
        <v>www.dallasnews.com</v>
      </c>
      <c r="E407" t="s">
        <v>1415</v>
      </c>
      <c r="F407">
        <f t="shared" si="32"/>
        <v>1</v>
      </c>
      <c r="G407" t="e">
        <f t="shared" si="33"/>
        <v>#N/A</v>
      </c>
      <c r="H407" t="e">
        <f t="shared" si="34"/>
        <v>#N/A</v>
      </c>
    </row>
    <row r="408" spans="1:8" x14ac:dyDescent="0.2">
      <c r="A408" t="s">
        <v>884</v>
      </c>
      <c r="B408" t="e">
        <f>VLOOKUP(A408,Sentiment!A:B,2,FALSE)</f>
        <v>#N/A</v>
      </c>
      <c r="C408" t="str">
        <f t="shared" si="30"/>
        <v>www.defensenews.com|congress|2018|11|05|midterms-could-crash-trumps-space-force-on-the-launch-pad|.html</v>
      </c>
      <c r="D408" t="str">
        <f t="shared" si="31"/>
        <v>www.defensenews.com</v>
      </c>
      <c r="E408" t="s">
        <v>1416</v>
      </c>
      <c r="F408">
        <f t="shared" si="32"/>
        <v>1</v>
      </c>
      <c r="G408" t="e">
        <f t="shared" si="33"/>
        <v>#N/A</v>
      </c>
      <c r="H408" t="e">
        <f t="shared" si="34"/>
        <v>#N/A</v>
      </c>
    </row>
    <row r="409" spans="1:8" x14ac:dyDescent="0.2">
      <c r="A409" t="s">
        <v>885</v>
      </c>
      <c r="B409" t="e">
        <f>VLOOKUP(A409,Sentiment!A:B,2,FALSE)</f>
        <v>#N/A</v>
      </c>
      <c r="C409" t="str">
        <f t="shared" si="30"/>
        <v>www.delawareonline.com|story|news|politics|2018|11|07|president-trump-press-conference-after-midterm-elections-watch-live|1919135002|.html</v>
      </c>
      <c r="D409" t="str">
        <f t="shared" si="31"/>
        <v>www.delawareonline.com</v>
      </c>
      <c r="E409" t="s">
        <v>1417</v>
      </c>
      <c r="F409">
        <f t="shared" si="32"/>
        <v>1</v>
      </c>
      <c r="G409" t="e">
        <f t="shared" si="33"/>
        <v>#N/A</v>
      </c>
      <c r="H409" t="e">
        <f t="shared" si="34"/>
        <v>#N/A</v>
      </c>
    </row>
    <row r="410" spans="1:8" x14ac:dyDescent="0.2">
      <c r="A410" t="s">
        <v>886</v>
      </c>
      <c r="B410" t="e">
        <f>VLOOKUP(A410,Sentiment!A:B,2,FALSE)</f>
        <v>#N/A</v>
      </c>
      <c r="C410" t="str">
        <f t="shared" si="30"/>
        <v>www.democratandchronicle.com|story|news|politics|albany|2018|11|06|donald-trump-impact-new-york-election-andrew-cuomo-marc-molinaro-chris-collins-claudia-tenney|1859033002|.html</v>
      </c>
      <c r="D410" t="str">
        <f t="shared" si="31"/>
        <v>www.democratandchronicle.com</v>
      </c>
      <c r="E410" t="s">
        <v>1418</v>
      </c>
      <c r="F410">
        <f t="shared" si="32"/>
        <v>1</v>
      </c>
      <c r="G410">
        <f t="shared" si="33"/>
        <v>5.8415300546448001E-2</v>
      </c>
      <c r="H410">
        <f t="shared" si="34"/>
        <v>5.8415300546448001E-2</v>
      </c>
    </row>
    <row r="411" spans="1:8" x14ac:dyDescent="0.2">
      <c r="A411" t="s">
        <v>605</v>
      </c>
      <c r="B411" t="e">
        <f>VLOOKUP(A411,Sentiment!A:B,2,FALSE)</f>
        <v>#N/A</v>
      </c>
      <c r="C411" t="str">
        <f t="shared" si="30"/>
        <v>www.denverpost.com|2018|10|30|birthright-citizenship-donald-trump|.html</v>
      </c>
      <c r="D411" t="str">
        <f t="shared" si="31"/>
        <v>www.denverpost.com</v>
      </c>
      <c r="E411" t="s">
        <v>1419</v>
      </c>
      <c r="F411">
        <f t="shared" si="32"/>
        <v>1</v>
      </c>
      <c r="G411" t="e">
        <f t="shared" si="33"/>
        <v>#N/A</v>
      </c>
      <c r="H411" t="e">
        <f t="shared" si="34"/>
        <v>#N/A</v>
      </c>
    </row>
    <row r="412" spans="1:8" x14ac:dyDescent="0.2">
      <c r="A412" t="s">
        <v>606</v>
      </c>
      <c r="B412" t="e">
        <f>VLOOKUP(A412,Sentiment!A:B,2,FALSE)</f>
        <v>#N/A</v>
      </c>
      <c r="C412" t="str">
        <f t="shared" si="30"/>
        <v>www.desmoinesregister.com|story|news|2018|08|21|mollie-tibbetts-missing-iowa-student-body-found-donald-trump-immigration|1058489002|.html</v>
      </c>
      <c r="D412" t="str">
        <f t="shared" si="31"/>
        <v>www.desmoinesregister.com</v>
      </c>
      <c r="E412" t="s">
        <v>1420</v>
      </c>
      <c r="F412">
        <f t="shared" si="32"/>
        <v>1</v>
      </c>
      <c r="G412" t="e">
        <f t="shared" si="33"/>
        <v>#N/A</v>
      </c>
      <c r="H412" t="e">
        <f t="shared" si="34"/>
        <v>#N/A</v>
      </c>
    </row>
    <row r="413" spans="1:8" x14ac:dyDescent="0.2">
      <c r="A413" t="s">
        <v>174</v>
      </c>
      <c r="B413">
        <f>VLOOKUP(A413,Sentiment!A:B,2,FALSE)</f>
        <v>5.8940596440596398E-2</v>
      </c>
      <c r="C413" t="str">
        <f t="shared" si="30"/>
        <v>www.dhs.gov|blog|2018|02|15|department-homeland-security-statement-president-donald-j-trump-signing-blue.html</v>
      </c>
      <c r="D413" t="str">
        <f t="shared" si="31"/>
        <v>www.dhs.gov</v>
      </c>
      <c r="E413" t="s">
        <v>1423</v>
      </c>
      <c r="F413">
        <f t="shared" si="32"/>
        <v>1</v>
      </c>
      <c r="G413" t="e">
        <f t="shared" si="33"/>
        <v>#N/A</v>
      </c>
      <c r="H413" t="e">
        <f t="shared" si="34"/>
        <v>#N/A</v>
      </c>
    </row>
    <row r="414" spans="1:8" x14ac:dyDescent="0.2">
      <c r="A414" t="s">
        <v>607</v>
      </c>
      <c r="B414">
        <f>VLOOKUP(A414,Sentiment!A:B,2,FALSE)</f>
        <v>9.4448158051099199E-2</v>
      </c>
      <c r="C414" t="str">
        <f t="shared" si="30"/>
        <v>www.dol.gov|newsroom|releases|osec|osec20180619.html</v>
      </c>
      <c r="D414" t="str">
        <f t="shared" si="31"/>
        <v>www.dol.gov</v>
      </c>
      <c r="E414" t="s">
        <v>1424</v>
      </c>
      <c r="F414">
        <f t="shared" si="32"/>
        <v>1</v>
      </c>
      <c r="G414" t="e">
        <f t="shared" si="33"/>
        <v>#N/A</v>
      </c>
      <c r="H414" t="e">
        <f t="shared" si="34"/>
        <v>#N/A</v>
      </c>
    </row>
    <row r="415" spans="1:8" x14ac:dyDescent="0.2">
      <c r="A415" t="s">
        <v>175</v>
      </c>
      <c r="B415" t="e">
        <f>VLOOKUP(A415,Sentiment!A:B,2,FALSE)</f>
        <v>#N/A</v>
      </c>
      <c r="C415" t="str">
        <f t="shared" si="30"/>
        <v>www.dol.gov|sites|dolgov|files|OPA|factsheets|wh-hra-factsheet.pdf.html</v>
      </c>
      <c r="D415" t="str">
        <f t="shared" si="31"/>
        <v>www.dol.gov</v>
      </c>
      <c r="E415" t="s">
        <v>1425</v>
      </c>
      <c r="F415">
        <f t="shared" si="32"/>
        <v>1</v>
      </c>
      <c r="G415">
        <f t="shared" si="33"/>
        <v>0.10028223410576299</v>
      </c>
      <c r="H415">
        <f t="shared" si="34"/>
        <v>0.10028223410576299</v>
      </c>
    </row>
    <row r="416" spans="1:8" x14ac:dyDescent="0.2">
      <c r="A416" t="s">
        <v>177</v>
      </c>
      <c r="B416" t="e">
        <f>VLOOKUP(A416,Sentiment!A:B,2,FALSE)</f>
        <v>#N/A</v>
      </c>
      <c r="C416" t="str">
        <f t="shared" si="30"/>
        <v>www.donaldtrumpwns.com|.html</v>
      </c>
      <c r="D416" t="str">
        <f t="shared" si="31"/>
        <v>www.donaldtrumpwns.com</v>
      </c>
      <c r="E416" t="s">
        <v>1428</v>
      </c>
      <c r="F416">
        <f t="shared" si="32"/>
        <v>1</v>
      </c>
      <c r="G416" t="e">
        <f t="shared" si="33"/>
        <v>#N/A</v>
      </c>
      <c r="H416" t="e">
        <f t="shared" si="34"/>
        <v>#N/A</v>
      </c>
    </row>
    <row r="417" spans="1:8" x14ac:dyDescent="0.2">
      <c r="A417" t="s">
        <v>178</v>
      </c>
      <c r="B417" t="e">
        <f>VLOOKUP(A417,Sentiment!A:B,2,FALSE)</f>
        <v>#N/A</v>
      </c>
      <c r="C417" t="str">
        <f t="shared" si="30"/>
        <v>www.ducksters.com|biography|uspresidents|.html</v>
      </c>
      <c r="D417" t="str">
        <f t="shared" si="31"/>
        <v>www.ducksters.com</v>
      </c>
      <c r="E417" t="s">
        <v>1429</v>
      </c>
      <c r="F417">
        <f t="shared" si="32"/>
        <v>1</v>
      </c>
      <c r="G417" t="e">
        <f t="shared" si="33"/>
        <v>#N/A</v>
      </c>
      <c r="H417" t="e">
        <f t="shared" si="34"/>
        <v>#N/A</v>
      </c>
    </row>
    <row r="418" spans="1:8" x14ac:dyDescent="0.2">
      <c r="A418" t="s">
        <v>179</v>
      </c>
      <c r="B418" t="e">
        <f>VLOOKUP(A418,Sentiment!A:B,2,FALSE)</f>
        <v>#N/A</v>
      </c>
      <c r="C418" t="str">
        <f t="shared" si="30"/>
        <v>www.economist.com|the-americas|2018|09|08|the-contours-of-a-new-nafta-are-emerging.html</v>
      </c>
      <c r="D418" t="str">
        <f t="shared" si="31"/>
        <v>www.economist.com</v>
      </c>
      <c r="E418" t="s">
        <v>1430</v>
      </c>
      <c r="F418">
        <f t="shared" si="32"/>
        <v>1</v>
      </c>
      <c r="G418" t="e">
        <f t="shared" si="33"/>
        <v>#N/A</v>
      </c>
      <c r="H418" t="e">
        <f t="shared" si="34"/>
        <v>#N/A</v>
      </c>
    </row>
    <row r="419" spans="1:8" x14ac:dyDescent="0.2">
      <c r="A419" t="s">
        <v>889</v>
      </c>
      <c r="B419" t="e">
        <f>VLOOKUP(A419,Sentiment!A:B,2,FALSE)</f>
        <v>#N/A</v>
      </c>
      <c r="C419" t="str">
        <f t="shared" si="30"/>
        <v>www.enchantedlearning.com|history|us|pres|.html</v>
      </c>
      <c r="D419" t="str">
        <f t="shared" si="31"/>
        <v>www.enchantedlearning.com</v>
      </c>
      <c r="E419" t="s">
        <v>1432</v>
      </c>
      <c r="F419">
        <f t="shared" si="32"/>
        <v>1</v>
      </c>
      <c r="G419" t="e">
        <f t="shared" si="33"/>
        <v>#N/A</v>
      </c>
      <c r="H419" t="e">
        <f t="shared" si="34"/>
        <v>#N/A</v>
      </c>
    </row>
    <row r="420" spans="1:8" x14ac:dyDescent="0.2">
      <c r="A420" t="s">
        <v>608</v>
      </c>
      <c r="B420" t="e">
        <f>VLOOKUP(A420,Sentiment!A:B,2,FALSE)</f>
        <v>#N/A</v>
      </c>
      <c r="C420" t="str">
        <f t="shared" si="30"/>
        <v>www.enchantedlearning.com|history|us|pres|list.shtml.html</v>
      </c>
      <c r="D420" t="str">
        <f t="shared" si="31"/>
        <v>www.enchantedlearning.com</v>
      </c>
      <c r="E420" t="s">
        <v>1433</v>
      </c>
      <c r="F420">
        <f t="shared" si="32"/>
        <v>1</v>
      </c>
      <c r="G420" t="e">
        <f t="shared" si="33"/>
        <v>#N/A</v>
      </c>
      <c r="H420" t="e">
        <f t="shared" si="34"/>
        <v>#N/A</v>
      </c>
    </row>
    <row r="421" spans="1:8" x14ac:dyDescent="0.2">
      <c r="A421" t="s">
        <v>181</v>
      </c>
      <c r="B421" t="e">
        <f>VLOOKUP(A421,Sentiment!A:B,2,FALSE)</f>
        <v>#N/A</v>
      </c>
      <c r="C421" t="str">
        <f t="shared" si="30"/>
        <v>www.engadget.com|2018|05|22|donald-glover-reddit-thedonald|.html</v>
      </c>
      <c r="D421" t="str">
        <f t="shared" si="31"/>
        <v>www.engadget.com</v>
      </c>
      <c r="E421" t="s">
        <v>1434</v>
      </c>
      <c r="F421">
        <f t="shared" si="32"/>
        <v>1</v>
      </c>
      <c r="G421" t="e">
        <f t="shared" si="33"/>
        <v>#N/A</v>
      </c>
      <c r="H421" t="e">
        <f t="shared" si="34"/>
        <v>#N/A</v>
      </c>
    </row>
    <row r="422" spans="1:8" x14ac:dyDescent="0.2">
      <c r="A422" t="s">
        <v>182</v>
      </c>
      <c r="B422" t="e">
        <f>VLOOKUP(A422,Sentiment!A:B,2,FALSE)</f>
        <v>#N/A</v>
      </c>
      <c r="C422" t="str">
        <f t="shared" si="30"/>
        <v>www.engadget.com|2018|10|24|china-and-russia-eavesdropping-on-trump-phone-calls|.html</v>
      </c>
      <c r="D422" t="str">
        <f t="shared" si="31"/>
        <v>www.engadget.com</v>
      </c>
      <c r="E422" t="s">
        <v>1435</v>
      </c>
      <c r="F422">
        <f t="shared" si="32"/>
        <v>1</v>
      </c>
      <c r="G422" t="e">
        <f t="shared" si="33"/>
        <v>#N/A</v>
      </c>
      <c r="H422" t="e">
        <f t="shared" si="34"/>
        <v>#N/A</v>
      </c>
    </row>
    <row r="423" spans="1:8" x14ac:dyDescent="0.2">
      <c r="A423" t="s">
        <v>183</v>
      </c>
      <c r="B423" t="e">
        <f>VLOOKUP(A423,Sentiment!A:B,2,FALSE)</f>
        <v>#N/A</v>
      </c>
      <c r="C423" t="str">
        <f t="shared" si="30"/>
        <v>www.english-online.at|government|american-president|american-president-introduction.htm.html</v>
      </c>
      <c r="D423" t="str">
        <f t="shared" si="31"/>
        <v>www.english-online.at</v>
      </c>
      <c r="E423" t="s">
        <v>1436</v>
      </c>
      <c r="F423">
        <f t="shared" si="32"/>
        <v>1</v>
      </c>
      <c r="G423" t="e">
        <f t="shared" si="33"/>
        <v>#N/A</v>
      </c>
      <c r="H423" t="e">
        <f t="shared" si="34"/>
        <v>#N/A</v>
      </c>
    </row>
    <row r="424" spans="1:8" x14ac:dyDescent="0.2">
      <c r="A424" t="s">
        <v>609</v>
      </c>
      <c r="B424" t="e">
        <f>VLOOKUP(A424,Sentiment!A:B,2,FALSE)</f>
        <v>#N/A</v>
      </c>
      <c r="C424" t="str">
        <f t="shared" si="30"/>
        <v>www.esquire.com|news-politics|a24103912|donald-trump-nationalist-george-orwell|.html</v>
      </c>
      <c r="D424" t="str">
        <f t="shared" si="31"/>
        <v>www.esquire.com</v>
      </c>
      <c r="E424" t="s">
        <v>1437</v>
      </c>
      <c r="F424">
        <f t="shared" si="32"/>
        <v>1</v>
      </c>
      <c r="G424" t="e">
        <f t="shared" si="33"/>
        <v>#N/A</v>
      </c>
      <c r="H424" t="e">
        <f t="shared" si="34"/>
        <v>#N/A</v>
      </c>
    </row>
    <row r="425" spans="1:8" x14ac:dyDescent="0.2">
      <c r="A425" t="s">
        <v>184</v>
      </c>
      <c r="B425" t="e">
        <f>VLOOKUP(A425,Sentiment!A:B,2,FALSE)</f>
        <v>#N/A</v>
      </c>
      <c r="C425" t="str">
        <f t="shared" si="30"/>
        <v>www.esquire.com|news-politics|a24213739|cnn-bomb-president-trump-attack-media|.html</v>
      </c>
      <c r="D425" t="str">
        <f t="shared" si="31"/>
        <v>www.esquire.com</v>
      </c>
      <c r="E425" t="s">
        <v>1438</v>
      </c>
      <c r="F425">
        <f t="shared" si="32"/>
        <v>1</v>
      </c>
      <c r="G425" t="e">
        <f t="shared" si="33"/>
        <v>#N/A</v>
      </c>
      <c r="H425" t="e">
        <f t="shared" si="34"/>
        <v>#N/A</v>
      </c>
    </row>
    <row r="426" spans="1:8" x14ac:dyDescent="0.2">
      <c r="A426" t="s">
        <v>185</v>
      </c>
      <c r="B426" t="e">
        <f>VLOOKUP(A426,Sentiment!A:B,2,FALSE)</f>
        <v>#N/A</v>
      </c>
      <c r="C426" t="str">
        <f t="shared" si="30"/>
        <v>www.esquire.com|uk|latest-news|a23577632|all-the-explosive-ridiculous-details-from-the-donald-trump-tax-fraud-allegations|.html</v>
      </c>
      <c r="D426" t="str">
        <f t="shared" si="31"/>
        <v>www.esquire.com</v>
      </c>
      <c r="E426" t="s">
        <v>1439</v>
      </c>
      <c r="F426">
        <f t="shared" si="32"/>
        <v>1</v>
      </c>
      <c r="G426" t="e">
        <f t="shared" si="33"/>
        <v>#N/A</v>
      </c>
      <c r="H426" t="e">
        <f t="shared" si="34"/>
        <v>#N/A</v>
      </c>
    </row>
    <row r="427" spans="1:8" x14ac:dyDescent="0.2">
      <c r="A427" t="s">
        <v>890</v>
      </c>
      <c r="B427" t="e">
        <f>VLOOKUP(A427,Sentiment!A:B,2,FALSE)</f>
        <v>#N/A</v>
      </c>
      <c r="C427" t="str">
        <f t="shared" si="30"/>
        <v>www.esquire.com|uk|latest-news|a24776005|donald-trump-magic-man-these-are-the-tricks-he-pulled-off-last-night|.html</v>
      </c>
      <c r="D427" t="str">
        <f t="shared" si="31"/>
        <v>www.esquire.com</v>
      </c>
      <c r="E427" t="s">
        <v>1440</v>
      </c>
      <c r="F427">
        <f t="shared" si="32"/>
        <v>1</v>
      </c>
      <c r="G427" t="e">
        <f t="shared" si="33"/>
        <v>#N/A</v>
      </c>
      <c r="H427" t="e">
        <f t="shared" si="34"/>
        <v>#N/A</v>
      </c>
    </row>
    <row r="428" spans="1:8" x14ac:dyDescent="0.2">
      <c r="A428" t="s">
        <v>891</v>
      </c>
      <c r="B428" t="e">
        <f>VLOOKUP(A428,Sentiment!A:B,2,FALSE)</f>
        <v>#N/A</v>
      </c>
      <c r="C428" t="str">
        <f t="shared" si="30"/>
        <v>www.essence.com|news|donald-trump-is-already-threatening-the-newly-democrat-led-house|.html</v>
      </c>
      <c r="D428" t="str">
        <f t="shared" si="31"/>
        <v>www.essence.com</v>
      </c>
      <c r="E428" t="s">
        <v>1441</v>
      </c>
      <c r="F428">
        <f t="shared" si="32"/>
        <v>1</v>
      </c>
      <c r="G428" t="e">
        <f t="shared" si="33"/>
        <v>#N/A</v>
      </c>
      <c r="H428" t="e">
        <f t="shared" si="34"/>
        <v>#N/A</v>
      </c>
    </row>
    <row r="429" spans="1:8" x14ac:dyDescent="0.2">
      <c r="A429" t="s">
        <v>186</v>
      </c>
      <c r="B429" t="e">
        <f>VLOOKUP(A429,Sentiment!A:B,2,FALSE)</f>
        <v>#N/A</v>
      </c>
      <c r="C429" t="str">
        <f t="shared" si="30"/>
        <v>www.express.co.uk|news|world|1035602|World-war-3-President-Donald-Trump-nuclear-weapon-crisis-Russia-MP-Vladimir-Putin.html</v>
      </c>
      <c r="D429" t="str">
        <f t="shared" si="31"/>
        <v>www.express.co.uk</v>
      </c>
      <c r="E429" t="s">
        <v>1442</v>
      </c>
      <c r="F429">
        <f t="shared" si="32"/>
        <v>1</v>
      </c>
      <c r="G429" t="e">
        <f t="shared" si="33"/>
        <v>#N/A</v>
      </c>
      <c r="H429" t="e">
        <f t="shared" si="34"/>
        <v>#N/A</v>
      </c>
    </row>
    <row r="430" spans="1:8" x14ac:dyDescent="0.2">
      <c r="A430" t="s">
        <v>187</v>
      </c>
      <c r="B430" t="e">
        <f>VLOOKUP(A430,Sentiment!A:B,2,FALSE)</f>
        <v>#N/A</v>
      </c>
      <c r="C430" t="str">
        <f t="shared" si="30"/>
        <v>www.express.co.uk|news|world|1036123|President-Donald-Trump-Wisconsin-Mosinee-rally-live-Scott-walker-midterm-elections.html</v>
      </c>
      <c r="D430" t="str">
        <f t="shared" si="31"/>
        <v>www.express.co.uk</v>
      </c>
      <c r="E430" t="s">
        <v>1443</v>
      </c>
      <c r="F430">
        <f t="shared" si="32"/>
        <v>1</v>
      </c>
      <c r="G430" t="e">
        <f t="shared" si="33"/>
        <v>#N/A</v>
      </c>
      <c r="H430" t="e">
        <f t="shared" si="34"/>
        <v>#N/A</v>
      </c>
    </row>
    <row r="431" spans="1:8" x14ac:dyDescent="0.2">
      <c r="A431" t="s">
        <v>892</v>
      </c>
      <c r="B431" t="e">
        <f>VLOOKUP(A431,Sentiment!A:B,2,FALSE)</f>
        <v>#N/A</v>
      </c>
      <c r="C431" t="str">
        <f t="shared" si="30"/>
        <v>www.express.co.uk|news|world|1041587|midterm-elections-2018-donald-trump-missouri-rally-polls-vote.html</v>
      </c>
      <c r="D431" t="str">
        <f t="shared" si="31"/>
        <v>www.express.co.uk</v>
      </c>
      <c r="E431" t="s">
        <v>1444</v>
      </c>
      <c r="F431">
        <f t="shared" si="32"/>
        <v>1</v>
      </c>
      <c r="G431" t="e">
        <f t="shared" si="33"/>
        <v>#N/A</v>
      </c>
      <c r="H431" t="e">
        <f t="shared" si="34"/>
        <v>#N/A</v>
      </c>
    </row>
    <row r="432" spans="1:8" x14ac:dyDescent="0.2">
      <c r="A432" t="s">
        <v>189</v>
      </c>
      <c r="B432" t="e">
        <f>VLOOKUP(A432,Sentiment!A:B,2,FALSE)</f>
        <v>#N/A</v>
      </c>
      <c r="C432" t="str">
        <f t="shared" si="30"/>
        <v>www.facebook.com|PresidentDonaldJTrump2017|.html</v>
      </c>
      <c r="D432" t="str">
        <f t="shared" si="31"/>
        <v>www.facebook.com</v>
      </c>
      <c r="E432" t="s">
        <v>1446</v>
      </c>
      <c r="F432">
        <f t="shared" si="32"/>
        <v>1</v>
      </c>
      <c r="G432" t="e">
        <f t="shared" si="33"/>
        <v>#N/A</v>
      </c>
      <c r="H432" t="e">
        <f t="shared" si="34"/>
        <v>#N/A</v>
      </c>
    </row>
    <row r="433" spans="1:8" x14ac:dyDescent="0.2">
      <c r="A433" t="s">
        <v>190</v>
      </c>
      <c r="B433" t="e">
        <f>VLOOKUP(A433,Sentiment!A:B,2,FALSE)</f>
        <v>#N/A</v>
      </c>
      <c r="C433" t="str">
        <f t="shared" si="30"/>
        <v>www.facebook.com|TheDonaldMovement|.html</v>
      </c>
      <c r="D433" t="str">
        <f t="shared" si="31"/>
        <v>www.facebook.com</v>
      </c>
      <c r="E433" t="s">
        <v>1447</v>
      </c>
      <c r="F433">
        <f t="shared" si="32"/>
        <v>1</v>
      </c>
      <c r="G433" t="e">
        <f t="shared" si="33"/>
        <v>#N/A</v>
      </c>
      <c r="H433" t="e">
        <f t="shared" si="34"/>
        <v>#N/A</v>
      </c>
    </row>
    <row r="434" spans="1:8" x14ac:dyDescent="0.2">
      <c r="A434" t="s">
        <v>610</v>
      </c>
      <c r="B434" t="e">
        <f>VLOOKUP(A434,Sentiment!A:B,2,FALSE)</f>
        <v>#N/A</v>
      </c>
      <c r="C434" t="str">
        <f t="shared" si="30"/>
        <v>www.facebook.com|presidenttrumpd|.html</v>
      </c>
      <c r="D434" t="str">
        <f t="shared" si="31"/>
        <v>www.facebook.com</v>
      </c>
      <c r="E434" t="s">
        <v>1448</v>
      </c>
      <c r="F434">
        <f t="shared" si="32"/>
        <v>1</v>
      </c>
      <c r="G434" t="e">
        <f t="shared" si="33"/>
        <v>#N/A</v>
      </c>
      <c r="H434" t="e">
        <f t="shared" si="34"/>
        <v>#N/A</v>
      </c>
    </row>
    <row r="435" spans="1:8" x14ac:dyDescent="0.2">
      <c r="A435" t="s">
        <v>893</v>
      </c>
      <c r="B435" t="e">
        <f>VLOOKUP(A435,Sentiment!A:B,2,FALSE)</f>
        <v>#N/A</v>
      </c>
      <c r="C435" t="str">
        <f t="shared" si="30"/>
        <v>www.factcheck.org|2018|10|factchecking-trumps-twitter-truth|.html</v>
      </c>
      <c r="D435" t="str">
        <f t="shared" si="31"/>
        <v>www.factcheck.org</v>
      </c>
      <c r="E435" t="s">
        <v>1449</v>
      </c>
      <c r="F435">
        <f t="shared" si="32"/>
        <v>1</v>
      </c>
      <c r="G435" t="e">
        <f t="shared" si="33"/>
        <v>#N/A</v>
      </c>
      <c r="H435" t="e">
        <f t="shared" si="34"/>
        <v>#N/A</v>
      </c>
    </row>
    <row r="436" spans="1:8" x14ac:dyDescent="0.2">
      <c r="A436" t="s">
        <v>611</v>
      </c>
      <c r="B436" t="e">
        <f>VLOOKUP(A436,Sentiment!A:B,2,FALSE)</f>
        <v>#N/A</v>
      </c>
      <c r="C436" t="str">
        <f t="shared" si="30"/>
        <v>www.factcheck.org|2018|10|trumps-greatest-idea-for-a-2014-law|.html</v>
      </c>
      <c r="D436" t="str">
        <f t="shared" si="31"/>
        <v>www.factcheck.org</v>
      </c>
      <c r="E436" t="s">
        <v>1450</v>
      </c>
      <c r="F436">
        <f t="shared" si="32"/>
        <v>1</v>
      </c>
      <c r="G436" t="e">
        <f t="shared" si="33"/>
        <v>#N/A</v>
      </c>
      <c r="H436" t="e">
        <f t="shared" si="34"/>
        <v>#N/A</v>
      </c>
    </row>
    <row r="437" spans="1:8" x14ac:dyDescent="0.2">
      <c r="A437" t="s">
        <v>191</v>
      </c>
      <c r="B437" t="e">
        <f>VLOOKUP(A437,Sentiment!A:B,2,FALSE)</f>
        <v>#N/A</v>
      </c>
      <c r="C437" t="str">
        <f t="shared" si="30"/>
        <v>www.fastcompany.com|90256599|china-and-russia-tapped-trump-phone-may-be-largest-white-house-breach-ever-says-former-official.html</v>
      </c>
      <c r="D437" t="str">
        <f t="shared" si="31"/>
        <v>www.fastcompany.com</v>
      </c>
      <c r="E437" t="s">
        <v>1451</v>
      </c>
      <c r="F437">
        <f t="shared" si="32"/>
        <v>1</v>
      </c>
      <c r="G437" t="e">
        <f t="shared" si="33"/>
        <v>#N/A</v>
      </c>
      <c r="H437" t="e">
        <f t="shared" si="34"/>
        <v>#N/A</v>
      </c>
    </row>
    <row r="438" spans="1:8" x14ac:dyDescent="0.2">
      <c r="A438" t="s">
        <v>192</v>
      </c>
      <c r="B438" t="e">
        <f>VLOOKUP(A438,Sentiment!A:B,2,FALSE)</f>
        <v>#N/A</v>
      </c>
      <c r="C438" t="str">
        <f t="shared" si="30"/>
        <v>www.fb.org|events|afbf-annual-convention|live-stream|trump.html</v>
      </c>
      <c r="D438" t="str">
        <f t="shared" si="31"/>
        <v>www.fb.org</v>
      </c>
      <c r="E438" t="s">
        <v>1452</v>
      </c>
      <c r="F438">
        <f t="shared" si="32"/>
        <v>1</v>
      </c>
      <c r="G438" t="e">
        <f t="shared" si="33"/>
        <v>#N/A</v>
      </c>
      <c r="H438" t="e">
        <f t="shared" si="34"/>
        <v>#N/A</v>
      </c>
    </row>
    <row r="439" spans="1:8" x14ac:dyDescent="0.2">
      <c r="A439" t="s">
        <v>894</v>
      </c>
      <c r="B439" t="e">
        <f>VLOOKUP(A439,Sentiment!A:B,2,FALSE)</f>
        <v>#N/A</v>
      </c>
      <c r="C439" t="str">
        <f t="shared" si="30"/>
        <v>www.fema.gov|news-release|2018|11|05|president-donald-j-trump-approves-major-disaster-declaration-alabama.html</v>
      </c>
      <c r="D439" t="str">
        <f t="shared" si="31"/>
        <v>www.fema.gov</v>
      </c>
      <c r="E439" t="s">
        <v>1454</v>
      </c>
      <c r="F439">
        <f t="shared" si="32"/>
        <v>1</v>
      </c>
      <c r="G439" t="e">
        <f t="shared" si="33"/>
        <v>#N/A</v>
      </c>
      <c r="H439" t="e">
        <f t="shared" si="34"/>
        <v>#N/A</v>
      </c>
    </row>
    <row r="440" spans="1:8" x14ac:dyDescent="0.2">
      <c r="A440" t="s">
        <v>194</v>
      </c>
      <c r="B440" t="e">
        <f>VLOOKUP(A440,Sentiment!A:B,2,FALSE)</f>
        <v>#N/A</v>
      </c>
      <c r="C440" t="str">
        <f t="shared" si="30"/>
        <v>www.ferc.gov|media|headlines|2018|2018-4|10-24-18-letter.pdf.html</v>
      </c>
      <c r="D440" t="str">
        <f t="shared" si="31"/>
        <v>www.ferc.gov</v>
      </c>
      <c r="E440" t="s">
        <v>1455</v>
      </c>
      <c r="F440">
        <f t="shared" si="32"/>
        <v>1</v>
      </c>
      <c r="G440" t="e">
        <f t="shared" si="33"/>
        <v>#N/A</v>
      </c>
      <c r="H440" t="e">
        <f t="shared" si="34"/>
        <v>#N/A</v>
      </c>
    </row>
    <row r="441" spans="1:8" x14ac:dyDescent="0.2">
      <c r="A441" t="s">
        <v>895</v>
      </c>
      <c r="B441" t="e">
        <f>VLOOKUP(A441,Sentiment!A:B,2,FALSE)</f>
        <v>#N/A</v>
      </c>
      <c r="C441" t="str">
        <f t="shared" si="30"/>
        <v>www.ffcoalition.com|president-donald-j-trumps-remarkable-record-of-achievement|.html</v>
      </c>
      <c r="D441" t="str">
        <f t="shared" si="31"/>
        <v>www.ffcoalition.com</v>
      </c>
      <c r="E441" t="s">
        <v>1456</v>
      </c>
      <c r="F441">
        <f t="shared" si="32"/>
        <v>1</v>
      </c>
      <c r="G441" t="e">
        <f t="shared" si="33"/>
        <v>#N/A</v>
      </c>
      <c r="H441" t="e">
        <f t="shared" si="34"/>
        <v>#N/A</v>
      </c>
    </row>
    <row r="442" spans="1:8" x14ac:dyDescent="0.2">
      <c r="A442" t="s">
        <v>195</v>
      </c>
      <c r="B442" t="e">
        <f>VLOOKUP(A442,Sentiment!A:B,2,FALSE)</f>
        <v>#N/A</v>
      </c>
      <c r="C442" t="str">
        <f t="shared" si="30"/>
        <v>www.financialexpress.com|world-news|us-president-donald-trump-picks-indian-american-neil-chatterjee-as-chairman-of-key-federal-energy-agency|1360437|.html</v>
      </c>
      <c r="D442" t="str">
        <f t="shared" si="31"/>
        <v>www.financialexpress.com</v>
      </c>
      <c r="E442" t="s">
        <v>1457</v>
      </c>
      <c r="F442">
        <f t="shared" si="32"/>
        <v>1</v>
      </c>
      <c r="G442" t="e">
        <f t="shared" si="33"/>
        <v>#N/A</v>
      </c>
      <c r="H442" t="e">
        <f t="shared" si="34"/>
        <v>#N/A</v>
      </c>
    </row>
    <row r="443" spans="1:8" x14ac:dyDescent="0.2">
      <c r="A443" t="s">
        <v>896</v>
      </c>
      <c r="B443" t="e">
        <f>VLOOKUP(A443,Sentiment!A:B,2,FALSE)</f>
        <v>#N/A</v>
      </c>
      <c r="C443" t="str">
        <f t="shared" si="30"/>
        <v>www.firstpost.com|world|men-like-trump-us-president-appears-to-have-found-the-voters-pulse-with-shrill-campaign-against-migrants-5506401.html.html</v>
      </c>
      <c r="D443" t="str">
        <f t="shared" si="31"/>
        <v>www.firstpost.com</v>
      </c>
      <c r="E443" t="s">
        <v>1458</v>
      </c>
      <c r="F443">
        <f t="shared" si="32"/>
        <v>1</v>
      </c>
      <c r="G443" t="e">
        <f t="shared" si="33"/>
        <v>#N/A</v>
      </c>
      <c r="H443" t="e">
        <f t="shared" si="34"/>
        <v>#N/A</v>
      </c>
    </row>
    <row r="444" spans="1:8" x14ac:dyDescent="0.2">
      <c r="A444" t="s">
        <v>196</v>
      </c>
      <c r="B444" t="e">
        <f>VLOOKUP(A444,Sentiment!A:B,2,FALSE)</f>
        <v>#N/A</v>
      </c>
      <c r="C444" t="str">
        <f t="shared" si="30"/>
        <v>www.flickr.com|photos|whitehouse|44611282795|.html</v>
      </c>
      <c r="D444" t="str">
        <f t="shared" si="31"/>
        <v>www.flickr.com</v>
      </c>
      <c r="E444" t="s">
        <v>1459</v>
      </c>
      <c r="F444">
        <f t="shared" si="32"/>
        <v>1</v>
      </c>
      <c r="G444" t="e">
        <f t="shared" si="33"/>
        <v>#N/A</v>
      </c>
      <c r="H444" t="e">
        <f t="shared" si="34"/>
        <v>#N/A</v>
      </c>
    </row>
    <row r="445" spans="1:8" x14ac:dyDescent="0.2">
      <c r="A445" t="s">
        <v>897</v>
      </c>
      <c r="B445" t="e">
        <f>VLOOKUP(A445,Sentiment!A:B,2,FALSE)</f>
        <v>#N/A</v>
      </c>
      <c r="C445" t="str">
        <f t="shared" si="30"/>
        <v>www.flickr.com|photos|whitehouse|44724309095.html</v>
      </c>
      <c r="D445" t="str">
        <f t="shared" si="31"/>
        <v>www.flickr.com</v>
      </c>
      <c r="E445" t="s">
        <v>1460</v>
      </c>
      <c r="F445">
        <f t="shared" si="32"/>
        <v>1</v>
      </c>
      <c r="G445" t="e">
        <f t="shared" si="33"/>
        <v>#N/A</v>
      </c>
      <c r="H445" t="e">
        <f t="shared" si="34"/>
        <v>#N/A</v>
      </c>
    </row>
    <row r="446" spans="1:8" x14ac:dyDescent="0.2">
      <c r="A446" t="s">
        <v>612</v>
      </c>
      <c r="B446" t="e">
        <f>VLOOKUP(A446,Sentiment!A:B,2,FALSE)</f>
        <v>#N/A</v>
      </c>
      <c r="C446" t="str">
        <f t="shared" si="30"/>
        <v>www.flickr.com|photos|whitehouse|44800539884.html</v>
      </c>
      <c r="D446" t="str">
        <f t="shared" si="31"/>
        <v>www.flickr.com</v>
      </c>
      <c r="E446" t="s">
        <v>1461</v>
      </c>
      <c r="F446">
        <f t="shared" si="32"/>
        <v>1</v>
      </c>
      <c r="G446">
        <f t="shared" si="33"/>
        <v>0.106471044678591</v>
      </c>
      <c r="H446">
        <f t="shared" si="34"/>
        <v>0.106471044678591</v>
      </c>
    </row>
    <row r="447" spans="1:8" x14ac:dyDescent="0.2">
      <c r="A447" t="s">
        <v>197</v>
      </c>
      <c r="B447">
        <f>VLOOKUP(A447,Sentiment!A:B,2,FALSE)</f>
        <v>0.105613512170889</v>
      </c>
      <c r="C447" t="str">
        <f t="shared" si="30"/>
        <v>www.forbes.com|profile|donald-trump|.html</v>
      </c>
      <c r="D447" t="str">
        <f t="shared" si="31"/>
        <v>www.forbes.com</v>
      </c>
      <c r="E447" t="s">
        <v>1462</v>
      </c>
      <c r="F447">
        <f t="shared" si="32"/>
        <v>1</v>
      </c>
      <c r="G447" t="e">
        <f t="shared" si="33"/>
        <v>#N/A</v>
      </c>
      <c r="H447" t="e">
        <f t="shared" si="34"/>
        <v>#N/A</v>
      </c>
    </row>
    <row r="448" spans="1:8" x14ac:dyDescent="0.2">
      <c r="A448" t="s">
        <v>198</v>
      </c>
      <c r="B448" t="e">
        <f>VLOOKUP(A448,Sentiment!A:B,2,FALSE)</f>
        <v>#N/A</v>
      </c>
      <c r="C448" t="str">
        <f t="shared" si="30"/>
        <v>www.forbes.com|sites|brittanyhodak|2018|07|31|trevor-noahs-donald-j-trump-presidential-twitter-library-book-hits-shelves-today|.html</v>
      </c>
      <c r="D448" t="str">
        <f t="shared" si="31"/>
        <v>www.forbes.com</v>
      </c>
      <c r="E448" t="s">
        <v>1463</v>
      </c>
      <c r="F448">
        <f t="shared" si="32"/>
        <v>1</v>
      </c>
      <c r="G448" t="e">
        <f t="shared" si="33"/>
        <v>#N/A</v>
      </c>
      <c r="H448" t="e">
        <f t="shared" si="34"/>
        <v>#N/A</v>
      </c>
    </row>
    <row r="449" spans="1:8" x14ac:dyDescent="0.2">
      <c r="A449" t="s">
        <v>199</v>
      </c>
      <c r="B449" t="e">
        <f>VLOOKUP(A449,Sentiment!A:B,2,FALSE)</f>
        <v>#N/A</v>
      </c>
      <c r="C449" t="str">
        <f t="shared" si="30"/>
        <v>www.forbes.com|sites|danalexander|2018|10|02|how-trump-is-tryingand-failingto-get-rich-off-his-presidency|.html</v>
      </c>
      <c r="D449" t="str">
        <f t="shared" si="31"/>
        <v>www.forbes.com</v>
      </c>
      <c r="E449" t="s">
        <v>1464</v>
      </c>
      <c r="F449">
        <f t="shared" si="32"/>
        <v>1</v>
      </c>
      <c r="G449">
        <f t="shared" si="33"/>
        <v>2.2497086247086202E-2</v>
      </c>
      <c r="H449">
        <f t="shared" si="34"/>
        <v>2.2497086247086202E-2</v>
      </c>
    </row>
    <row r="450" spans="1:8" x14ac:dyDescent="0.2">
      <c r="A450" t="s">
        <v>200</v>
      </c>
      <c r="B450" t="e">
        <f>VLOOKUP(A450,Sentiment!A:B,2,FALSE)</f>
        <v>#N/A</v>
      </c>
      <c r="C450" t="str">
        <f t="shared" ref="C450:C513" si="35">SUBSTITUTE(SUBSTITUTE(A450,"https|||", ""), "http|||", "")</f>
        <v>www.forbes.com|sites|niallmccarthy|2017|01|06|trump-is-set-to-become-the-oldest-president-in-u-s-history-infographic|.html</v>
      </c>
      <c r="D450" t="str">
        <f t="shared" ref="D450:D513" si="36">LEFT(C450,FIND("|",C450)-1)</f>
        <v>www.forbes.com</v>
      </c>
      <c r="E450" t="s">
        <v>1465</v>
      </c>
      <c r="F450">
        <f t="shared" ref="F450:F513" si="37">COUNTIF(D:D,E450)</f>
        <v>1</v>
      </c>
      <c r="G450" t="e">
        <f t="shared" ref="G450:G513" si="38">H450/F450</f>
        <v>#N/A</v>
      </c>
      <c r="H450" t="e">
        <f t="shared" ref="H450:H513" si="39">IF(F450&lt;&gt;0, SUMIF(A:A,"*"&amp;E450&amp;"*",B:B), 0)</f>
        <v>#N/A</v>
      </c>
    </row>
    <row r="451" spans="1:8" x14ac:dyDescent="0.2">
      <c r="A451" t="s">
        <v>201</v>
      </c>
      <c r="B451" t="e">
        <f>VLOOKUP(A451,Sentiment!A:B,2,FALSE)</f>
        <v>#N/A</v>
      </c>
      <c r="C451" t="str">
        <f t="shared" si="35"/>
        <v>www.foxnews.com|opinion|lara-trump-the-donald-trump-i-know.html</v>
      </c>
      <c r="D451" t="str">
        <f t="shared" si="36"/>
        <v>www.foxnews.com</v>
      </c>
      <c r="E451" t="s">
        <v>1466</v>
      </c>
      <c r="F451">
        <f t="shared" si="37"/>
        <v>1</v>
      </c>
      <c r="G451">
        <f t="shared" si="38"/>
        <v>0.18577178030302999</v>
      </c>
      <c r="H451">
        <f t="shared" si="39"/>
        <v>0.18577178030302999</v>
      </c>
    </row>
    <row r="452" spans="1:8" x14ac:dyDescent="0.2">
      <c r="A452" t="s">
        <v>898</v>
      </c>
      <c r="B452" t="e">
        <f>VLOOKUP(A452,Sentiment!A:B,2,FALSE)</f>
        <v>#N/A</v>
      </c>
      <c r="C452" t="str">
        <f t="shared" si="35"/>
        <v>www.foxnews.com|opinion|president-trumps-closing-argument-vote-republican-and-continue-the-jobs-boom.html</v>
      </c>
      <c r="D452" t="str">
        <f t="shared" si="36"/>
        <v>www.foxnews.com</v>
      </c>
      <c r="E452" t="s">
        <v>1467</v>
      </c>
      <c r="F452">
        <f t="shared" si="37"/>
        <v>1</v>
      </c>
      <c r="G452" t="e">
        <f t="shared" si="38"/>
        <v>#N/A</v>
      </c>
      <c r="H452" t="e">
        <f t="shared" si="39"/>
        <v>#N/A</v>
      </c>
    </row>
    <row r="453" spans="1:8" x14ac:dyDescent="0.2">
      <c r="A453" t="s">
        <v>899</v>
      </c>
      <c r="B453" t="e">
        <f>VLOOKUP(A453,Sentiment!A:B,2,FALSE)</f>
        <v>#N/A</v>
      </c>
      <c r="C453" t="str">
        <f t="shared" si="35"/>
        <v>www.foxnews.com|opinion|thank-you-president-trump-youve-got-the-gop-in-great-shape-for-2020-and-left-liberals-speechless.html</v>
      </c>
      <c r="D453" t="str">
        <f t="shared" si="36"/>
        <v>www.foxnews.com</v>
      </c>
      <c r="E453" t="s">
        <v>1468</v>
      </c>
      <c r="F453">
        <f t="shared" si="37"/>
        <v>1</v>
      </c>
      <c r="G453" t="e">
        <f t="shared" si="38"/>
        <v>#N/A</v>
      </c>
      <c r="H453" t="e">
        <f t="shared" si="39"/>
        <v>#N/A</v>
      </c>
    </row>
    <row r="454" spans="1:8" x14ac:dyDescent="0.2">
      <c r="A454" t="s">
        <v>202</v>
      </c>
      <c r="B454" t="e">
        <f>VLOOKUP(A454,Sentiment!A:B,2,FALSE)</f>
        <v>#N/A</v>
      </c>
      <c r="C454" t="str">
        <f t="shared" si="35"/>
        <v>www.foxnews.com|politics|chinese-russian-spies-listening-to-trumps-phone-conversations-report.html</v>
      </c>
      <c r="D454" t="str">
        <f t="shared" si="36"/>
        <v>www.foxnews.com</v>
      </c>
      <c r="E454" t="s">
        <v>1469</v>
      </c>
      <c r="F454">
        <f t="shared" si="37"/>
        <v>1</v>
      </c>
      <c r="G454" t="e">
        <f t="shared" si="38"/>
        <v>#N/A</v>
      </c>
      <c r="H454" t="e">
        <f t="shared" si="39"/>
        <v>#N/A</v>
      </c>
    </row>
    <row r="455" spans="1:8" x14ac:dyDescent="0.2">
      <c r="A455" t="s">
        <v>203</v>
      </c>
      <c r="B455" t="e">
        <f>VLOOKUP(A455,Sentiment!A:B,2,FALSE)</f>
        <v>#N/A</v>
      </c>
      <c r="C455" t="str">
        <f t="shared" si="35"/>
        <v>www.foxnews.com|politics|president-trump-health-care-drive-midterm-elections.html</v>
      </c>
      <c r="D455" t="str">
        <f t="shared" si="36"/>
        <v>www.foxnews.com</v>
      </c>
      <c r="E455" t="s">
        <v>1470</v>
      </c>
      <c r="F455">
        <f t="shared" si="37"/>
        <v>1</v>
      </c>
      <c r="G455">
        <f t="shared" si="38"/>
        <v>-6.4118762593338902E-2</v>
      </c>
      <c r="H455">
        <f t="shared" si="39"/>
        <v>-6.4118762593338902E-2</v>
      </c>
    </row>
    <row r="456" spans="1:8" x14ac:dyDescent="0.2">
      <c r="A456" t="s">
        <v>900</v>
      </c>
      <c r="B456" t="e">
        <f>VLOOKUP(A456,Sentiment!A:B,2,FALSE)</f>
        <v>#N/A</v>
      </c>
      <c r="C456" t="str">
        <f t="shared" si="35"/>
        <v>www.foxnews.com|politics|trump-holds-post-election-day-press-conference-live-blog.html</v>
      </c>
      <c r="D456" t="str">
        <f t="shared" si="36"/>
        <v>www.foxnews.com</v>
      </c>
      <c r="E456" t="s">
        <v>1471</v>
      </c>
      <c r="F456">
        <f t="shared" si="37"/>
        <v>1</v>
      </c>
      <c r="G456" t="e">
        <f t="shared" si="38"/>
        <v>#N/A</v>
      </c>
      <c r="H456" t="e">
        <f t="shared" si="39"/>
        <v>#N/A</v>
      </c>
    </row>
    <row r="457" spans="1:8" x14ac:dyDescent="0.2">
      <c r="A457" t="s">
        <v>901</v>
      </c>
      <c r="B457" t="e">
        <f>VLOOKUP(A457,Sentiment!A:B,2,FALSE)</f>
        <v>#N/A</v>
      </c>
      <c r="C457" t="str">
        <f t="shared" si="35"/>
        <v>www.foxnews.com|politics|trump-says-he-plans-to-sign-executive-order-ending-birthright-citizenship.html</v>
      </c>
      <c r="D457" t="str">
        <f t="shared" si="36"/>
        <v>www.foxnews.com</v>
      </c>
      <c r="E457" t="s">
        <v>1472</v>
      </c>
      <c r="F457">
        <f t="shared" si="37"/>
        <v>1</v>
      </c>
      <c r="G457" t="e">
        <f t="shared" si="38"/>
        <v>#N/A</v>
      </c>
      <c r="H457" t="e">
        <f t="shared" si="39"/>
        <v>#N/A</v>
      </c>
    </row>
    <row r="458" spans="1:8" x14ac:dyDescent="0.2">
      <c r="A458" t="s">
        <v>902</v>
      </c>
      <c r="B458" t="e">
        <f>VLOOKUP(A458,Sentiment!A:B,2,FALSE)</f>
        <v>#N/A</v>
      </c>
      <c r="C458" t="str">
        <f t="shared" si="35"/>
        <v>www.france24.com|en|20181107-usa-trump-midterm-elections-success-republicans-senate-democrats-house.html</v>
      </c>
      <c r="D458" t="str">
        <f t="shared" si="36"/>
        <v>www.france24.com</v>
      </c>
      <c r="E458" t="s">
        <v>1474</v>
      </c>
      <c r="F458">
        <f t="shared" si="37"/>
        <v>1</v>
      </c>
      <c r="G458" t="e">
        <f t="shared" si="38"/>
        <v>#N/A</v>
      </c>
      <c r="H458" t="e">
        <f t="shared" si="39"/>
        <v>#N/A</v>
      </c>
    </row>
    <row r="459" spans="1:8" x14ac:dyDescent="0.2">
      <c r="A459" t="s">
        <v>903</v>
      </c>
      <c r="B459" t="e">
        <f>VLOOKUP(A459,Sentiment!A:B,2,FALSE)</f>
        <v>#N/A</v>
      </c>
      <c r="C459" t="str">
        <f t="shared" si="35"/>
        <v>www.fxstreet.com|news|us-president-trump-feeling-blue-ing-201811071351.html</v>
      </c>
      <c r="D459" t="str">
        <f t="shared" si="36"/>
        <v>www.fxstreet.com</v>
      </c>
      <c r="E459" t="s">
        <v>1475</v>
      </c>
      <c r="F459">
        <f t="shared" si="37"/>
        <v>1</v>
      </c>
      <c r="G459" t="e">
        <f t="shared" si="38"/>
        <v>#N/A</v>
      </c>
      <c r="H459" t="e">
        <f t="shared" si="39"/>
        <v>#N/A</v>
      </c>
    </row>
    <row r="460" spans="1:8" x14ac:dyDescent="0.2">
      <c r="A460" t="s">
        <v>904</v>
      </c>
      <c r="B460" t="e">
        <f>VLOOKUP(A460,Sentiment!A:B,2,FALSE)</f>
        <v>#N/A</v>
      </c>
      <c r="C460" t="str">
        <f t="shared" si="35"/>
        <v>www.fxstreet.com|news|watch-live-us-president-donald-j-trump-post-mid-term-election-press-conference-201811071623.html</v>
      </c>
      <c r="D460" t="str">
        <f t="shared" si="36"/>
        <v>www.fxstreet.com</v>
      </c>
      <c r="E460" t="s">
        <v>1476</v>
      </c>
      <c r="F460">
        <f t="shared" si="37"/>
        <v>1</v>
      </c>
      <c r="G460" t="e">
        <f t="shared" si="38"/>
        <v>#N/A</v>
      </c>
      <c r="H460" t="e">
        <f t="shared" si="39"/>
        <v>#N/A</v>
      </c>
    </row>
    <row r="461" spans="1:8" x14ac:dyDescent="0.2">
      <c r="A461" t="s">
        <v>905</v>
      </c>
      <c r="B461" t="e">
        <f>VLOOKUP(A461,Sentiment!A:B,2,FALSE)</f>
        <v>#N/A</v>
      </c>
      <c r="C461" t="str">
        <f t="shared" si="35"/>
        <v>www.gaffneyledger.com|articles|u-s-president-in-netflix-series-laid-to-rest-in-oakland-cemetery|.html</v>
      </c>
      <c r="D461" t="str">
        <f t="shared" si="36"/>
        <v>www.gaffneyledger.com</v>
      </c>
      <c r="E461" t="s">
        <v>1477</v>
      </c>
      <c r="F461">
        <f t="shared" si="37"/>
        <v>1</v>
      </c>
      <c r="G461" t="e">
        <f t="shared" si="38"/>
        <v>#N/A</v>
      </c>
      <c r="H461" t="e">
        <f t="shared" si="39"/>
        <v>#N/A</v>
      </c>
    </row>
    <row r="462" spans="1:8" x14ac:dyDescent="0.2">
      <c r="A462" t="s">
        <v>205</v>
      </c>
      <c r="B462" t="e">
        <f>VLOOKUP(A462,Sentiment!A:B,2,FALSE)</f>
        <v>#N/A</v>
      </c>
      <c r="C462" t="str">
        <f t="shared" si="35"/>
        <v>www.gettyimages.ie|detail|news-photo|president-donald-j-trump-and-first-lady-melania-trump-news-photo|1053245400.html</v>
      </c>
      <c r="D462" t="str">
        <f t="shared" si="36"/>
        <v>www.gettyimages.ie</v>
      </c>
      <c r="E462" t="s">
        <v>1479</v>
      </c>
      <c r="F462">
        <f t="shared" si="37"/>
        <v>1</v>
      </c>
      <c r="G462" t="e">
        <f t="shared" si="38"/>
        <v>#N/A</v>
      </c>
      <c r="H462" t="e">
        <f t="shared" si="39"/>
        <v>#N/A</v>
      </c>
    </row>
    <row r="463" spans="1:8" x14ac:dyDescent="0.2">
      <c r="A463" t="s">
        <v>206</v>
      </c>
      <c r="B463" t="e">
        <f>VLOOKUP(A463,Sentiment!A:B,2,FALSE)</f>
        <v>#N/A</v>
      </c>
      <c r="C463" t="str">
        <f t="shared" si="35"/>
        <v>www.golf.com|tour-and-news|natalie-gulbis-donald-trump-i-know.html</v>
      </c>
      <c r="D463" t="str">
        <f t="shared" si="36"/>
        <v>www.golf.com</v>
      </c>
      <c r="E463" t="s">
        <v>1480</v>
      </c>
      <c r="F463">
        <f t="shared" si="37"/>
        <v>1</v>
      </c>
      <c r="G463" t="e">
        <f t="shared" si="38"/>
        <v>#N/A</v>
      </c>
      <c r="H463" t="e">
        <f t="shared" si="39"/>
        <v>#N/A</v>
      </c>
    </row>
    <row r="464" spans="1:8" x14ac:dyDescent="0.2">
      <c r="A464" t="s">
        <v>207</v>
      </c>
      <c r="B464" t="e">
        <f>VLOOKUP(A464,Sentiment!A:B,2,FALSE)</f>
        <v>#N/A</v>
      </c>
      <c r="C464" t="str">
        <f t="shared" si="35"/>
        <v>www.goodreads.com|book|show|30167752-the-day-of-the-donald.html</v>
      </c>
      <c r="D464" t="str">
        <f t="shared" si="36"/>
        <v>www.goodreads.com</v>
      </c>
      <c r="E464" t="s">
        <v>1481</v>
      </c>
      <c r="F464">
        <f t="shared" si="37"/>
        <v>1</v>
      </c>
      <c r="G464" t="e">
        <f t="shared" si="38"/>
        <v>#N/A</v>
      </c>
      <c r="H464" t="e">
        <f t="shared" si="39"/>
        <v>#N/A</v>
      </c>
    </row>
    <row r="465" spans="1:8" x14ac:dyDescent="0.2">
      <c r="A465" t="s">
        <v>906</v>
      </c>
      <c r="B465" t="e">
        <f>VLOOKUP(A465,Sentiment!A:B,2,FALSE)</f>
        <v>#N/A</v>
      </c>
      <c r="C465" t="str">
        <f t="shared" si="35"/>
        <v>www.graydc.com|content|misc|Pres-Trump-backs-Pelosi-for-House-Speaker-499935631.html.html</v>
      </c>
      <c r="D465" t="str">
        <f t="shared" si="36"/>
        <v>www.graydc.com</v>
      </c>
      <c r="E465" t="s">
        <v>1482</v>
      </c>
      <c r="F465">
        <f t="shared" si="37"/>
        <v>1</v>
      </c>
      <c r="G465" t="e">
        <f t="shared" si="38"/>
        <v>#N/A</v>
      </c>
      <c r="H465" t="e">
        <f t="shared" si="39"/>
        <v>#N/A</v>
      </c>
    </row>
    <row r="466" spans="1:8" x14ac:dyDescent="0.2">
      <c r="A466" t="s">
        <v>208</v>
      </c>
      <c r="B466" t="e">
        <f>VLOOKUP(A466,Sentiment!A:B,2,FALSE)</f>
        <v>#N/A</v>
      </c>
      <c r="C466" t="str">
        <f t="shared" si="35"/>
        <v>www.haaretz.com|israel-news|.premium-trump-israel-will-pay-a-price-for-jerusalem-decision-1.6408354.html</v>
      </c>
      <c r="D466" t="str">
        <f t="shared" si="36"/>
        <v>www.haaretz.com</v>
      </c>
      <c r="E466" t="s">
        <v>1483</v>
      </c>
      <c r="F466">
        <f t="shared" si="37"/>
        <v>1</v>
      </c>
      <c r="G466" t="e">
        <f t="shared" si="38"/>
        <v>#N/A</v>
      </c>
      <c r="H466" t="e">
        <f t="shared" si="39"/>
        <v>#N/A</v>
      </c>
    </row>
    <row r="467" spans="1:8" x14ac:dyDescent="0.2">
      <c r="A467" t="s">
        <v>907</v>
      </c>
      <c r="B467" t="e">
        <f>VLOOKUP(A467,Sentiment!A:B,2,FALSE)</f>
        <v>#N/A</v>
      </c>
      <c r="C467" t="str">
        <f t="shared" si="35"/>
        <v>www.haaretz.com|us-news|.premium-no-surprises-but-a-big-drama-nonetheless-the-era-of-total-trump-control-is-over-1.6632366.html</v>
      </c>
      <c r="D467" t="str">
        <f t="shared" si="36"/>
        <v>www.haaretz.com</v>
      </c>
      <c r="E467" t="s">
        <v>1484</v>
      </c>
      <c r="F467">
        <f t="shared" si="37"/>
        <v>1</v>
      </c>
      <c r="G467" t="e">
        <f t="shared" si="38"/>
        <v>#N/A</v>
      </c>
      <c r="H467" t="e">
        <f t="shared" si="39"/>
        <v>#N/A</v>
      </c>
    </row>
    <row r="468" spans="1:8" x14ac:dyDescent="0.2">
      <c r="A468" t="s">
        <v>908</v>
      </c>
      <c r="B468" t="e">
        <f>VLOOKUP(A468,Sentiment!A:B,2,FALSE)</f>
        <v>#N/A</v>
      </c>
      <c r="C468" t="str">
        <f t="shared" si="35"/>
        <v>www.haaretz.com|us-news|donald-trump-president-of-the-united-states-of-hate-1.6596871.html</v>
      </c>
      <c r="D468" t="str">
        <f t="shared" si="36"/>
        <v>www.haaretz.com</v>
      </c>
      <c r="E468" t="s">
        <v>1485</v>
      </c>
      <c r="F468">
        <f t="shared" si="37"/>
        <v>1</v>
      </c>
      <c r="G468" t="e">
        <f t="shared" si="38"/>
        <v>#N/A</v>
      </c>
      <c r="H468" t="e">
        <f t="shared" si="39"/>
        <v>#N/A</v>
      </c>
    </row>
    <row r="469" spans="1:8" x14ac:dyDescent="0.2">
      <c r="A469" t="s">
        <v>614</v>
      </c>
      <c r="B469" t="e">
        <f>VLOOKUP(A469,Sentiment!A:B,2,FALSE)</f>
        <v>#N/A</v>
      </c>
      <c r="C469" t="str">
        <f t="shared" si="35"/>
        <v>www.haaretz.com|us-news|republicans-go-full-trump-as-midterms-near-1.6608487.html</v>
      </c>
      <c r="D469" t="str">
        <f t="shared" si="36"/>
        <v>www.haaretz.com</v>
      </c>
      <c r="E469" t="s">
        <v>1486</v>
      </c>
      <c r="F469">
        <f t="shared" si="37"/>
        <v>1</v>
      </c>
      <c r="G469" t="e">
        <f t="shared" si="38"/>
        <v>#N/A</v>
      </c>
      <c r="H469" t="e">
        <f t="shared" si="39"/>
        <v>#N/A</v>
      </c>
    </row>
    <row r="470" spans="1:8" x14ac:dyDescent="0.2">
      <c r="A470" t="s">
        <v>209</v>
      </c>
      <c r="B470" t="e">
        <f>VLOOKUP(A470,Sentiment!A:B,2,FALSE)</f>
        <v>#N/A</v>
      </c>
      <c r="C470" t="str">
        <f t="shared" si="35"/>
        <v>www.haaretz.com|world-news|.premium-hitler-in-brasilia-the-u-s-evangelicals-and-nazi-political-theory-behind-bolsonaro-1.6581924.html</v>
      </c>
      <c r="D470" t="str">
        <f t="shared" si="36"/>
        <v>www.haaretz.com</v>
      </c>
      <c r="E470" t="s">
        <v>1487</v>
      </c>
      <c r="F470">
        <f t="shared" si="37"/>
        <v>1</v>
      </c>
      <c r="G470" t="e">
        <f t="shared" si="38"/>
        <v>#N/A</v>
      </c>
      <c r="H470" t="e">
        <f t="shared" si="39"/>
        <v>#N/A</v>
      </c>
    </row>
    <row r="471" spans="1:8" x14ac:dyDescent="0.2">
      <c r="A471" t="s">
        <v>909</v>
      </c>
      <c r="B471" t="e">
        <f>VLOOKUP(A471,Sentiment!A:B,2,FALSE)</f>
        <v>#N/A</v>
      </c>
      <c r="C471" t="str">
        <f t="shared" si="35"/>
        <v>www.heraldsun.com.au|news|world|us-midterm-elections-2018-us-votes-on-donald-trumps-future|news-story|509be5ddf980fe12ec3b3168c9dcba26.html</v>
      </c>
      <c r="D471" t="str">
        <f t="shared" si="36"/>
        <v>www.heraldsun.com.au</v>
      </c>
      <c r="E471" t="s">
        <v>1488</v>
      </c>
      <c r="F471">
        <f t="shared" si="37"/>
        <v>1</v>
      </c>
      <c r="G471" t="e">
        <f t="shared" si="38"/>
        <v>#N/A</v>
      </c>
      <c r="H471" t="e">
        <f t="shared" si="39"/>
        <v>#N/A</v>
      </c>
    </row>
    <row r="472" spans="1:8" x14ac:dyDescent="0.2">
      <c r="A472" t="s">
        <v>210</v>
      </c>
      <c r="B472" t="e">
        <f>VLOOKUP(A472,Sentiment!A:B,2,FALSE)</f>
        <v>#N/A</v>
      </c>
      <c r="C472" t="str">
        <f t="shared" si="35"/>
        <v>www.history.com|topics|us-presidents.html</v>
      </c>
      <c r="D472" t="str">
        <f t="shared" si="36"/>
        <v>www.history.com</v>
      </c>
      <c r="E472" t="s">
        <v>1490</v>
      </c>
      <c r="F472">
        <f t="shared" si="37"/>
        <v>1</v>
      </c>
      <c r="G472" t="e">
        <f t="shared" si="38"/>
        <v>#N/A</v>
      </c>
      <c r="H472" t="e">
        <f t="shared" si="39"/>
        <v>#N/A</v>
      </c>
    </row>
    <row r="473" spans="1:8" x14ac:dyDescent="0.2">
      <c r="A473" t="s">
        <v>615</v>
      </c>
      <c r="B473" t="e">
        <f>VLOOKUP(A473,Sentiment!A:B,2,FALSE)</f>
        <v>#N/A</v>
      </c>
      <c r="C473" t="str">
        <f t="shared" si="35"/>
        <v>www.hollywoodreporter.com|features|donald-trump-conversation-politics-dark-898465.html</v>
      </c>
      <c r="D473" t="str">
        <f t="shared" si="36"/>
        <v>www.hollywoodreporter.com</v>
      </c>
      <c r="E473" t="s">
        <v>1492</v>
      </c>
      <c r="F473">
        <f t="shared" si="37"/>
        <v>1</v>
      </c>
      <c r="G473" t="e">
        <f t="shared" si="38"/>
        <v>#N/A</v>
      </c>
      <c r="H473" t="e">
        <f t="shared" si="39"/>
        <v>#N/A</v>
      </c>
    </row>
    <row r="474" spans="1:8" x14ac:dyDescent="0.2">
      <c r="A474" t="s">
        <v>212</v>
      </c>
      <c r="B474" t="e">
        <f>VLOOKUP(A474,Sentiment!A:B,2,FALSE)</f>
        <v>#N/A</v>
      </c>
      <c r="C474" t="str">
        <f t="shared" si="35"/>
        <v>www.hollywoodreporter.com|news|is-hedi-slimane-donald-trump-fashion-1148087.html</v>
      </c>
      <c r="D474" t="str">
        <f t="shared" si="36"/>
        <v>www.hollywoodreporter.com</v>
      </c>
      <c r="E474" t="s">
        <v>1493</v>
      </c>
      <c r="F474">
        <f t="shared" si="37"/>
        <v>1</v>
      </c>
      <c r="G474" t="e">
        <f t="shared" si="38"/>
        <v>#N/A</v>
      </c>
      <c r="H474" t="e">
        <f t="shared" si="39"/>
        <v>#N/A</v>
      </c>
    </row>
    <row r="475" spans="1:8" x14ac:dyDescent="0.2">
      <c r="A475" t="s">
        <v>616</v>
      </c>
      <c r="B475" t="e">
        <f>VLOOKUP(A475,Sentiment!A:B,2,FALSE)</f>
        <v>#N/A</v>
      </c>
      <c r="C475" t="str">
        <f t="shared" si="35"/>
        <v>www.huffingtonpost.com|entry|donald-trump-air-force-one-umbrella_us_5bd68898e4b055bc948d79a9.html</v>
      </c>
      <c r="D475" t="str">
        <f t="shared" si="36"/>
        <v>www.huffingtonpost.com</v>
      </c>
      <c r="E475" t="s">
        <v>1495</v>
      </c>
      <c r="F475">
        <f t="shared" si="37"/>
        <v>1</v>
      </c>
      <c r="G475" t="e">
        <f t="shared" si="38"/>
        <v>#N/A</v>
      </c>
      <c r="H475" t="e">
        <f t="shared" si="39"/>
        <v>#N/A</v>
      </c>
    </row>
    <row r="476" spans="1:8" x14ac:dyDescent="0.2">
      <c r="A476" t="s">
        <v>214</v>
      </c>
      <c r="B476" t="e">
        <f>VLOOKUP(A476,Sentiment!A:B,2,FALSE)</f>
        <v>#N/A</v>
      </c>
      <c r="C476" t="str">
        <f t="shared" si="35"/>
        <v>www.huffingtonpost.com|entry|gillum-desantis-debate-florida-governor_us_5bcd36fae4b0a8f17eedd3df.html</v>
      </c>
      <c r="D476" t="str">
        <f t="shared" si="36"/>
        <v>www.huffingtonpost.com</v>
      </c>
      <c r="E476" t="s">
        <v>1496</v>
      </c>
      <c r="F476">
        <f t="shared" si="37"/>
        <v>1</v>
      </c>
      <c r="G476" t="e">
        <f t="shared" si="38"/>
        <v>#N/A</v>
      </c>
      <c r="H476" t="e">
        <f t="shared" si="39"/>
        <v>#N/A</v>
      </c>
    </row>
    <row r="477" spans="1:8" x14ac:dyDescent="0.2">
      <c r="A477" t="s">
        <v>911</v>
      </c>
      <c r="B477" t="e">
        <f>VLOOKUP(A477,Sentiment!A:B,2,FALSE)</f>
        <v>#N/A</v>
      </c>
      <c r="C477" t="str">
        <f t="shared" si="35"/>
        <v>www.huffingtonpost.com|entry|james-corden-2016-donald-trump-recap_us_5be18fd4e4b04367a8808fe7.html</v>
      </c>
      <c r="D477" t="str">
        <f t="shared" si="36"/>
        <v>www.huffingtonpost.com</v>
      </c>
      <c r="E477" t="s">
        <v>1497</v>
      </c>
      <c r="F477">
        <f t="shared" si="37"/>
        <v>1</v>
      </c>
      <c r="G477" t="e">
        <f t="shared" si="38"/>
        <v>#N/A</v>
      </c>
      <c r="H477" t="e">
        <f t="shared" si="39"/>
        <v>#N/A</v>
      </c>
    </row>
    <row r="478" spans="1:8" x14ac:dyDescent="0.2">
      <c r="A478" t="s">
        <v>617</v>
      </c>
      <c r="B478" t="e">
        <f>VLOOKUP(A478,Sentiment!A:B,2,FALSE)</f>
        <v>#N/A</v>
      </c>
      <c r="C478" t="str">
        <f t="shared" si="35"/>
        <v>www.huffingtonpost.com|entry|trump-pittsburgh-protest-mourning_us_5bd92a8de4b019a7ab5841c5.html</v>
      </c>
      <c r="D478" t="str">
        <f t="shared" si="36"/>
        <v>www.huffingtonpost.com</v>
      </c>
      <c r="E478" t="s">
        <v>1498</v>
      </c>
      <c r="F478">
        <f t="shared" si="37"/>
        <v>1</v>
      </c>
      <c r="G478">
        <f t="shared" si="38"/>
        <v>0.210934065934066</v>
      </c>
      <c r="H478">
        <f t="shared" si="39"/>
        <v>0.210934065934066</v>
      </c>
    </row>
    <row r="479" spans="1:8" x14ac:dyDescent="0.2">
      <c r="A479" t="s">
        <v>215</v>
      </c>
      <c r="B479" t="e">
        <f>VLOOKUP(A479,Sentiment!A:B,2,FALSE)</f>
        <v>#N/A</v>
      </c>
      <c r="C479" t="str">
        <f t="shared" si="35"/>
        <v>www.huffingtonpost.com|topic|donald-trump.html</v>
      </c>
      <c r="D479" t="str">
        <f t="shared" si="36"/>
        <v>www.huffingtonpost.com</v>
      </c>
      <c r="E479" t="s">
        <v>1499</v>
      </c>
      <c r="F479">
        <f t="shared" si="37"/>
        <v>1</v>
      </c>
      <c r="G479" t="e">
        <f t="shared" si="38"/>
        <v>#N/A</v>
      </c>
      <c r="H479" t="e">
        <f t="shared" si="39"/>
        <v>#N/A</v>
      </c>
    </row>
    <row r="480" spans="1:8" x14ac:dyDescent="0.2">
      <c r="A480" t="s">
        <v>912</v>
      </c>
      <c r="B480" t="e">
        <f>VLOOKUP(A480,Sentiment!A:B,2,FALSE)</f>
        <v>#N/A</v>
      </c>
      <c r="C480" t="str">
        <f t="shared" si="35"/>
        <v>www.huffingtonpost.it|claudio-madricardo|jair-come-the-donald-pero-somiglia-piu-a-duterte_a_23575813|.html</v>
      </c>
      <c r="D480" t="str">
        <f t="shared" si="36"/>
        <v>www.huffingtonpost.it</v>
      </c>
      <c r="E480" t="s">
        <v>1500</v>
      </c>
      <c r="F480">
        <f t="shared" si="37"/>
        <v>1</v>
      </c>
      <c r="G480" t="e">
        <f t="shared" si="38"/>
        <v>#N/A</v>
      </c>
      <c r="H480" t="e">
        <f t="shared" si="39"/>
        <v>#N/A</v>
      </c>
    </row>
    <row r="481" spans="1:8" x14ac:dyDescent="0.2">
      <c r="A481" t="s">
        <v>216</v>
      </c>
      <c r="B481" t="e">
        <f>VLOOKUP(A481,Sentiment!A:B,2,FALSE)</f>
        <v>#N/A</v>
      </c>
      <c r="C481" t="str">
        <f t="shared" si="35"/>
        <v>www.hydroworld.com|articles|2018|10|u-s-president-signs-america-s-water-infrastructure-act-of-2018.html.html</v>
      </c>
      <c r="D481" t="str">
        <f t="shared" si="36"/>
        <v>www.hydroworld.com</v>
      </c>
      <c r="E481" t="s">
        <v>1501</v>
      </c>
      <c r="F481">
        <f t="shared" si="37"/>
        <v>1</v>
      </c>
      <c r="G481" t="e">
        <f t="shared" si="38"/>
        <v>#N/A</v>
      </c>
      <c r="H481" t="e">
        <f t="shared" si="39"/>
        <v>#N/A</v>
      </c>
    </row>
    <row r="482" spans="1:8" x14ac:dyDescent="0.2">
      <c r="A482" t="s">
        <v>217</v>
      </c>
      <c r="B482">
        <f>VLOOKUP(A482,Sentiment!A:B,2,FALSE)</f>
        <v>0.10797194081851</v>
      </c>
      <c r="C482" t="str">
        <f t="shared" si="35"/>
        <v>www.imdb.com|name|nm0874339|.html</v>
      </c>
      <c r="D482" t="str">
        <f t="shared" si="36"/>
        <v>www.imdb.com</v>
      </c>
      <c r="E482" t="s">
        <v>1502</v>
      </c>
      <c r="F482">
        <f t="shared" si="37"/>
        <v>1</v>
      </c>
      <c r="G482">
        <f t="shared" si="38"/>
        <v>0.30401018160326598</v>
      </c>
      <c r="H482">
        <f t="shared" si="39"/>
        <v>0.30401018160326598</v>
      </c>
    </row>
    <row r="483" spans="1:8" x14ac:dyDescent="0.2">
      <c r="A483" t="s">
        <v>218</v>
      </c>
      <c r="B483" t="e">
        <f>VLOOKUP(A483,Sentiment!A:B,2,FALSE)</f>
        <v>#N/A</v>
      </c>
      <c r="C483" t="str">
        <f t="shared" si="35"/>
        <v>www.inc.com|chris-matyszczyk|it-was-exactly-donald-trump-product-america-needed-then-unthinkable-happened.html.html</v>
      </c>
      <c r="D483" t="str">
        <f t="shared" si="36"/>
        <v>www.inc.com</v>
      </c>
      <c r="E483" t="s">
        <v>1503</v>
      </c>
      <c r="F483">
        <f t="shared" si="37"/>
        <v>1</v>
      </c>
      <c r="G483" t="e">
        <f t="shared" si="38"/>
        <v>#N/A</v>
      </c>
      <c r="H483" t="e">
        <f t="shared" si="39"/>
        <v>#N/A</v>
      </c>
    </row>
    <row r="484" spans="1:8" x14ac:dyDescent="0.2">
      <c r="A484" t="s">
        <v>219</v>
      </c>
      <c r="B484" t="e">
        <f>VLOOKUP(A484,Sentiment!A:B,2,FALSE)</f>
        <v>#N/A</v>
      </c>
      <c r="C484" t="str">
        <f t="shared" si="35"/>
        <v>www.independent.co.uk|news|world|americas|us-politics|obama-bomb-home-latest-clinton-us-secret-service-soros-dc-chicago-a8599531.html.html</v>
      </c>
      <c r="D484" t="str">
        <f t="shared" si="36"/>
        <v>www.independent.co.uk</v>
      </c>
      <c r="E484" t="s">
        <v>1505</v>
      </c>
      <c r="F484">
        <f t="shared" si="37"/>
        <v>1</v>
      </c>
      <c r="G484" t="e">
        <f t="shared" si="38"/>
        <v>#N/A</v>
      </c>
      <c r="H484" t="e">
        <f t="shared" si="39"/>
        <v>#N/A</v>
      </c>
    </row>
    <row r="485" spans="1:8" x14ac:dyDescent="0.2">
      <c r="A485" t="s">
        <v>220</v>
      </c>
      <c r="B485" t="e">
        <f>VLOOKUP(A485,Sentiment!A:B,2,FALSE)</f>
        <v>#N/A</v>
      </c>
      <c r="C485" t="str">
        <f t="shared" si="35"/>
        <v>www.independent.co.uk|topic|DonaldTrump.html</v>
      </c>
      <c r="D485" t="str">
        <f t="shared" si="36"/>
        <v>www.independent.co.uk</v>
      </c>
      <c r="E485" t="s">
        <v>1506</v>
      </c>
      <c r="F485">
        <f t="shared" si="37"/>
        <v>1</v>
      </c>
      <c r="G485" t="e">
        <f t="shared" si="38"/>
        <v>#N/A</v>
      </c>
      <c r="H485" t="e">
        <f t="shared" si="39"/>
        <v>#N/A</v>
      </c>
    </row>
    <row r="486" spans="1:8" x14ac:dyDescent="0.2">
      <c r="A486" t="s">
        <v>221</v>
      </c>
      <c r="B486" t="e">
        <f>VLOOKUP(A486,Sentiment!A:B,2,FALSE)</f>
        <v>#N/A</v>
      </c>
      <c r="C486" t="str">
        <f t="shared" si="35"/>
        <v>www.indianz.com|News|2018|08|22|mark-trahant-should-president-donald-j-t.asp.html</v>
      </c>
      <c r="D486" t="str">
        <f t="shared" si="36"/>
        <v>www.indianz.com</v>
      </c>
      <c r="E486" t="s">
        <v>1507</v>
      </c>
      <c r="F486">
        <f t="shared" si="37"/>
        <v>1</v>
      </c>
      <c r="G486" t="e">
        <f t="shared" si="38"/>
        <v>#N/A</v>
      </c>
      <c r="H486" t="e">
        <f t="shared" si="39"/>
        <v>#N/A</v>
      </c>
    </row>
    <row r="487" spans="1:8" x14ac:dyDescent="0.2">
      <c r="A487" t="s">
        <v>619</v>
      </c>
      <c r="B487" t="e">
        <f>VLOOKUP(A487,Sentiment!A:B,2,FALSE)</f>
        <v>#N/A</v>
      </c>
      <c r="C487" t="str">
        <f t="shared" si="35"/>
        <v>www.indystar.com|story|entertainment|music|2018|10|30|ffa-president-trump-didnt-call-tune-pharrell-williams-happy-indianapolis|1821448002|.html</v>
      </c>
      <c r="D487" t="str">
        <f t="shared" si="36"/>
        <v>www.indystar.com</v>
      </c>
      <c r="F487">
        <f t="shared" si="37"/>
        <v>0</v>
      </c>
      <c r="G487" t="e">
        <f t="shared" si="38"/>
        <v>#DIV/0!</v>
      </c>
      <c r="H487">
        <f t="shared" si="39"/>
        <v>0</v>
      </c>
    </row>
    <row r="488" spans="1:8" x14ac:dyDescent="0.2">
      <c r="A488" t="s">
        <v>222</v>
      </c>
      <c r="B488" t="e">
        <f>VLOOKUP(A488,Sentiment!A:B,2,FALSE)</f>
        <v>#N/A</v>
      </c>
      <c r="C488" t="str">
        <f t="shared" si="35"/>
        <v>www.infoplease.com|history-and-government|us-presidents|presidents.html</v>
      </c>
      <c r="D488" t="str">
        <f t="shared" si="36"/>
        <v>www.infoplease.com</v>
      </c>
      <c r="F488">
        <f t="shared" si="37"/>
        <v>0</v>
      </c>
      <c r="G488" t="e">
        <f t="shared" si="38"/>
        <v>#DIV/0!</v>
      </c>
      <c r="H488">
        <f t="shared" si="39"/>
        <v>0</v>
      </c>
    </row>
    <row r="489" spans="1:8" x14ac:dyDescent="0.2">
      <c r="A489" t="s">
        <v>620</v>
      </c>
      <c r="B489" t="e">
        <f>VLOOKUP(A489,Sentiment!A:B,2,FALSE)</f>
        <v>#N/A</v>
      </c>
      <c r="C489" t="str">
        <f t="shared" si="35"/>
        <v>www.infoplease.com|history-and-government|us-presidents|salaries-president-vice-president-and-other-us-officials.html</v>
      </c>
      <c r="D489" t="str">
        <f t="shared" si="36"/>
        <v>www.infoplease.com</v>
      </c>
      <c r="F489">
        <f t="shared" si="37"/>
        <v>0</v>
      </c>
      <c r="G489" t="e">
        <f t="shared" si="38"/>
        <v>#DIV/0!</v>
      </c>
      <c r="H489">
        <f t="shared" si="39"/>
        <v>0</v>
      </c>
    </row>
    <row r="490" spans="1:8" x14ac:dyDescent="0.2">
      <c r="A490" t="s">
        <v>223</v>
      </c>
      <c r="B490" t="e">
        <f>VLOOKUP(A490,Sentiment!A:B,2,FALSE)</f>
        <v>#N/A</v>
      </c>
      <c r="C490" t="str">
        <f t="shared" si="35"/>
        <v>www.insideedition.com|who-donald-trump-look-alike-internet-abuzz-over-mysterious-presidential-double-47343.html</v>
      </c>
      <c r="D490" t="str">
        <f t="shared" si="36"/>
        <v>www.insideedition.com</v>
      </c>
      <c r="F490">
        <f t="shared" si="37"/>
        <v>0</v>
      </c>
      <c r="G490" t="e">
        <f t="shared" si="38"/>
        <v>#DIV/0!</v>
      </c>
      <c r="H490">
        <f t="shared" si="39"/>
        <v>0</v>
      </c>
    </row>
    <row r="491" spans="1:8" x14ac:dyDescent="0.2">
      <c r="A491" t="s">
        <v>224</v>
      </c>
      <c r="B491">
        <f>VLOOKUP(A491,Sentiment!A:B,2,FALSE)</f>
        <v>0.16666666666666599</v>
      </c>
      <c r="C491" t="str">
        <f t="shared" si="35"/>
        <v>www.instagram.com|realdonaldtrump||hl|en.html</v>
      </c>
      <c r="D491" t="str">
        <f t="shared" si="36"/>
        <v>www.instagram.com</v>
      </c>
      <c r="F491">
        <f t="shared" si="37"/>
        <v>0</v>
      </c>
      <c r="G491" t="e">
        <f t="shared" si="38"/>
        <v>#DIV/0!</v>
      </c>
      <c r="H491">
        <f t="shared" si="39"/>
        <v>0</v>
      </c>
    </row>
    <row r="492" spans="1:8" x14ac:dyDescent="0.2">
      <c r="A492" t="s">
        <v>225</v>
      </c>
      <c r="B492" t="e">
        <f>VLOOKUP(A492,Sentiment!A:B,2,FALSE)</f>
        <v>#N/A</v>
      </c>
      <c r="C492" t="str">
        <f t="shared" si="35"/>
        <v>www.investopedia.com|slide-show|poor-us-presidents|.html</v>
      </c>
      <c r="D492" t="str">
        <f t="shared" si="36"/>
        <v>www.investopedia.com</v>
      </c>
      <c r="F492">
        <f t="shared" si="37"/>
        <v>0</v>
      </c>
      <c r="G492" t="e">
        <f t="shared" si="38"/>
        <v>#DIV/0!</v>
      </c>
      <c r="H492">
        <f t="shared" si="39"/>
        <v>0</v>
      </c>
    </row>
    <row r="493" spans="1:8" x14ac:dyDescent="0.2">
      <c r="A493" t="s">
        <v>226</v>
      </c>
      <c r="B493">
        <f>VLOOKUP(A493,Sentiment!A:B,2,FALSE)</f>
        <v>0.14849832743014499</v>
      </c>
      <c r="C493" t="str">
        <f t="shared" si="35"/>
        <v>www.investopedia.com|updates|donald-trump-rich|.html</v>
      </c>
      <c r="D493" t="str">
        <f t="shared" si="36"/>
        <v>www.investopedia.com</v>
      </c>
      <c r="F493">
        <f t="shared" si="37"/>
        <v>0</v>
      </c>
      <c r="G493" t="e">
        <f t="shared" si="38"/>
        <v>#DIV/0!</v>
      </c>
      <c r="H493">
        <f t="shared" si="39"/>
        <v>0</v>
      </c>
    </row>
    <row r="494" spans="1:8" x14ac:dyDescent="0.2">
      <c r="A494" t="s">
        <v>227</v>
      </c>
      <c r="B494" t="e">
        <f>VLOOKUP(A494,Sentiment!A:B,2,FALSE)</f>
        <v>#N/A</v>
      </c>
      <c r="C494" t="str">
        <f t="shared" si="35"/>
        <v>www.investors.com|politics|commentary|deregulation-nation-president-trump-cuts-regulations-at-record-rate|.html</v>
      </c>
      <c r="D494" t="str">
        <f t="shared" si="36"/>
        <v>www.investors.com</v>
      </c>
      <c r="F494">
        <f t="shared" si="37"/>
        <v>0</v>
      </c>
      <c r="G494" t="e">
        <f t="shared" si="38"/>
        <v>#DIV/0!</v>
      </c>
      <c r="H494">
        <f t="shared" si="39"/>
        <v>0</v>
      </c>
    </row>
    <row r="495" spans="1:8" x14ac:dyDescent="0.2">
      <c r="A495" t="s">
        <v>228</v>
      </c>
      <c r="B495" t="e">
        <f>VLOOKUP(A495,Sentiment!A:B,2,FALSE)</f>
        <v>#N/A</v>
      </c>
      <c r="C495" t="str">
        <f t="shared" si="35"/>
        <v>www.itv.com|news|2018-10-23|trump-threatens-to-cut-central-american-aid-over-migrant-caravan|.html</v>
      </c>
      <c r="D495" t="str">
        <f t="shared" si="36"/>
        <v>www.itv.com</v>
      </c>
      <c r="F495">
        <f t="shared" si="37"/>
        <v>0</v>
      </c>
      <c r="G495" t="e">
        <f t="shared" si="38"/>
        <v>#DIV/0!</v>
      </c>
      <c r="H495">
        <f t="shared" si="39"/>
        <v>0</v>
      </c>
    </row>
    <row r="496" spans="1:8" x14ac:dyDescent="0.2">
      <c r="A496" t="s">
        <v>229</v>
      </c>
      <c r="B496" t="e">
        <f>VLOOKUP(A496,Sentiment!A:B,2,FALSE)</f>
        <v>#N/A</v>
      </c>
      <c r="C496" t="str">
        <f t="shared" si="35"/>
        <v>www.jsonline.com|story|news|politics|elections|2018|10|24|live-video-president-trump-rallies-republicans-mosinee-event|1748186002|.html</v>
      </c>
      <c r="D496" t="str">
        <f t="shared" si="36"/>
        <v>www.jsonline.com</v>
      </c>
      <c r="F496">
        <f t="shared" si="37"/>
        <v>0</v>
      </c>
      <c r="G496" t="e">
        <f t="shared" si="38"/>
        <v>#DIV/0!</v>
      </c>
      <c r="H496">
        <f t="shared" si="39"/>
        <v>0</v>
      </c>
    </row>
    <row r="497" spans="1:8" x14ac:dyDescent="0.2">
      <c r="A497" t="s">
        <v>621</v>
      </c>
      <c r="B497" t="e">
        <f>VLOOKUP(A497,Sentiment!A:B,2,FALSE)</f>
        <v>#N/A</v>
      </c>
      <c r="C497" t="str">
        <f t="shared" si="35"/>
        <v>www.jta.org|2018|09|03|news-opinion|president-donald-j-trump-wants-new-year-shalom-salaam-peace.html</v>
      </c>
      <c r="D497" t="str">
        <f t="shared" si="36"/>
        <v>www.jta.org</v>
      </c>
      <c r="F497">
        <f t="shared" si="37"/>
        <v>0</v>
      </c>
      <c r="G497" t="e">
        <f t="shared" si="38"/>
        <v>#DIV/0!</v>
      </c>
      <c r="H497">
        <f t="shared" si="39"/>
        <v>0</v>
      </c>
    </row>
    <row r="498" spans="1:8" x14ac:dyDescent="0.2">
      <c r="A498" t="s">
        <v>622</v>
      </c>
      <c r="B498" t="e">
        <f>VLOOKUP(A498,Sentiment!A:B,2,FALSE)</f>
        <v>#N/A</v>
      </c>
      <c r="C498" t="str">
        <f t="shared" si="35"/>
        <v>www.justsecurity.org|61269|object-lessons-mismanagement-donald-j-trump-foundation|.html</v>
      </c>
      <c r="D498" t="str">
        <f t="shared" si="36"/>
        <v>www.justsecurity.org</v>
      </c>
      <c r="F498">
        <f t="shared" si="37"/>
        <v>0</v>
      </c>
      <c r="G498" t="e">
        <f t="shared" si="38"/>
        <v>#DIV/0!</v>
      </c>
      <c r="H498">
        <f t="shared" si="39"/>
        <v>0</v>
      </c>
    </row>
    <row r="499" spans="1:8" x14ac:dyDescent="0.2">
      <c r="A499" t="s">
        <v>623</v>
      </c>
      <c r="B499" t="e">
        <f>VLOOKUP(A499,Sentiment!A:B,2,FALSE)</f>
        <v>#N/A</v>
      </c>
      <c r="C499" t="str">
        <f t="shared" si="35"/>
        <v>www.kansascity.com|news|local|article215364780.html.html</v>
      </c>
      <c r="D499" t="str">
        <f t="shared" si="36"/>
        <v>www.kansascity.com</v>
      </c>
      <c r="F499">
        <f t="shared" si="37"/>
        <v>0</v>
      </c>
      <c r="G499" t="e">
        <f t="shared" si="38"/>
        <v>#DIV/0!</v>
      </c>
      <c r="H499">
        <f t="shared" si="39"/>
        <v>0</v>
      </c>
    </row>
    <row r="500" spans="1:8" x14ac:dyDescent="0.2">
      <c r="A500" t="s">
        <v>624</v>
      </c>
      <c r="B500" t="e">
        <f>VLOOKUP(A500,Sentiment!A:B,2,FALSE)</f>
        <v>#N/A</v>
      </c>
      <c r="C500" t="str">
        <f t="shared" si="35"/>
        <v>www.kcci.com|article|president-trump-planning-to-sign-executive-order-ending-birthright-citizenship|24426700.html</v>
      </c>
      <c r="D500" t="str">
        <f t="shared" si="36"/>
        <v>www.kcci.com</v>
      </c>
      <c r="F500">
        <f t="shared" si="37"/>
        <v>0</v>
      </c>
      <c r="G500" t="e">
        <f t="shared" si="38"/>
        <v>#DIV/0!</v>
      </c>
      <c r="H500">
        <f t="shared" si="39"/>
        <v>0</v>
      </c>
    </row>
    <row r="501" spans="1:8" x14ac:dyDescent="0.2">
      <c r="A501" t="s">
        <v>230</v>
      </c>
      <c r="B501" t="e">
        <f>VLOOKUP(A501,Sentiment!A:B,2,FALSE)</f>
        <v>#N/A</v>
      </c>
      <c r="C501" t="str">
        <f t="shared" si="35"/>
        <v>www.kff.org|news-summary|u-s-president-trump-threatens-to-substantially-reduce-foreign-aid-for-3-latin-american-countries|.html</v>
      </c>
      <c r="D501" t="str">
        <f t="shared" si="36"/>
        <v>www.kff.org</v>
      </c>
      <c r="F501">
        <f t="shared" si="37"/>
        <v>0</v>
      </c>
      <c r="G501" t="e">
        <f t="shared" si="38"/>
        <v>#DIV/0!</v>
      </c>
      <c r="H501">
        <f t="shared" si="39"/>
        <v>0</v>
      </c>
    </row>
    <row r="502" spans="1:8" x14ac:dyDescent="0.2">
      <c r="A502" t="s">
        <v>913</v>
      </c>
      <c r="B502" t="e">
        <f>VLOOKUP(A502,Sentiment!A:B,2,FALSE)</f>
        <v>#N/A</v>
      </c>
      <c r="C502" t="str">
        <f t="shared" si="35"/>
        <v>www.kfvs12.com|2018|10|29|sources-president-trump-is-coming-cape-girardeau|.html</v>
      </c>
      <c r="D502" t="str">
        <f t="shared" si="36"/>
        <v>www.kfvs12.com</v>
      </c>
      <c r="F502">
        <f t="shared" si="37"/>
        <v>0</v>
      </c>
      <c r="G502" t="e">
        <f t="shared" si="38"/>
        <v>#DIV/0!</v>
      </c>
      <c r="H502">
        <f t="shared" si="39"/>
        <v>0</v>
      </c>
    </row>
    <row r="503" spans="1:8" x14ac:dyDescent="0.2">
      <c r="A503" t="s">
        <v>231</v>
      </c>
      <c r="B503" t="e">
        <f>VLOOKUP(A503,Sentiment!A:B,2,FALSE)</f>
        <v>#N/A</v>
      </c>
      <c r="C503" t="str">
        <f t="shared" si="35"/>
        <v>www.khanacademy.org|humanities|ap-us-government-and-politics|interactions-among-branches-of-government|roles-and-powers-of-the-president|v|formal-and-informal-powers-of-the-us-president.html</v>
      </c>
      <c r="D503" t="str">
        <f t="shared" si="36"/>
        <v>www.khanacademy.org</v>
      </c>
      <c r="F503">
        <f t="shared" si="37"/>
        <v>0</v>
      </c>
      <c r="G503" t="e">
        <f t="shared" si="38"/>
        <v>#DIV/0!</v>
      </c>
      <c r="H503">
        <f t="shared" si="39"/>
        <v>0</v>
      </c>
    </row>
    <row r="504" spans="1:8" x14ac:dyDescent="0.2">
      <c r="A504" t="s">
        <v>625</v>
      </c>
      <c r="B504" t="e">
        <f>VLOOKUP(A504,Sentiment!A:B,2,FALSE)</f>
        <v>#N/A</v>
      </c>
      <c r="C504" t="str">
        <f t="shared" si="35"/>
        <v>www.knoxnews.com|story|news|2018|10|30|president-trump-marsha-blackburn-chattanooga-rally-election|1816948002|.html</v>
      </c>
      <c r="D504" t="str">
        <f t="shared" si="36"/>
        <v>www.knoxnews.com</v>
      </c>
      <c r="F504">
        <f t="shared" si="37"/>
        <v>0</v>
      </c>
      <c r="G504" t="e">
        <f t="shared" si="38"/>
        <v>#DIV/0!</v>
      </c>
      <c r="H504">
        <f t="shared" si="39"/>
        <v>0</v>
      </c>
    </row>
    <row r="505" spans="1:8" x14ac:dyDescent="0.2">
      <c r="A505" t="s">
        <v>626</v>
      </c>
      <c r="B505" t="e">
        <f>VLOOKUP(A505,Sentiment!A:B,2,FALSE)</f>
        <v>#N/A</v>
      </c>
      <c r="C505" t="str">
        <f t="shared" si="35"/>
        <v>www.knoxnews.com|story|news|politics|elections|2018|10|29|trump-coming-chattanooga-sunday-campaign-marsha-blackburn|1804970002|.html</v>
      </c>
      <c r="D505" t="str">
        <f t="shared" si="36"/>
        <v>www.knoxnews.com</v>
      </c>
      <c r="F505">
        <f t="shared" si="37"/>
        <v>0</v>
      </c>
      <c r="G505" t="e">
        <f t="shared" si="38"/>
        <v>#DIV/0!</v>
      </c>
      <c r="H505">
        <f t="shared" si="39"/>
        <v>0</v>
      </c>
    </row>
    <row r="506" spans="1:8" x14ac:dyDescent="0.2">
      <c r="A506" t="s">
        <v>914</v>
      </c>
      <c r="B506" t="e">
        <f>VLOOKUP(A506,Sentiment!A:B,2,FALSE)</f>
        <v>#N/A</v>
      </c>
      <c r="C506" t="str">
        <f t="shared" si="35"/>
        <v>www.knoxnews.com|story|news|politics|tn-elections|2018|11|04|donald-trump-rally-marsha-blackburn-chattanooga-tennessee-watch-live|1884253002|.html</v>
      </c>
      <c r="D506" t="str">
        <f t="shared" si="36"/>
        <v>www.knoxnews.com</v>
      </c>
      <c r="F506">
        <f t="shared" si="37"/>
        <v>0</v>
      </c>
      <c r="G506" t="e">
        <f t="shared" si="38"/>
        <v>#DIV/0!</v>
      </c>
      <c r="H506">
        <f t="shared" si="39"/>
        <v>0</v>
      </c>
    </row>
    <row r="507" spans="1:8" x14ac:dyDescent="0.2">
      <c r="A507" t="s">
        <v>627</v>
      </c>
      <c r="B507" t="e">
        <f>VLOOKUP(A507,Sentiment!A:B,2,FALSE)</f>
        <v>#N/A</v>
      </c>
      <c r="C507" t="str">
        <f t="shared" si="35"/>
        <v>www.legalzoom.com|articles|inventions-of-former-us-presidents.html</v>
      </c>
      <c r="D507" t="str">
        <f t="shared" si="36"/>
        <v>www.legalzoom.com</v>
      </c>
      <c r="F507">
        <f t="shared" si="37"/>
        <v>0</v>
      </c>
      <c r="G507" t="e">
        <f t="shared" si="38"/>
        <v>#DIV/0!</v>
      </c>
      <c r="H507">
        <f t="shared" si="39"/>
        <v>0</v>
      </c>
    </row>
    <row r="508" spans="1:8" x14ac:dyDescent="0.2">
      <c r="A508" t="s">
        <v>915</v>
      </c>
      <c r="B508" t="e">
        <f>VLOOKUP(A508,Sentiment!A:B,2,FALSE)</f>
        <v>#N/A</v>
      </c>
      <c r="C508" t="str">
        <f t="shared" si="35"/>
        <v>www.lifehacker.com.au|2018|11|work-out-like-a-president|.html</v>
      </c>
      <c r="D508" t="str">
        <f t="shared" si="36"/>
        <v>www.lifehacker.com.au</v>
      </c>
      <c r="F508">
        <f t="shared" si="37"/>
        <v>0</v>
      </c>
      <c r="G508" t="e">
        <f t="shared" si="38"/>
        <v>#DIV/0!</v>
      </c>
      <c r="H508">
        <f t="shared" si="39"/>
        <v>0</v>
      </c>
    </row>
    <row r="509" spans="1:8" x14ac:dyDescent="0.2">
      <c r="A509" t="s">
        <v>628</v>
      </c>
      <c r="B509" t="e">
        <f>VLOOKUP(A509,Sentiment!A:B,2,FALSE)</f>
        <v>#N/A</v>
      </c>
      <c r="C509" t="str">
        <f t="shared" si="35"/>
        <v>www.loc.gov|rr|print|list|057_chron.html.html</v>
      </c>
      <c r="D509" t="str">
        <f t="shared" si="36"/>
        <v>www.loc.gov</v>
      </c>
      <c r="F509">
        <f t="shared" si="37"/>
        <v>0</v>
      </c>
      <c r="G509" t="e">
        <f t="shared" si="38"/>
        <v>#DIV/0!</v>
      </c>
      <c r="H509">
        <f t="shared" si="39"/>
        <v>0</v>
      </c>
    </row>
    <row r="510" spans="1:8" x14ac:dyDescent="0.2">
      <c r="A510" t="s">
        <v>916</v>
      </c>
      <c r="B510" t="e">
        <f>VLOOKUP(A510,Sentiment!A:B,2,FALSE)</f>
        <v>#N/A</v>
      </c>
      <c r="C510" t="str">
        <f t="shared" si="35"/>
        <v>www.marketwatch.com|president-donald-trump.html</v>
      </c>
      <c r="D510" t="str">
        <f t="shared" si="36"/>
        <v>www.marketwatch.com</v>
      </c>
      <c r="F510">
        <f t="shared" si="37"/>
        <v>0</v>
      </c>
      <c r="G510" t="e">
        <f t="shared" si="38"/>
        <v>#DIV/0!</v>
      </c>
      <c r="H510">
        <f t="shared" si="39"/>
        <v>0</v>
      </c>
    </row>
    <row r="511" spans="1:8" x14ac:dyDescent="0.2">
      <c r="A511" t="s">
        <v>917</v>
      </c>
      <c r="B511" t="e">
        <f>VLOOKUP(A511,Sentiment!A:B,2,FALSE)</f>
        <v>#N/A</v>
      </c>
      <c r="C511" t="str">
        <f t="shared" si="35"/>
        <v>www.marketwatch.com|story|american-people-will-see-trumps-tax-return-senior-house-democrat-predicts-2018-11-07.html</v>
      </c>
      <c r="D511" t="str">
        <f t="shared" si="36"/>
        <v>www.marketwatch.com</v>
      </c>
      <c r="F511">
        <f t="shared" si="37"/>
        <v>0</v>
      </c>
      <c r="G511" t="e">
        <f t="shared" si="38"/>
        <v>#DIV/0!</v>
      </c>
      <c r="H511">
        <f t="shared" si="39"/>
        <v>0</v>
      </c>
    </row>
    <row r="512" spans="1:8" x14ac:dyDescent="0.2">
      <c r="A512" t="s">
        <v>629</v>
      </c>
      <c r="B512" t="e">
        <f>VLOOKUP(A512,Sentiment!A:B,2,FALSE)</f>
        <v>#N/A</v>
      </c>
      <c r="C512" t="str">
        <f t="shared" si="35"/>
        <v>www.marketwatch.com|story|dodgers-fans-grapple-with-uncomfortable-truth-they-agree-with-president-trump-2018-10-28.html</v>
      </c>
      <c r="D512" t="str">
        <f t="shared" si="36"/>
        <v>www.marketwatch.com</v>
      </c>
      <c r="F512">
        <f t="shared" si="37"/>
        <v>0</v>
      </c>
      <c r="G512" t="e">
        <f t="shared" si="38"/>
        <v>#DIV/0!</v>
      </c>
      <c r="H512">
        <f t="shared" si="39"/>
        <v>0</v>
      </c>
    </row>
    <row r="513" spans="1:8" x14ac:dyDescent="0.2">
      <c r="A513" t="s">
        <v>232</v>
      </c>
      <c r="B513" t="e">
        <f>VLOOKUP(A513,Sentiment!A:B,2,FALSE)</f>
        <v>#N/A</v>
      </c>
      <c r="C513" t="str">
        <f t="shared" si="35"/>
        <v>www.marketwatch.com|story|donald-trump-is-such-a-crybaby-about-interest-rates-and-the-economy-2018-10-24.html</v>
      </c>
      <c r="D513" t="str">
        <f t="shared" si="36"/>
        <v>www.marketwatch.com</v>
      </c>
      <c r="F513">
        <f t="shared" si="37"/>
        <v>0</v>
      </c>
      <c r="G513" t="e">
        <f t="shared" si="38"/>
        <v>#DIV/0!</v>
      </c>
      <c r="H513">
        <f t="shared" si="39"/>
        <v>0</v>
      </c>
    </row>
    <row r="514" spans="1:8" x14ac:dyDescent="0.2">
      <c r="A514" t="s">
        <v>233</v>
      </c>
      <c r="B514" t="e">
        <f>VLOOKUP(A514,Sentiment!A:B,2,FALSE)</f>
        <v>#N/A</v>
      </c>
      <c r="C514" t="str">
        <f t="shared" ref="C514:C577" si="40">SUBSTITUTE(SUBSTITUTE(A514,"https|||", ""), "http|||", "")</f>
        <v>www.marketwatch.com|story|even-one-year-of-trumps-suggested-tax-cut-would-fund-his-border-wall-many-times-over-2018-10-23.html</v>
      </c>
      <c r="D514" t="str">
        <f t="shared" ref="D514:D577" si="41">LEFT(C514,FIND("|",C514)-1)</f>
        <v>www.marketwatch.com</v>
      </c>
      <c r="F514">
        <f t="shared" ref="F514:F577" si="42">COUNTIF(D:D,E514)</f>
        <v>0</v>
      </c>
      <c r="G514" t="e">
        <f t="shared" ref="G514:G577" si="43">H514/F514</f>
        <v>#DIV/0!</v>
      </c>
      <c r="H514">
        <f t="shared" ref="H514:H577" si="44">IF(F514&lt;&gt;0, SUMIF(A:A,"*"&amp;E514&amp;"*",B:B), 0)</f>
        <v>0</v>
      </c>
    </row>
    <row r="515" spans="1:8" x14ac:dyDescent="0.2">
      <c r="A515" t="s">
        <v>630</v>
      </c>
      <c r="B515" t="e">
        <f>VLOOKUP(A515,Sentiment!A:B,2,FALSE)</f>
        <v>#N/A</v>
      </c>
      <c r="C515" t="str">
        <f t="shared" si="40"/>
        <v>www.marketwatch.com|story|how-much-each-us-president-has-contributed-to-the-national-debt-2018-10-29.html</v>
      </c>
      <c r="D515" t="str">
        <f t="shared" si="41"/>
        <v>www.marketwatch.com</v>
      </c>
      <c r="F515">
        <f t="shared" si="42"/>
        <v>0</v>
      </c>
      <c r="G515" t="e">
        <f t="shared" si="43"/>
        <v>#DIV/0!</v>
      </c>
      <c r="H515">
        <f t="shared" si="44"/>
        <v>0</v>
      </c>
    </row>
    <row r="516" spans="1:8" x14ac:dyDescent="0.2">
      <c r="A516" t="s">
        <v>918</v>
      </c>
      <c r="B516" t="e">
        <f>VLOOKUP(A516,Sentiment!A:B,2,FALSE)</f>
        <v>#N/A</v>
      </c>
      <c r="C516" t="str">
        <f t="shared" si="40"/>
        <v>www.marketwatch.com|story|this-hated-conflicted-dishonest-us-president-would-have-a-good-laugh-over-this-midterm-election-2018-11-05.html</v>
      </c>
      <c r="D516" t="str">
        <f t="shared" si="41"/>
        <v>www.marketwatch.com</v>
      </c>
      <c r="F516">
        <f t="shared" si="42"/>
        <v>0</v>
      </c>
      <c r="G516" t="e">
        <f t="shared" si="43"/>
        <v>#DIV/0!</v>
      </c>
      <c r="H516">
        <f t="shared" si="44"/>
        <v>0</v>
      </c>
    </row>
    <row r="517" spans="1:8" x14ac:dyDescent="0.2">
      <c r="A517" t="s">
        <v>234</v>
      </c>
      <c r="B517" t="e">
        <f>VLOOKUP(A517,Sentiment!A:B,2,FALSE)</f>
        <v>#N/A</v>
      </c>
      <c r="C517" t="str">
        <f t="shared" si="40"/>
        <v>www.marketwatch.com|story|why-does-president-trump-tweet-so-much-about-your-401k-2018-10-23.html</v>
      </c>
      <c r="D517" t="str">
        <f t="shared" si="41"/>
        <v>www.marketwatch.com</v>
      </c>
      <c r="F517">
        <f t="shared" si="42"/>
        <v>0</v>
      </c>
      <c r="G517" t="e">
        <f t="shared" si="43"/>
        <v>#DIV/0!</v>
      </c>
      <c r="H517">
        <f t="shared" si="44"/>
        <v>0</v>
      </c>
    </row>
    <row r="518" spans="1:8" x14ac:dyDescent="0.2">
      <c r="A518" t="s">
        <v>235</v>
      </c>
      <c r="B518" t="e">
        <f>VLOOKUP(A518,Sentiment!A:B,2,FALSE)</f>
        <v>#N/A</v>
      </c>
      <c r="C518" t="str">
        <f t="shared" si="40"/>
        <v>www.marthastewart.com|996892|meatloaf-donald.html</v>
      </c>
      <c r="D518" t="str">
        <f t="shared" si="41"/>
        <v>www.marthastewart.com</v>
      </c>
      <c r="F518">
        <f t="shared" si="42"/>
        <v>0</v>
      </c>
      <c r="G518" t="e">
        <f t="shared" si="43"/>
        <v>#DIV/0!</v>
      </c>
      <c r="H518">
        <f t="shared" si="44"/>
        <v>0</v>
      </c>
    </row>
    <row r="519" spans="1:8" x14ac:dyDescent="0.2">
      <c r="A519" t="s">
        <v>236</v>
      </c>
      <c r="B519" t="e">
        <f>VLOOKUP(A519,Sentiment!A:B,2,FALSE)</f>
        <v>#N/A</v>
      </c>
      <c r="C519" t="str">
        <f t="shared" si="40"/>
        <v>www.mcall.com|topic|politics-government|donald-trump-PEBSL000163-topic.html.html</v>
      </c>
      <c r="D519" t="str">
        <f t="shared" si="41"/>
        <v>www.mcall.com</v>
      </c>
      <c r="F519">
        <f t="shared" si="42"/>
        <v>0</v>
      </c>
      <c r="G519" t="e">
        <f t="shared" si="43"/>
        <v>#DIV/0!</v>
      </c>
      <c r="H519">
        <f t="shared" si="44"/>
        <v>0</v>
      </c>
    </row>
    <row r="520" spans="1:8" x14ac:dyDescent="0.2">
      <c r="A520" t="s">
        <v>237</v>
      </c>
      <c r="B520" t="e">
        <f>VLOOKUP(A520,Sentiment!A:B,2,FALSE)</f>
        <v>#N/A</v>
      </c>
      <c r="C520" t="str">
        <f t="shared" si="40"/>
        <v>www.mcsweeneys.net|articles|the-majority-opinion-in-president-donald-j-trump-v-united-states-of-america.html</v>
      </c>
      <c r="D520" t="str">
        <f t="shared" si="41"/>
        <v>www.mcsweeneys.net</v>
      </c>
      <c r="F520">
        <f t="shared" si="42"/>
        <v>0</v>
      </c>
      <c r="G520" t="e">
        <f t="shared" si="43"/>
        <v>#DIV/0!</v>
      </c>
      <c r="H520">
        <f t="shared" si="44"/>
        <v>0</v>
      </c>
    </row>
    <row r="521" spans="1:8" x14ac:dyDescent="0.2">
      <c r="A521" t="s">
        <v>631</v>
      </c>
      <c r="B521" t="e">
        <f>VLOOKUP(A521,Sentiment!A:B,2,FALSE)</f>
        <v>#N/A</v>
      </c>
      <c r="C521" t="str">
        <f t="shared" si="40"/>
        <v>www.mercurynews.com|2018|09|11|letter-no-checks-and-balances-on-current-u-s-president|.html</v>
      </c>
      <c r="D521" t="str">
        <f t="shared" si="41"/>
        <v>www.mercurynews.com</v>
      </c>
      <c r="F521">
        <f t="shared" si="42"/>
        <v>0</v>
      </c>
      <c r="G521" t="e">
        <f t="shared" si="43"/>
        <v>#DIV/0!</v>
      </c>
      <c r="H521">
        <f t="shared" si="44"/>
        <v>0</v>
      </c>
    </row>
    <row r="522" spans="1:8" x14ac:dyDescent="0.2">
      <c r="A522" t="s">
        <v>238</v>
      </c>
      <c r="B522" t="e">
        <f>VLOOKUP(A522,Sentiment!A:B,2,FALSE)</f>
        <v>#N/A</v>
      </c>
      <c r="C522" t="str">
        <f t="shared" si="40"/>
        <v>www.merriam-webster.com|dictionary|trump.html</v>
      </c>
      <c r="D522" t="str">
        <f t="shared" si="41"/>
        <v>www.merriam-webster.com</v>
      </c>
      <c r="F522">
        <f t="shared" si="42"/>
        <v>0</v>
      </c>
      <c r="G522" t="e">
        <f t="shared" si="43"/>
        <v>#DIV/0!</v>
      </c>
      <c r="H522">
        <f t="shared" si="44"/>
        <v>0</v>
      </c>
    </row>
    <row r="523" spans="1:8" x14ac:dyDescent="0.2">
      <c r="A523" t="s">
        <v>919</v>
      </c>
      <c r="B523" t="e">
        <f>VLOOKUP(A523,Sentiment!A:B,2,FALSE)</f>
        <v>#N/A</v>
      </c>
      <c r="C523" t="str">
        <f t="shared" si="40"/>
        <v>www.metmuseum.org|toah|hd|uspr|hd_uspr.htm.html</v>
      </c>
      <c r="D523" t="str">
        <f t="shared" si="41"/>
        <v>www.metmuseum.org</v>
      </c>
      <c r="F523">
        <f t="shared" si="42"/>
        <v>0</v>
      </c>
      <c r="G523" t="e">
        <f t="shared" si="43"/>
        <v>#DIV/0!</v>
      </c>
      <c r="H523">
        <f t="shared" si="44"/>
        <v>0</v>
      </c>
    </row>
    <row r="524" spans="1:8" x14ac:dyDescent="0.2">
      <c r="A524" t="s">
        <v>239</v>
      </c>
      <c r="B524" t="e">
        <f>VLOOKUP(A524,Sentiment!A:B,2,FALSE)</f>
        <v>#N/A</v>
      </c>
      <c r="C524" t="str">
        <f t="shared" si="40"/>
        <v>www.miaminewtimes.com|arts|things-to-do-miami-the-daily-shows-trump-presidential-twitter-library-october-26-to-october-28-10842227.html</v>
      </c>
      <c r="D524" t="str">
        <f t="shared" si="41"/>
        <v>www.miaminewtimes.com</v>
      </c>
      <c r="F524">
        <f t="shared" si="42"/>
        <v>0</v>
      </c>
      <c r="G524" t="e">
        <f t="shared" si="43"/>
        <v>#DIV/0!</v>
      </c>
      <c r="H524">
        <f t="shared" si="44"/>
        <v>0</v>
      </c>
    </row>
    <row r="525" spans="1:8" x14ac:dyDescent="0.2">
      <c r="A525" t="s">
        <v>632</v>
      </c>
      <c r="B525" t="e">
        <f>VLOOKUP(A525,Sentiment!A:B,2,FALSE)</f>
        <v>#N/A</v>
      </c>
      <c r="C525" t="str">
        <f t="shared" si="40"/>
        <v>www.militarytimes.com|news|your-military|2018|10|29|trump-orders-5200-active-duty-troops-to-us-mexico-border|.html</v>
      </c>
      <c r="D525" t="str">
        <f t="shared" si="41"/>
        <v>www.militarytimes.com</v>
      </c>
      <c r="F525">
        <f t="shared" si="42"/>
        <v>0</v>
      </c>
      <c r="G525" t="e">
        <f t="shared" si="43"/>
        <v>#DIV/0!</v>
      </c>
      <c r="H525">
        <f t="shared" si="44"/>
        <v>0</v>
      </c>
    </row>
    <row r="526" spans="1:8" x14ac:dyDescent="0.2">
      <c r="A526" t="s">
        <v>633</v>
      </c>
      <c r="B526" t="e">
        <f>VLOOKUP(A526,Sentiment!A:B,2,FALSE)</f>
        <v>#N/A</v>
      </c>
      <c r="C526" t="str">
        <f t="shared" si="40"/>
        <v>www.moneytips.com|how-much-donald-trump-says-he-is-worth|507.html</v>
      </c>
      <c r="D526" t="str">
        <f t="shared" si="41"/>
        <v>www.moneytips.com</v>
      </c>
      <c r="F526">
        <f t="shared" si="42"/>
        <v>0</v>
      </c>
      <c r="G526" t="e">
        <f t="shared" si="43"/>
        <v>#DIV/0!</v>
      </c>
      <c r="H526">
        <f t="shared" si="44"/>
        <v>0</v>
      </c>
    </row>
    <row r="527" spans="1:8" x14ac:dyDescent="0.2">
      <c r="A527" t="s">
        <v>920</v>
      </c>
      <c r="B527" t="e">
        <f>VLOOKUP(A527,Sentiment!A:B,2,FALSE)</f>
        <v>#N/A</v>
      </c>
      <c r="C527" t="str">
        <f t="shared" si="40"/>
        <v>www.motherjones.com|politics|2018|11|democrats-trump-investigations|.html</v>
      </c>
      <c r="D527" t="str">
        <f t="shared" si="41"/>
        <v>www.motherjones.com</v>
      </c>
      <c r="F527">
        <f t="shared" si="42"/>
        <v>0</v>
      </c>
      <c r="G527" t="e">
        <f t="shared" si="43"/>
        <v>#DIV/0!</v>
      </c>
      <c r="H527">
        <f t="shared" si="44"/>
        <v>0</v>
      </c>
    </row>
    <row r="528" spans="1:8" x14ac:dyDescent="0.2">
      <c r="A528" t="s">
        <v>921</v>
      </c>
      <c r="B528" t="e">
        <f>VLOOKUP(A528,Sentiment!A:B,2,FALSE)</f>
        <v>#N/A</v>
      </c>
      <c r="C528" t="str">
        <f t="shared" si="40"/>
        <v>www.msn.com|en-us|money|companies|president-trump-is-hanging-out-with-these-billionaire-friends-to-watch-the-midterm-results|ar-BBPqa9l|li|BBnbfcL.html</v>
      </c>
      <c r="D528" t="str">
        <f t="shared" si="41"/>
        <v>www.msn.com</v>
      </c>
      <c r="F528">
        <f t="shared" si="42"/>
        <v>0</v>
      </c>
      <c r="G528" t="e">
        <f t="shared" si="43"/>
        <v>#DIV/0!</v>
      </c>
      <c r="H528">
        <f t="shared" si="44"/>
        <v>0</v>
      </c>
    </row>
    <row r="529" spans="1:8" x14ac:dyDescent="0.2">
      <c r="A529" t="s">
        <v>240</v>
      </c>
      <c r="B529" t="e">
        <f>VLOOKUP(A529,Sentiment!A:B,2,FALSE)</f>
        <v>#N/A</v>
      </c>
      <c r="C529" t="str">
        <f t="shared" si="40"/>
        <v>www.msn.com|en-us|news|video|live-news-coverage-from-cbs-news|ar-BBmYvYY|appwebview|true.html</v>
      </c>
      <c r="D529" t="str">
        <f t="shared" si="41"/>
        <v>www.msn.com</v>
      </c>
      <c r="F529">
        <f t="shared" si="42"/>
        <v>0</v>
      </c>
      <c r="G529" t="e">
        <f t="shared" si="43"/>
        <v>#DIV/0!</v>
      </c>
      <c r="H529">
        <f t="shared" si="44"/>
        <v>0</v>
      </c>
    </row>
    <row r="530" spans="1:8" x14ac:dyDescent="0.2">
      <c r="A530" t="s">
        <v>241</v>
      </c>
      <c r="B530" t="e">
        <f>VLOOKUP(A530,Sentiment!A:B,2,FALSE)</f>
        <v>#N/A</v>
      </c>
      <c r="C530" t="str">
        <f t="shared" si="40"/>
        <v>www.msn.com|en-us|video|news|i-agree-with-president-obama-100percent-trump-tweets-old-obama-video-to-support-immigration-argument|vi-BBOOdtW.html</v>
      </c>
      <c r="D530" t="str">
        <f t="shared" si="41"/>
        <v>www.msn.com</v>
      </c>
      <c r="F530">
        <f t="shared" si="42"/>
        <v>0</v>
      </c>
      <c r="G530" t="e">
        <f t="shared" si="43"/>
        <v>#DIV/0!</v>
      </c>
      <c r="H530">
        <f t="shared" si="44"/>
        <v>0</v>
      </c>
    </row>
    <row r="531" spans="1:8" x14ac:dyDescent="0.2">
      <c r="A531" t="s">
        <v>242</v>
      </c>
      <c r="B531" t="e">
        <f>VLOOKUP(A531,Sentiment!A:B,2,FALSE)</f>
        <v>#N/A</v>
      </c>
      <c r="C531" t="str">
        <f t="shared" si="40"/>
        <v>www.msnbc.com|morning-joe|watch|trump-projects-unseriousness-during-a-serious-moment-1352684611696.html</v>
      </c>
      <c r="D531" t="str">
        <f t="shared" si="41"/>
        <v>www.msnbc.com</v>
      </c>
      <c r="F531">
        <f t="shared" si="42"/>
        <v>0</v>
      </c>
      <c r="G531" t="e">
        <f t="shared" si="43"/>
        <v>#DIV/0!</v>
      </c>
      <c r="H531">
        <f t="shared" si="44"/>
        <v>0</v>
      </c>
    </row>
    <row r="532" spans="1:8" x14ac:dyDescent="0.2">
      <c r="A532" t="s">
        <v>922</v>
      </c>
      <c r="B532" t="e">
        <f>VLOOKUP(A532,Sentiment!A:B,2,FALSE)</f>
        <v>#N/A</v>
      </c>
      <c r="C532" t="str">
        <f t="shared" si="40"/>
        <v>www.msnbc.com|rachel-maddow|watch|trump-era-unique-for-violent-extremists-inspired-by-us-president-1354409027794.html</v>
      </c>
      <c r="D532" t="str">
        <f t="shared" si="41"/>
        <v>www.msnbc.com</v>
      </c>
      <c r="F532">
        <f t="shared" si="42"/>
        <v>0</v>
      </c>
      <c r="G532" t="e">
        <f t="shared" si="43"/>
        <v>#DIV/0!</v>
      </c>
      <c r="H532">
        <f t="shared" si="44"/>
        <v>0</v>
      </c>
    </row>
    <row r="533" spans="1:8" x14ac:dyDescent="0.2">
      <c r="A533" t="s">
        <v>923</v>
      </c>
      <c r="B533" t="e">
        <f>VLOOKUP(A533,Sentiment!A:B,2,FALSE)</f>
        <v>#N/A</v>
      </c>
      <c r="C533" t="str">
        <f t="shared" si="40"/>
        <v>www.msnbc.com|velshi-ruhle|watch|president-trump-s-delivered-promises-1334978115739.html</v>
      </c>
      <c r="D533" t="str">
        <f t="shared" si="41"/>
        <v>www.msnbc.com</v>
      </c>
      <c r="F533">
        <f t="shared" si="42"/>
        <v>0</v>
      </c>
      <c r="G533" t="e">
        <f t="shared" si="43"/>
        <v>#DIV/0!</v>
      </c>
      <c r="H533">
        <f t="shared" si="44"/>
        <v>0</v>
      </c>
    </row>
    <row r="534" spans="1:8" x14ac:dyDescent="0.2">
      <c r="A534" t="s">
        <v>243</v>
      </c>
      <c r="B534" t="e">
        <f>VLOOKUP(A534,Sentiment!A:B,2,FALSE)</f>
        <v>#N/A</v>
      </c>
      <c r="C534" t="str">
        <f t="shared" si="40"/>
        <v>www.naplesnews.com|story|news|2018|10|25|trump-rally-fort-myers-how-get-tickets-see-president-trump-hertz-arena|1760321002|.html</v>
      </c>
      <c r="D534" t="str">
        <f t="shared" si="41"/>
        <v>www.naplesnews.com</v>
      </c>
      <c r="F534">
        <f t="shared" si="42"/>
        <v>0</v>
      </c>
      <c r="G534" t="e">
        <f t="shared" si="43"/>
        <v>#DIV/0!</v>
      </c>
      <c r="H534">
        <f t="shared" si="44"/>
        <v>0</v>
      </c>
    </row>
    <row r="535" spans="1:8" x14ac:dyDescent="0.2">
      <c r="A535" t="s">
        <v>244</v>
      </c>
      <c r="B535" t="e">
        <f>VLOOKUP(A535,Sentiment!A:B,2,FALSE)</f>
        <v>#N/A</v>
      </c>
      <c r="C535" t="str">
        <f t="shared" si="40"/>
        <v>www.naplesnews.com|story|news|politics|2018|10|24|president-trump-hold-make-america-great-again-rally-hertz-arena|1755144002|.html</v>
      </c>
      <c r="D535" t="str">
        <f t="shared" si="41"/>
        <v>www.naplesnews.com</v>
      </c>
      <c r="F535">
        <f t="shared" si="42"/>
        <v>0</v>
      </c>
      <c r="G535" t="e">
        <f t="shared" si="43"/>
        <v>#DIV/0!</v>
      </c>
      <c r="H535">
        <f t="shared" si="44"/>
        <v>0</v>
      </c>
    </row>
    <row r="536" spans="1:8" x14ac:dyDescent="0.2">
      <c r="A536" t="s">
        <v>245</v>
      </c>
      <c r="B536" t="e">
        <f>VLOOKUP(A536,Sentiment!A:B,2,FALSE)</f>
        <v>#N/A</v>
      </c>
      <c r="C536" t="str">
        <f t="shared" si="40"/>
        <v>www.nbc.com|the-tonight-show|video|president-trump-plans-paris-meeting-with-putin|3817510.html</v>
      </c>
      <c r="D536" t="str">
        <f t="shared" si="41"/>
        <v>www.nbc.com</v>
      </c>
      <c r="F536">
        <f t="shared" si="42"/>
        <v>0</v>
      </c>
      <c r="G536" t="e">
        <f t="shared" si="43"/>
        <v>#DIV/0!</v>
      </c>
      <c r="H536">
        <f t="shared" si="44"/>
        <v>0</v>
      </c>
    </row>
    <row r="537" spans="1:8" x14ac:dyDescent="0.2">
      <c r="A537" t="s">
        <v>924</v>
      </c>
      <c r="B537" t="e">
        <f>VLOOKUP(A537,Sentiment!A:B,2,FALSE)</f>
        <v>#N/A</v>
      </c>
      <c r="C537" t="str">
        <f t="shared" si="40"/>
        <v>www.nbcnews.com|news|all|trump-unloads-cnn-journalist-jim-acosta-you-are-rude-terrible-n933571.html</v>
      </c>
      <c r="D537" t="str">
        <f t="shared" si="41"/>
        <v>www.nbcnews.com</v>
      </c>
      <c r="F537">
        <f t="shared" si="42"/>
        <v>0</v>
      </c>
      <c r="G537" t="e">
        <f t="shared" si="43"/>
        <v>#DIV/0!</v>
      </c>
      <c r="H537">
        <f t="shared" si="44"/>
        <v>0</v>
      </c>
    </row>
    <row r="538" spans="1:8" x14ac:dyDescent="0.2">
      <c r="A538" t="s">
        <v>246</v>
      </c>
      <c r="B538" t="e">
        <f>VLOOKUP(A538,Sentiment!A:B,2,FALSE)</f>
        <v>#N/A</v>
      </c>
      <c r="C538" t="str">
        <f t="shared" si="40"/>
        <v>www.nbcnews.com|news|investigations|trump-administration-has-new-plan-drive-iran-out-syria-n919596.html</v>
      </c>
      <c r="D538" t="str">
        <f t="shared" si="41"/>
        <v>www.nbcnews.com</v>
      </c>
      <c r="F538">
        <f t="shared" si="42"/>
        <v>0</v>
      </c>
      <c r="G538" t="e">
        <f t="shared" si="43"/>
        <v>#DIV/0!</v>
      </c>
      <c r="H538">
        <f t="shared" si="44"/>
        <v>0</v>
      </c>
    </row>
    <row r="539" spans="1:8" x14ac:dyDescent="0.2">
      <c r="A539" t="s">
        <v>925</v>
      </c>
      <c r="B539" t="e">
        <f>VLOOKUP(A539,Sentiment!A:B,2,FALSE)</f>
        <v>#N/A</v>
      </c>
      <c r="C539" t="str">
        <f t="shared" si="40"/>
        <v>www.nbcnews.com|politics|donald-trump.html</v>
      </c>
      <c r="D539" t="str">
        <f t="shared" si="41"/>
        <v>www.nbcnews.com</v>
      </c>
      <c r="F539">
        <f t="shared" si="42"/>
        <v>0</v>
      </c>
      <c r="G539" t="e">
        <f t="shared" si="43"/>
        <v>#DIV/0!</v>
      </c>
      <c r="H539">
        <f t="shared" si="44"/>
        <v>0</v>
      </c>
    </row>
    <row r="540" spans="1:8" x14ac:dyDescent="0.2">
      <c r="A540" t="s">
        <v>247</v>
      </c>
      <c r="B540" t="e">
        <f>VLOOKUP(A540,Sentiment!A:B,2,FALSE)</f>
        <v>#N/A</v>
      </c>
      <c r="C540" t="str">
        <f t="shared" si="40"/>
        <v>www.nbcnews.com|politics|donald-trump|conway-dismisses-questions-about-trump-stoking-fear-likens-it-sesame-n923821.html</v>
      </c>
      <c r="D540" t="str">
        <f t="shared" si="41"/>
        <v>www.nbcnews.com</v>
      </c>
      <c r="F540">
        <f t="shared" si="42"/>
        <v>0</v>
      </c>
      <c r="G540" t="e">
        <f t="shared" si="43"/>
        <v>#DIV/0!</v>
      </c>
      <c r="H540">
        <f t="shared" si="44"/>
        <v>0</v>
      </c>
    </row>
    <row r="541" spans="1:8" x14ac:dyDescent="0.2">
      <c r="A541" t="s">
        <v>634</v>
      </c>
      <c r="B541" t="e">
        <f>VLOOKUP(A541,Sentiment!A:B,2,FALSE)</f>
        <v>#N/A</v>
      </c>
      <c r="C541" t="str">
        <f t="shared" si="40"/>
        <v>www.nbcnews.com|politics|donald-trump|trump-rips-media-critics-call-him-tone-it-down-n925541.html</v>
      </c>
      <c r="D541" t="str">
        <f t="shared" si="41"/>
        <v>www.nbcnews.com</v>
      </c>
      <c r="F541">
        <f t="shared" si="42"/>
        <v>0</v>
      </c>
      <c r="G541" t="e">
        <f t="shared" si="43"/>
        <v>#DIV/0!</v>
      </c>
      <c r="H541">
        <f t="shared" si="44"/>
        <v>0</v>
      </c>
    </row>
    <row r="542" spans="1:8" x14ac:dyDescent="0.2">
      <c r="A542" t="s">
        <v>635</v>
      </c>
      <c r="B542" t="e">
        <f>VLOOKUP(A542,Sentiment!A:B,2,FALSE)</f>
        <v>#N/A</v>
      </c>
      <c r="C542" t="str">
        <f t="shared" si="40"/>
        <v>www.nbcnews.com|politics|donald-trump|trump-s-birthright-plan-vs-u-s-constitution-here-s-n926501.html</v>
      </c>
      <c r="D542" t="str">
        <f t="shared" si="41"/>
        <v>www.nbcnews.com</v>
      </c>
      <c r="F542">
        <f t="shared" si="42"/>
        <v>0</v>
      </c>
      <c r="G542" t="e">
        <f t="shared" si="43"/>
        <v>#DIV/0!</v>
      </c>
      <c r="H542">
        <f t="shared" si="44"/>
        <v>0</v>
      </c>
    </row>
    <row r="543" spans="1:8" x14ac:dyDescent="0.2">
      <c r="A543" t="s">
        <v>926</v>
      </c>
      <c r="B543" t="e">
        <f>VLOOKUP(A543,Sentiment!A:B,2,FALSE)</f>
        <v>#N/A</v>
      </c>
      <c r="C543" t="str">
        <f t="shared" si="40"/>
        <v>www.nbcnews.com|politics|donald-trump|what-i-learned-last-weekend-s-rallies-donald-trump-barack-n931576.html</v>
      </c>
      <c r="D543" t="str">
        <f t="shared" si="41"/>
        <v>www.nbcnews.com</v>
      </c>
      <c r="F543">
        <f t="shared" si="42"/>
        <v>0</v>
      </c>
      <c r="G543" t="e">
        <f t="shared" si="43"/>
        <v>#DIV/0!</v>
      </c>
      <c r="H543">
        <f t="shared" si="44"/>
        <v>0</v>
      </c>
    </row>
    <row r="544" spans="1:8" x14ac:dyDescent="0.2">
      <c r="A544" t="s">
        <v>248</v>
      </c>
      <c r="B544" t="e">
        <f>VLOOKUP(A544,Sentiment!A:B,2,FALSE)</f>
        <v>#N/A</v>
      </c>
      <c r="C544" t="str">
        <f t="shared" si="40"/>
        <v>www.nbcnews.com|politics|immigration|trump-says-he-s-bringing-out-military-secure-u-s-n924271.html</v>
      </c>
      <c r="D544" t="str">
        <f t="shared" si="41"/>
        <v>www.nbcnews.com</v>
      </c>
      <c r="F544">
        <f t="shared" si="42"/>
        <v>0</v>
      </c>
      <c r="G544" t="e">
        <f t="shared" si="43"/>
        <v>#DIV/0!</v>
      </c>
      <c r="H544">
        <f t="shared" si="44"/>
        <v>0</v>
      </c>
    </row>
    <row r="545" spans="1:8" x14ac:dyDescent="0.2">
      <c r="A545" t="s">
        <v>927</v>
      </c>
      <c r="B545" t="e">
        <f>VLOOKUP(A545,Sentiment!A:B,2,FALSE)</f>
        <v>#N/A</v>
      </c>
      <c r="C545" t="str">
        <f t="shared" si="40"/>
        <v>www.nbcnews.com|politics|national-security|trump-admin-will-apparently-not-renew-program-fight-domestic-terror-n926361.html</v>
      </c>
      <c r="D545" t="str">
        <f t="shared" si="41"/>
        <v>www.nbcnews.com</v>
      </c>
      <c r="F545">
        <f t="shared" si="42"/>
        <v>0</v>
      </c>
      <c r="G545" t="e">
        <f t="shared" si="43"/>
        <v>#DIV/0!</v>
      </c>
      <c r="H545">
        <f t="shared" si="44"/>
        <v>0</v>
      </c>
    </row>
    <row r="546" spans="1:8" x14ac:dyDescent="0.2">
      <c r="A546" t="s">
        <v>928</v>
      </c>
      <c r="B546" t="e">
        <f>VLOOKUP(A546,Sentiment!A:B,2,FALSE)</f>
        <v>#N/A</v>
      </c>
      <c r="C546" t="str">
        <f t="shared" si="40"/>
        <v>www.nbcnews.com|think|opinion|dems-retake-house-trump-s-candidates-win-suggesting-liberals-should-ncna933536.html</v>
      </c>
      <c r="D546" t="str">
        <f t="shared" si="41"/>
        <v>www.nbcnews.com</v>
      </c>
      <c r="F546">
        <f t="shared" si="42"/>
        <v>0</v>
      </c>
      <c r="G546" t="e">
        <f t="shared" si="43"/>
        <v>#DIV/0!</v>
      </c>
      <c r="H546">
        <f t="shared" si="44"/>
        <v>0</v>
      </c>
    </row>
    <row r="547" spans="1:8" x14ac:dyDescent="0.2">
      <c r="A547" t="s">
        <v>636</v>
      </c>
      <c r="B547" t="e">
        <f>VLOOKUP(A547,Sentiment!A:B,2,FALSE)</f>
        <v>#N/A</v>
      </c>
      <c r="C547" t="str">
        <f t="shared" si="40"/>
        <v>www.nbcnews.com|think|video|trump-is-the-rare-billionaire-who-can-speak-to-the-working-class-1358149699826.html</v>
      </c>
      <c r="D547" t="str">
        <f t="shared" si="41"/>
        <v>www.nbcnews.com</v>
      </c>
      <c r="F547">
        <f t="shared" si="42"/>
        <v>0</v>
      </c>
      <c r="G547" t="e">
        <f t="shared" si="43"/>
        <v>#DIV/0!</v>
      </c>
      <c r="H547">
        <f t="shared" si="44"/>
        <v>0</v>
      </c>
    </row>
    <row r="548" spans="1:8" x14ac:dyDescent="0.2">
      <c r="A548" t="s">
        <v>249</v>
      </c>
      <c r="B548" t="e">
        <f>VLOOKUP(A548,Sentiment!A:B,2,FALSE)</f>
        <v>#N/A</v>
      </c>
      <c r="C548" t="str">
        <f t="shared" si="40"/>
        <v>www.nbcnews.com|video|president-trump-hillary-clinton-and-more-political-leaders-react-to-pipe-bombs-sent-to-top-democrats-cnn-1352079427914.html</v>
      </c>
      <c r="D548" t="str">
        <f t="shared" si="41"/>
        <v>www.nbcnews.com</v>
      </c>
      <c r="F548">
        <f t="shared" si="42"/>
        <v>0</v>
      </c>
      <c r="G548" t="e">
        <f t="shared" si="43"/>
        <v>#DIV/0!</v>
      </c>
      <c r="H548">
        <f t="shared" si="44"/>
        <v>0</v>
      </c>
    </row>
    <row r="549" spans="1:8" x14ac:dyDescent="0.2">
      <c r="A549" t="s">
        <v>250</v>
      </c>
      <c r="B549" t="e">
        <f>VLOOKUP(A549,Sentiment!A:B,2,FALSE)</f>
        <v>#N/A</v>
      </c>
      <c r="C549" t="str">
        <f t="shared" si="40"/>
        <v>www.ncbi.nlm.nih.gov|pubmed|22736170.html</v>
      </c>
      <c r="D549" t="str">
        <f t="shared" si="41"/>
        <v>www.ncbi.nlm.nih.gov</v>
      </c>
      <c r="F549">
        <f t="shared" si="42"/>
        <v>0</v>
      </c>
      <c r="G549" t="e">
        <f t="shared" si="43"/>
        <v>#DIV/0!</v>
      </c>
      <c r="H549">
        <f t="shared" si="44"/>
        <v>0</v>
      </c>
    </row>
    <row r="550" spans="1:8" x14ac:dyDescent="0.2">
      <c r="A550" t="s">
        <v>251</v>
      </c>
      <c r="B550" t="e">
        <f>VLOOKUP(A550,Sentiment!A:B,2,FALSE)</f>
        <v>#N/A</v>
      </c>
      <c r="C550" t="str">
        <f t="shared" si="40"/>
        <v>www.necanet.org|about-us|news|news-release-archive|news|2018|09|29|president-donald-j.-trump-to-address-the-national-electrical-contractors-association-2018-annual-convention.html</v>
      </c>
      <c r="D550" t="str">
        <f t="shared" si="41"/>
        <v>www.necanet.org</v>
      </c>
      <c r="F550">
        <f t="shared" si="42"/>
        <v>0</v>
      </c>
      <c r="G550" t="e">
        <f t="shared" si="43"/>
        <v>#DIV/0!</v>
      </c>
      <c r="H550">
        <f t="shared" si="44"/>
        <v>0</v>
      </c>
    </row>
    <row r="551" spans="1:8" x14ac:dyDescent="0.2">
      <c r="A551" t="s">
        <v>252</v>
      </c>
      <c r="B551" t="e">
        <f>VLOOKUP(A551,Sentiment!A:B,2,FALSE)</f>
        <v>#N/A</v>
      </c>
      <c r="C551" t="str">
        <f t="shared" si="40"/>
        <v>www.news-press.com|story|news|politics|2018|10|24|president-trump-hold-make-america-great-again-rally-hertz-arena|1753828002|.html</v>
      </c>
      <c r="D551" t="str">
        <f t="shared" si="41"/>
        <v>www.news-press.com</v>
      </c>
      <c r="F551">
        <f t="shared" si="42"/>
        <v>0</v>
      </c>
      <c r="G551" t="e">
        <f t="shared" si="43"/>
        <v>#DIV/0!</v>
      </c>
      <c r="H551">
        <f t="shared" si="44"/>
        <v>0</v>
      </c>
    </row>
    <row r="552" spans="1:8" x14ac:dyDescent="0.2">
      <c r="A552" t="s">
        <v>637</v>
      </c>
      <c r="B552" t="e">
        <f>VLOOKUP(A552,Sentiment!A:B,2,FALSE)</f>
        <v>#N/A</v>
      </c>
      <c r="C552" t="str">
        <f t="shared" si="40"/>
        <v>www.news.com.au|finance|economy|world-economy|is-america-headed-for-a-new-civil-war-fury-violence-and-now-bombs-show-a-us-deeply-divided|news-story|b95c0f751b21094453681b2ad3f588d4.html</v>
      </c>
      <c r="D552" t="str">
        <f t="shared" si="41"/>
        <v>www.news.com.au</v>
      </c>
      <c r="F552">
        <f t="shared" si="42"/>
        <v>0</v>
      </c>
      <c r="G552" t="e">
        <f t="shared" si="43"/>
        <v>#DIV/0!</v>
      </c>
      <c r="H552">
        <f t="shared" si="44"/>
        <v>0</v>
      </c>
    </row>
    <row r="553" spans="1:8" x14ac:dyDescent="0.2">
      <c r="A553" t="s">
        <v>638</v>
      </c>
      <c r="B553" t="e">
        <f>VLOOKUP(A553,Sentiment!A:B,2,FALSE)</f>
        <v>#N/A</v>
      </c>
      <c r="C553" t="str">
        <f t="shared" si="40"/>
        <v>www.news.com.au|finance|work|leaders|donald-trumps-daily-work-schedule-reveals-huge-blocks-of-free-time|news-story|53ba0a8dc16dfb0d230b32069ee7e49f.html</v>
      </c>
      <c r="D553" t="str">
        <f t="shared" si="41"/>
        <v>www.news.com.au</v>
      </c>
      <c r="F553">
        <f t="shared" si="42"/>
        <v>0</v>
      </c>
      <c r="G553" t="e">
        <f t="shared" si="43"/>
        <v>#DIV/0!</v>
      </c>
      <c r="H553">
        <f t="shared" si="44"/>
        <v>0</v>
      </c>
    </row>
    <row r="554" spans="1:8" x14ac:dyDescent="0.2">
      <c r="A554" t="s">
        <v>253</v>
      </c>
      <c r="B554" t="e">
        <f>VLOOKUP(A554,Sentiment!A:B,2,FALSE)</f>
        <v>#N/A</v>
      </c>
      <c r="C554" t="str">
        <f t="shared" si="40"/>
        <v>www.news.com.au|finance|work|leaders|why-trump-is-in-a-jubilant-mood-as-the-midterms-approach|news-story|1f8bcfc5aea541293bb966b99d98c5d6.html</v>
      </c>
      <c r="D554" t="str">
        <f t="shared" si="41"/>
        <v>www.news.com.au</v>
      </c>
      <c r="F554">
        <f t="shared" si="42"/>
        <v>0</v>
      </c>
      <c r="G554" t="e">
        <f t="shared" si="43"/>
        <v>#DIV/0!</v>
      </c>
      <c r="H554">
        <f t="shared" si="44"/>
        <v>0</v>
      </c>
    </row>
    <row r="555" spans="1:8" x14ac:dyDescent="0.2">
      <c r="A555" t="s">
        <v>929</v>
      </c>
      <c r="B555" t="e">
        <f>VLOOKUP(A555,Sentiment!A:B,2,FALSE)</f>
        <v>#N/A</v>
      </c>
      <c r="C555" t="str">
        <f t="shared" si="40"/>
        <v>www.news5cleveland.com|news|local-news|oh-cuyahoga|everything-you-should-know-about-president-trumps-arrival-to-cleveland.html</v>
      </c>
      <c r="D555" t="str">
        <f t="shared" si="41"/>
        <v>www.news5cleveland.com</v>
      </c>
      <c r="F555">
        <f t="shared" si="42"/>
        <v>0</v>
      </c>
      <c r="G555" t="e">
        <f t="shared" si="43"/>
        <v>#DIV/0!</v>
      </c>
      <c r="H555">
        <f t="shared" si="44"/>
        <v>0</v>
      </c>
    </row>
    <row r="556" spans="1:8" x14ac:dyDescent="0.2">
      <c r="A556" t="s">
        <v>639</v>
      </c>
      <c r="B556" t="e">
        <f>VLOOKUP(A556,Sentiment!A:B,2,FALSE)</f>
        <v>#N/A</v>
      </c>
      <c r="C556" t="str">
        <f t="shared" si="40"/>
        <v>www.newsday.com|long-island|politics|in-pittsburgh-a-trump-talking-point-taken-to-twisted-deadly-extreme-1.22586088.html</v>
      </c>
      <c r="D556" t="str">
        <f t="shared" si="41"/>
        <v>www.newsday.com</v>
      </c>
      <c r="F556">
        <f t="shared" si="42"/>
        <v>0</v>
      </c>
      <c r="G556" t="e">
        <f t="shared" si="43"/>
        <v>#DIV/0!</v>
      </c>
      <c r="H556">
        <f t="shared" si="44"/>
        <v>0</v>
      </c>
    </row>
    <row r="557" spans="1:8" x14ac:dyDescent="0.2">
      <c r="A557" t="s">
        <v>254</v>
      </c>
      <c r="B557" t="e">
        <f>VLOOKUP(A557,Sentiment!A:B,2,FALSE)</f>
        <v>#N/A</v>
      </c>
      <c r="C557" t="str">
        <f t="shared" si="40"/>
        <v>www.newsday.com|news|nation|donald-trump-s-noteworthy-tweets-as-president-1.12632966.html</v>
      </c>
      <c r="D557" t="str">
        <f t="shared" si="41"/>
        <v>www.newsday.com</v>
      </c>
      <c r="F557">
        <f t="shared" si="42"/>
        <v>0</v>
      </c>
      <c r="G557" t="e">
        <f t="shared" si="43"/>
        <v>#DIV/0!</v>
      </c>
      <c r="H557">
        <f t="shared" si="44"/>
        <v>0</v>
      </c>
    </row>
    <row r="558" spans="1:8" x14ac:dyDescent="0.2">
      <c r="A558" t="s">
        <v>930</v>
      </c>
      <c r="B558" t="e">
        <f>VLOOKUP(A558,Sentiment!A:B,2,FALSE)</f>
        <v>#N/A</v>
      </c>
      <c r="C558" t="str">
        <f t="shared" si="40"/>
        <v>www.newshub.co.nz|home|shows|2018|11|poll-do-you-think-donald-trump-is-doing-a-good-job-as-us-president.html.html</v>
      </c>
      <c r="D558" t="str">
        <f t="shared" si="41"/>
        <v>www.newshub.co.nz</v>
      </c>
      <c r="F558">
        <f t="shared" si="42"/>
        <v>0</v>
      </c>
      <c r="G558" t="e">
        <f t="shared" si="43"/>
        <v>#DIV/0!</v>
      </c>
      <c r="H558">
        <f t="shared" si="44"/>
        <v>0</v>
      </c>
    </row>
    <row r="559" spans="1:8" x14ac:dyDescent="0.2">
      <c r="A559" t="s">
        <v>640</v>
      </c>
      <c r="B559" t="e">
        <f>VLOOKUP(A559,Sentiment!A:B,2,FALSE)</f>
        <v>#N/A</v>
      </c>
      <c r="C559" t="str">
        <f t="shared" si="40"/>
        <v>www.newsweek.com|anti-semitism-america-opinion-1191423.html</v>
      </c>
      <c r="D559" t="str">
        <f t="shared" si="41"/>
        <v>www.newsweek.com</v>
      </c>
      <c r="F559">
        <f t="shared" si="42"/>
        <v>0</v>
      </c>
      <c r="G559" t="e">
        <f t="shared" si="43"/>
        <v>#DIV/0!</v>
      </c>
      <c r="H559">
        <f t="shared" si="44"/>
        <v>0</v>
      </c>
    </row>
    <row r="560" spans="1:8" x14ac:dyDescent="0.2">
      <c r="A560" t="s">
        <v>931</v>
      </c>
      <c r="B560" t="e">
        <f>VLOOKUP(A560,Sentiment!A:B,2,FALSE)</f>
        <v>#N/A</v>
      </c>
      <c r="C560" t="str">
        <f t="shared" si="40"/>
        <v>www.newsweek.com|bad-bet-can-trump-kushner-mideast-policy-survive-mbs-1199276.html</v>
      </c>
      <c r="D560" t="str">
        <f t="shared" si="41"/>
        <v>www.newsweek.com</v>
      </c>
      <c r="F560">
        <f t="shared" si="42"/>
        <v>0</v>
      </c>
      <c r="G560" t="e">
        <f t="shared" si="43"/>
        <v>#DIV/0!</v>
      </c>
      <c r="H560">
        <f t="shared" si="44"/>
        <v>0</v>
      </c>
    </row>
    <row r="561" spans="1:8" x14ac:dyDescent="0.2">
      <c r="A561" t="s">
        <v>932</v>
      </c>
      <c r="B561" t="e">
        <f>VLOOKUP(A561,Sentiment!A:B,2,FALSE)</f>
        <v>#N/A</v>
      </c>
      <c r="C561" t="str">
        <f t="shared" si="40"/>
        <v>www.newsweek.com|donald-trump-tax-returns-democrats-will-demand-presidents-records-house-1205085.html</v>
      </c>
      <c r="D561" t="str">
        <f t="shared" si="41"/>
        <v>www.newsweek.com</v>
      </c>
      <c r="F561">
        <f t="shared" si="42"/>
        <v>0</v>
      </c>
      <c r="G561" t="e">
        <f t="shared" si="43"/>
        <v>#DIV/0!</v>
      </c>
      <c r="H561">
        <f t="shared" si="44"/>
        <v>0</v>
      </c>
    </row>
    <row r="562" spans="1:8" x14ac:dyDescent="0.2">
      <c r="A562" t="s">
        <v>255</v>
      </c>
      <c r="B562" t="e">
        <f>VLOOKUP(A562,Sentiment!A:B,2,FALSE)</f>
        <v>#N/A</v>
      </c>
      <c r="C562" t="str">
        <f t="shared" si="40"/>
        <v>www.newsweek.com|reddit-spez-donald-sub-russia-1134323.html</v>
      </c>
      <c r="D562" t="str">
        <f t="shared" si="41"/>
        <v>www.newsweek.com</v>
      </c>
      <c r="F562">
        <f t="shared" si="42"/>
        <v>0</v>
      </c>
      <c r="G562" t="e">
        <f t="shared" si="43"/>
        <v>#DIV/0!</v>
      </c>
      <c r="H562">
        <f t="shared" si="44"/>
        <v>0</v>
      </c>
    </row>
    <row r="563" spans="1:8" x14ac:dyDescent="0.2">
      <c r="A563" t="s">
        <v>641</v>
      </c>
      <c r="B563" t="e">
        <f>VLOOKUP(A563,Sentiment!A:B,2,FALSE)</f>
        <v>#N/A</v>
      </c>
      <c r="C563" t="str">
        <f t="shared" si="40"/>
        <v>www.newyorker.com|humor|daily-shouts|the-legend-of-the-donald.html</v>
      </c>
      <c r="D563" t="str">
        <f t="shared" si="41"/>
        <v>www.newyorker.com</v>
      </c>
      <c r="F563">
        <f t="shared" si="42"/>
        <v>0</v>
      </c>
      <c r="G563" t="e">
        <f t="shared" si="43"/>
        <v>#DIV/0!</v>
      </c>
      <c r="H563">
        <f t="shared" si="44"/>
        <v>0</v>
      </c>
    </row>
    <row r="564" spans="1:8" x14ac:dyDescent="0.2">
      <c r="A564" t="s">
        <v>256</v>
      </c>
      <c r="B564" t="e">
        <f>VLOOKUP(A564,Sentiment!A:B,2,FALSE)</f>
        <v>#N/A</v>
      </c>
      <c r="C564" t="str">
        <f t="shared" si="40"/>
        <v>www.newyorker.com|magazine|2018|10|01|how-russia-helped-to-swing-the-election-for-trump.html</v>
      </c>
      <c r="D564" t="str">
        <f t="shared" si="41"/>
        <v>www.newyorker.com</v>
      </c>
      <c r="F564">
        <f t="shared" si="42"/>
        <v>0</v>
      </c>
      <c r="G564" t="e">
        <f t="shared" si="43"/>
        <v>#DIV/0!</v>
      </c>
      <c r="H564">
        <f t="shared" si="44"/>
        <v>0</v>
      </c>
    </row>
    <row r="565" spans="1:8" x14ac:dyDescent="0.2">
      <c r="A565" t="s">
        <v>642</v>
      </c>
      <c r="B565" t="e">
        <f>VLOOKUP(A565,Sentiment!A:B,2,FALSE)</f>
        <v>#N/A</v>
      </c>
      <c r="C565" t="str">
        <f t="shared" si="40"/>
        <v>www.newyorker.com|magazine|2018|10|15|was-there-a-connection-between-a-russian-bank-and-the-trump-campaign.html</v>
      </c>
      <c r="D565" t="str">
        <f t="shared" si="41"/>
        <v>www.newyorker.com</v>
      </c>
      <c r="F565">
        <f t="shared" si="42"/>
        <v>0</v>
      </c>
      <c r="G565" t="e">
        <f t="shared" si="43"/>
        <v>#DIV/0!</v>
      </c>
      <c r="H565">
        <f t="shared" si="44"/>
        <v>0</v>
      </c>
    </row>
    <row r="566" spans="1:8" x14ac:dyDescent="0.2">
      <c r="A566" t="s">
        <v>933</v>
      </c>
      <c r="B566" t="e">
        <f>VLOOKUP(A566,Sentiment!A:B,2,FALSE)</f>
        <v>#N/A</v>
      </c>
      <c r="C566" t="str">
        <f t="shared" si="40"/>
        <v>www.newyorker.com|magazine|2018|10|29|voter-suppression-tactics-in-the-age-of-trump.html</v>
      </c>
      <c r="D566" t="str">
        <f t="shared" si="41"/>
        <v>www.newyorker.com</v>
      </c>
      <c r="F566">
        <f t="shared" si="42"/>
        <v>0</v>
      </c>
      <c r="G566" t="e">
        <f t="shared" si="43"/>
        <v>#DIV/0!</v>
      </c>
      <c r="H566">
        <f t="shared" si="44"/>
        <v>0</v>
      </c>
    </row>
    <row r="567" spans="1:8" x14ac:dyDescent="0.2">
      <c r="A567" t="s">
        <v>257</v>
      </c>
      <c r="B567" t="e">
        <f>VLOOKUP(A567,Sentiment!A:B,2,FALSE)</f>
        <v>#N/A</v>
      </c>
      <c r="C567" t="str">
        <f t="shared" si="40"/>
        <v>www.newyorker.com|tag|donald-trump.html</v>
      </c>
      <c r="D567" t="str">
        <f t="shared" si="41"/>
        <v>www.newyorker.com</v>
      </c>
      <c r="F567">
        <f t="shared" si="42"/>
        <v>0</v>
      </c>
      <c r="G567" t="e">
        <f t="shared" si="43"/>
        <v>#DIV/0!</v>
      </c>
      <c r="H567">
        <f t="shared" si="44"/>
        <v>0</v>
      </c>
    </row>
    <row r="568" spans="1:8" x14ac:dyDescent="0.2">
      <c r="A568" t="s">
        <v>643</v>
      </c>
      <c r="B568" t="e">
        <f>VLOOKUP(A568,Sentiment!A:B,2,FALSE)</f>
        <v>#N/A</v>
      </c>
      <c r="C568" t="str">
        <f t="shared" si="40"/>
        <v>www.nj.com|opinion|index.ssf|2018|10|donald_trump_and_the_saudis_he_should_have_taken_m.html.html</v>
      </c>
      <c r="D568" t="str">
        <f t="shared" si="41"/>
        <v>www.nj.com</v>
      </c>
      <c r="F568">
        <f t="shared" si="42"/>
        <v>0</v>
      </c>
      <c r="G568" t="e">
        <f t="shared" si="43"/>
        <v>#DIV/0!</v>
      </c>
      <c r="H568">
        <f t="shared" si="44"/>
        <v>0</v>
      </c>
    </row>
    <row r="569" spans="1:8" x14ac:dyDescent="0.2">
      <c r="A569" t="s">
        <v>934</v>
      </c>
      <c r="B569" t="e">
        <f>VLOOKUP(A569,Sentiment!A:B,2,FALSE)</f>
        <v>#N/A</v>
      </c>
      <c r="C569" t="str">
        <f t="shared" si="40"/>
        <v>www.nj.com|opinion|index.ssf|2018|10|nikki_haley_a_wannabe_cold_warrior_feels_the_heat.html.html</v>
      </c>
      <c r="D569" t="str">
        <f t="shared" si="41"/>
        <v>www.nj.com</v>
      </c>
      <c r="F569">
        <f t="shared" si="42"/>
        <v>0</v>
      </c>
      <c r="G569" t="e">
        <f t="shared" si="43"/>
        <v>#DIV/0!</v>
      </c>
      <c r="H569">
        <f t="shared" si="44"/>
        <v>0</v>
      </c>
    </row>
    <row r="570" spans="1:8" x14ac:dyDescent="0.2">
      <c r="A570" t="s">
        <v>258</v>
      </c>
      <c r="B570" t="e">
        <f>VLOOKUP(A570,Sentiment!A:B,2,FALSE)</f>
        <v>#N/A</v>
      </c>
      <c r="C570" t="str">
        <f t="shared" si="40"/>
        <v>www.nj.com|opinion|index.ssf|2018|10|the_donald_strikes_back_kavanaugh_controversy_ener.html.html</v>
      </c>
      <c r="D570" t="str">
        <f t="shared" si="41"/>
        <v>www.nj.com</v>
      </c>
      <c r="F570">
        <f t="shared" si="42"/>
        <v>0</v>
      </c>
      <c r="G570" t="e">
        <f t="shared" si="43"/>
        <v>#DIV/0!</v>
      </c>
      <c r="H570">
        <f t="shared" si="44"/>
        <v>0</v>
      </c>
    </row>
    <row r="571" spans="1:8" x14ac:dyDescent="0.2">
      <c r="A571" t="s">
        <v>935</v>
      </c>
      <c r="B571" t="e">
        <f>VLOOKUP(A571,Sentiment!A:B,2,FALSE)</f>
        <v>#N/A</v>
      </c>
      <c r="C571" t="str">
        <f t="shared" si="40"/>
        <v>www.npr.org|2017|02|25|517257273|trump-will-be-first-president-in-36-years-to-skip-white-house-correspondents-din.html</v>
      </c>
      <c r="D571" t="str">
        <f t="shared" si="41"/>
        <v>www.npr.org</v>
      </c>
      <c r="F571">
        <f t="shared" si="42"/>
        <v>0</v>
      </c>
      <c r="G571" t="e">
        <f t="shared" si="43"/>
        <v>#DIV/0!</v>
      </c>
      <c r="H571">
        <f t="shared" si="44"/>
        <v>0</v>
      </c>
    </row>
    <row r="572" spans="1:8" x14ac:dyDescent="0.2">
      <c r="A572" t="s">
        <v>259</v>
      </c>
      <c r="B572" t="e">
        <f>VLOOKUP(A572,Sentiment!A:B,2,FALSE)</f>
        <v>#N/A</v>
      </c>
      <c r="C572" t="str">
        <f t="shared" si="40"/>
        <v>www.npr.org|2018|07|16|629462401|transcript-president-trump-and-russian-president-putins-joint-press-conference.html</v>
      </c>
      <c r="D572" t="str">
        <f t="shared" si="41"/>
        <v>www.npr.org</v>
      </c>
      <c r="F572">
        <f t="shared" si="42"/>
        <v>0</v>
      </c>
      <c r="G572" t="e">
        <f t="shared" si="43"/>
        <v>#DIV/0!</v>
      </c>
      <c r="H572">
        <f t="shared" si="44"/>
        <v>0</v>
      </c>
    </row>
    <row r="573" spans="1:8" x14ac:dyDescent="0.2">
      <c r="A573" t="s">
        <v>644</v>
      </c>
      <c r="B573" t="e">
        <f>VLOOKUP(A573,Sentiment!A:B,2,FALSE)</f>
        <v>#N/A</v>
      </c>
      <c r="C573" t="str">
        <f t="shared" si="40"/>
        <v>www.npr.org|2018|10|31|662120699|this-maine-district-went-for-obama-then-trump-now-its-a-toss-up.html</v>
      </c>
      <c r="D573" t="str">
        <f t="shared" si="41"/>
        <v>www.npr.org</v>
      </c>
      <c r="F573">
        <f t="shared" si="42"/>
        <v>0</v>
      </c>
      <c r="G573" t="e">
        <f t="shared" si="43"/>
        <v>#DIV/0!</v>
      </c>
      <c r="H573">
        <f t="shared" si="44"/>
        <v>0</v>
      </c>
    </row>
    <row r="574" spans="1:8" x14ac:dyDescent="0.2">
      <c r="A574" t="s">
        <v>936</v>
      </c>
      <c r="B574" t="e">
        <f>VLOOKUP(A574,Sentiment!A:B,2,FALSE)</f>
        <v>#N/A</v>
      </c>
      <c r="C574" t="str">
        <f t="shared" si="40"/>
        <v>www.npr.org|2018|11|07|665184557|she-has-earned-this-trump-praises-pelosi-warns-democrats.html</v>
      </c>
      <c r="D574" t="str">
        <f t="shared" si="41"/>
        <v>www.npr.org</v>
      </c>
      <c r="F574">
        <f t="shared" si="42"/>
        <v>0</v>
      </c>
      <c r="G574" t="e">
        <f t="shared" si="43"/>
        <v>#DIV/0!</v>
      </c>
      <c r="H574">
        <f t="shared" si="44"/>
        <v>0</v>
      </c>
    </row>
    <row r="575" spans="1:8" x14ac:dyDescent="0.2">
      <c r="A575" t="s">
        <v>260</v>
      </c>
      <c r="B575" t="e">
        <f>VLOOKUP(A575,Sentiment!A:B,2,FALSE)</f>
        <v>#N/A</v>
      </c>
      <c r="C575" t="str">
        <f t="shared" si="40"/>
        <v>www.npr.org|tags|511343536|president-trump.html</v>
      </c>
      <c r="D575" t="str">
        <f t="shared" si="41"/>
        <v>www.npr.org</v>
      </c>
      <c r="F575">
        <f t="shared" si="42"/>
        <v>0</v>
      </c>
      <c r="G575" t="e">
        <f t="shared" si="43"/>
        <v>#DIV/0!</v>
      </c>
      <c r="H575">
        <f t="shared" si="44"/>
        <v>0</v>
      </c>
    </row>
    <row r="576" spans="1:8" x14ac:dyDescent="0.2">
      <c r="A576" t="s">
        <v>937</v>
      </c>
      <c r="B576" t="e">
        <f>VLOOKUP(A576,Sentiment!A:B,2,FALSE)</f>
        <v>#N/A</v>
      </c>
      <c r="C576" t="str">
        <f t="shared" si="40"/>
        <v>www.nps.gov|nr|travel|presidents|us_car_number_one.html.html</v>
      </c>
      <c r="D576" t="str">
        <f t="shared" si="41"/>
        <v>www.nps.gov</v>
      </c>
      <c r="F576">
        <f t="shared" si="42"/>
        <v>0</v>
      </c>
      <c r="G576" t="e">
        <f t="shared" si="43"/>
        <v>#DIV/0!</v>
      </c>
      <c r="H576">
        <f t="shared" si="44"/>
        <v>0</v>
      </c>
    </row>
    <row r="577" spans="1:8" x14ac:dyDescent="0.2">
      <c r="A577" t="s">
        <v>261</v>
      </c>
      <c r="B577" t="e">
        <f>VLOOKUP(A577,Sentiment!A:B,2,FALSE)</f>
        <v>#N/A</v>
      </c>
      <c r="C577" t="str">
        <f t="shared" si="40"/>
        <v>www.nytimes.com|2016|05|15|us|politics|donald-trump-women.html.html</v>
      </c>
      <c r="D577" t="str">
        <f t="shared" si="41"/>
        <v>www.nytimes.com</v>
      </c>
      <c r="F577">
        <f t="shared" si="42"/>
        <v>0</v>
      </c>
      <c r="G577" t="e">
        <f t="shared" si="43"/>
        <v>#DIV/0!</v>
      </c>
      <c r="H577">
        <f t="shared" si="44"/>
        <v>0</v>
      </c>
    </row>
    <row r="578" spans="1:8" x14ac:dyDescent="0.2">
      <c r="A578" t="s">
        <v>645</v>
      </c>
      <c r="B578" t="e">
        <f>VLOOKUP(A578,Sentiment!A:B,2,FALSE)</f>
        <v>#N/A</v>
      </c>
      <c r="C578" t="str">
        <f t="shared" ref="C578:C641" si="45">SUBSTITUTE(SUBSTITUTE(A578,"https|||", ""), "http|||", "")</f>
        <v>www.nytimes.com|2017|02|17|books|17-great-books-about-american-presidents-for-presidents-day-weekend.html.html</v>
      </c>
      <c r="D578" t="str">
        <f t="shared" ref="D578:D641" si="46">LEFT(C578,FIND("|",C578)-1)</f>
        <v>www.nytimes.com</v>
      </c>
      <c r="F578">
        <f t="shared" ref="F578:F641" si="47">COUNTIF(D:D,E578)</f>
        <v>0</v>
      </c>
      <c r="G578" t="e">
        <f t="shared" ref="G578:G641" si="48">H578/F578</f>
        <v>#DIV/0!</v>
      </c>
      <c r="H578">
        <f t="shared" ref="H578:H641" si="49">IF(F578&lt;&gt;0, SUMIF(A:A,"*"&amp;E578&amp;"*",B:B), 0)</f>
        <v>0</v>
      </c>
    </row>
    <row r="579" spans="1:8" x14ac:dyDescent="0.2">
      <c r="A579" t="s">
        <v>262</v>
      </c>
      <c r="B579" t="e">
        <f>VLOOKUP(A579,Sentiment!A:B,2,FALSE)</f>
        <v>#N/A</v>
      </c>
      <c r="C579" t="str">
        <f t="shared" si="45"/>
        <v>www.nytimes.com|2018|06|14|nyregion|attorney-general-trump-lawsuit.html.html</v>
      </c>
      <c r="D579" t="str">
        <f t="shared" si="46"/>
        <v>www.nytimes.com</v>
      </c>
      <c r="F579">
        <f t="shared" si="47"/>
        <v>0</v>
      </c>
      <c r="G579" t="e">
        <f t="shared" si="48"/>
        <v>#DIV/0!</v>
      </c>
      <c r="H579">
        <f t="shared" si="49"/>
        <v>0</v>
      </c>
    </row>
    <row r="580" spans="1:8" x14ac:dyDescent="0.2">
      <c r="A580" t="s">
        <v>263</v>
      </c>
      <c r="B580" t="e">
        <f>VLOOKUP(A580,Sentiment!A:B,2,FALSE)</f>
        <v>#N/A</v>
      </c>
      <c r="C580" t="str">
        <f t="shared" si="45"/>
        <v>www.nytimes.com|2018|07|13|world|europe|queen-elizabeth-presidents-of-usa.html.html</v>
      </c>
      <c r="D580" t="str">
        <f t="shared" si="46"/>
        <v>www.nytimes.com</v>
      </c>
      <c r="F580">
        <f t="shared" si="47"/>
        <v>0</v>
      </c>
      <c r="G580" t="e">
        <f t="shared" si="48"/>
        <v>#DIV/0!</v>
      </c>
      <c r="H580">
        <f t="shared" si="49"/>
        <v>0</v>
      </c>
    </row>
    <row r="581" spans="1:8" x14ac:dyDescent="0.2">
      <c r="A581" t="s">
        <v>264</v>
      </c>
      <c r="B581" t="e">
        <f>VLOOKUP(A581,Sentiment!A:B,2,FALSE)</f>
        <v>#N/A</v>
      </c>
      <c r="C581" t="str">
        <f t="shared" si="45"/>
        <v>www.nytimes.com|2018|10|24|opinion|donald-trumps-gay-amnesia.html.html</v>
      </c>
      <c r="D581" t="str">
        <f t="shared" si="46"/>
        <v>www.nytimes.com</v>
      </c>
      <c r="F581">
        <f t="shared" si="47"/>
        <v>0</v>
      </c>
      <c r="G581" t="e">
        <f t="shared" si="48"/>
        <v>#DIV/0!</v>
      </c>
      <c r="H581">
        <f t="shared" si="49"/>
        <v>0</v>
      </c>
    </row>
    <row r="582" spans="1:8" x14ac:dyDescent="0.2">
      <c r="A582" t="s">
        <v>265</v>
      </c>
      <c r="B582" t="e">
        <f>VLOOKUP(A582,Sentiment!A:B,2,FALSE)</f>
        <v>#N/A</v>
      </c>
      <c r="C582" t="str">
        <f t="shared" si="45"/>
        <v>www.nytimes.com|2018|10|24|us|politics|trump-phone-security.html.html</v>
      </c>
      <c r="D582" t="str">
        <f t="shared" si="46"/>
        <v>www.nytimes.com</v>
      </c>
      <c r="F582">
        <f t="shared" si="47"/>
        <v>0</v>
      </c>
      <c r="G582" t="e">
        <f t="shared" si="48"/>
        <v>#DIV/0!</v>
      </c>
      <c r="H582">
        <f t="shared" si="49"/>
        <v>0</v>
      </c>
    </row>
    <row r="583" spans="1:8" x14ac:dyDescent="0.2">
      <c r="A583" t="s">
        <v>646</v>
      </c>
      <c r="B583" t="e">
        <f>VLOOKUP(A583,Sentiment!A:B,2,FALSE)</f>
        <v>#N/A</v>
      </c>
      <c r="C583" t="str">
        <f t="shared" si="45"/>
        <v>www.nytimes.com|2018|10|31|opinion|donald-trumps-birthright-citizenship.html.html</v>
      </c>
      <c r="D583" t="str">
        <f t="shared" si="46"/>
        <v>www.nytimes.com</v>
      </c>
      <c r="F583">
        <f t="shared" si="47"/>
        <v>0</v>
      </c>
      <c r="G583" t="e">
        <f t="shared" si="48"/>
        <v>#DIV/0!</v>
      </c>
      <c r="H583">
        <f t="shared" si="49"/>
        <v>0</v>
      </c>
    </row>
    <row r="584" spans="1:8" x14ac:dyDescent="0.2">
      <c r="A584" t="s">
        <v>938</v>
      </c>
      <c r="B584" t="e">
        <f>VLOOKUP(A584,Sentiment!A:B,2,FALSE)</f>
        <v>#N/A</v>
      </c>
      <c r="C584" t="str">
        <f t="shared" si="45"/>
        <v>www.nytimes.com|2018|11|05|us|politics|nbc-caravan-advertisement.html.html</v>
      </c>
      <c r="D584" t="str">
        <f t="shared" si="46"/>
        <v>www.nytimes.com</v>
      </c>
      <c r="F584">
        <f t="shared" si="47"/>
        <v>0</v>
      </c>
      <c r="G584" t="e">
        <f t="shared" si="48"/>
        <v>#DIV/0!</v>
      </c>
      <c r="H584">
        <f t="shared" si="49"/>
        <v>0</v>
      </c>
    </row>
    <row r="585" spans="1:8" x14ac:dyDescent="0.2">
      <c r="A585" t="s">
        <v>939</v>
      </c>
      <c r="B585" t="e">
        <f>VLOOKUP(A585,Sentiment!A:B,2,FALSE)</f>
        <v>#N/A</v>
      </c>
      <c r="C585" t="str">
        <f t="shared" si="45"/>
        <v>www.nytimes.com|2018|11|06|us|politics|trump-house-senate.html.html</v>
      </c>
      <c r="D585" t="str">
        <f t="shared" si="46"/>
        <v>www.nytimes.com</v>
      </c>
      <c r="F585">
        <f t="shared" si="47"/>
        <v>0</v>
      </c>
      <c r="G585" t="e">
        <f t="shared" si="48"/>
        <v>#DIV/0!</v>
      </c>
      <c r="H585">
        <f t="shared" si="49"/>
        <v>0</v>
      </c>
    </row>
    <row r="586" spans="1:8" x14ac:dyDescent="0.2">
      <c r="A586" t="s">
        <v>940</v>
      </c>
      <c r="B586" t="e">
        <f>VLOOKUP(A586,Sentiment!A:B,2,FALSE)</f>
        <v>#N/A</v>
      </c>
      <c r="C586" t="str">
        <f t="shared" si="45"/>
        <v>www.nzherald.co.nz|world|news|article.cfm|c_id|2|objectid|12156418.html</v>
      </c>
      <c r="D586" t="str">
        <f t="shared" si="46"/>
        <v>www.nzherald.co.nz</v>
      </c>
      <c r="F586">
        <f t="shared" si="47"/>
        <v>0</v>
      </c>
      <c r="G586" t="e">
        <f t="shared" si="48"/>
        <v>#DIV/0!</v>
      </c>
      <c r="H586">
        <f t="shared" si="49"/>
        <v>0</v>
      </c>
    </row>
    <row r="587" spans="1:8" x14ac:dyDescent="0.2">
      <c r="A587" t="s">
        <v>647</v>
      </c>
      <c r="B587" t="e">
        <f>VLOOKUP(A587,Sentiment!A:B,2,FALSE)</f>
        <v>#N/A</v>
      </c>
      <c r="C587" t="str">
        <f t="shared" si="45"/>
        <v>www.oddschecker.com|politics|us-politics|us-presidential-election-2020|winner.html</v>
      </c>
      <c r="D587" t="str">
        <f t="shared" si="46"/>
        <v>www.oddschecker.com</v>
      </c>
      <c r="F587">
        <f t="shared" si="47"/>
        <v>0</v>
      </c>
      <c r="G587" t="e">
        <f t="shared" si="48"/>
        <v>#DIV/0!</v>
      </c>
      <c r="H587">
        <f t="shared" si="49"/>
        <v>0</v>
      </c>
    </row>
    <row r="588" spans="1:8" x14ac:dyDescent="0.2">
      <c r="A588" t="s">
        <v>266</v>
      </c>
      <c r="B588" t="e">
        <f>VLOOKUP(A588,Sentiment!A:B,2,FALSE)</f>
        <v>#N/A</v>
      </c>
      <c r="C588" t="str">
        <f t="shared" si="45"/>
        <v>www.onthisday.com|people|donald-trump.html</v>
      </c>
      <c r="D588" t="str">
        <f t="shared" si="46"/>
        <v>www.onthisday.com</v>
      </c>
      <c r="F588">
        <f t="shared" si="47"/>
        <v>0</v>
      </c>
      <c r="G588" t="e">
        <f t="shared" si="48"/>
        <v>#DIV/0!</v>
      </c>
      <c r="H588">
        <f t="shared" si="49"/>
        <v>0</v>
      </c>
    </row>
    <row r="589" spans="1:8" x14ac:dyDescent="0.2">
      <c r="A589" t="s">
        <v>267</v>
      </c>
      <c r="B589" t="e">
        <f>VLOOKUP(A589,Sentiment!A:B,2,FALSE)</f>
        <v>#N/A</v>
      </c>
      <c r="C589" t="str">
        <f t="shared" si="45"/>
        <v>www.orlandosentinel.com|topic|politics-government|donald-trump-PEBSL000163-topic.html.html</v>
      </c>
      <c r="D589" t="str">
        <f t="shared" si="46"/>
        <v>www.orlandosentinel.com</v>
      </c>
      <c r="F589">
        <f t="shared" si="47"/>
        <v>0</v>
      </c>
      <c r="G589" t="e">
        <f t="shared" si="48"/>
        <v>#DIV/0!</v>
      </c>
      <c r="H589">
        <f t="shared" si="49"/>
        <v>0</v>
      </c>
    </row>
    <row r="590" spans="1:8" x14ac:dyDescent="0.2">
      <c r="A590" t="s">
        <v>648</v>
      </c>
      <c r="B590" t="e">
        <f>VLOOKUP(A590,Sentiment!A:B,2,FALSE)</f>
        <v>#N/A</v>
      </c>
      <c r="C590" t="str">
        <f t="shared" si="45"/>
        <v>www.ozy.com|opinion|the-donald-dossier|90290.html</v>
      </c>
      <c r="D590" t="str">
        <f t="shared" si="46"/>
        <v>www.ozy.com</v>
      </c>
      <c r="F590">
        <f t="shared" si="47"/>
        <v>0</v>
      </c>
      <c r="G590" t="e">
        <f t="shared" si="48"/>
        <v>#DIV/0!</v>
      </c>
      <c r="H590">
        <f t="shared" si="49"/>
        <v>0</v>
      </c>
    </row>
    <row r="591" spans="1:8" x14ac:dyDescent="0.2">
      <c r="A591" t="s">
        <v>941</v>
      </c>
      <c r="B591" t="e">
        <f>VLOOKUP(A591,Sentiment!A:B,2,FALSE)</f>
        <v>#N/A</v>
      </c>
      <c r="C591" t="str">
        <f t="shared" si="45"/>
        <v>www.palmbeachdailynews.com|trump.html</v>
      </c>
      <c r="D591" t="str">
        <f t="shared" si="46"/>
        <v>www.palmbeachdailynews.com</v>
      </c>
      <c r="F591">
        <f t="shared" si="47"/>
        <v>0</v>
      </c>
      <c r="G591" t="e">
        <f t="shared" si="48"/>
        <v>#DIV/0!</v>
      </c>
      <c r="H591">
        <f t="shared" si="49"/>
        <v>0</v>
      </c>
    </row>
    <row r="592" spans="1:8" x14ac:dyDescent="0.2">
      <c r="A592" t="s">
        <v>649</v>
      </c>
      <c r="B592" t="e">
        <f>VLOOKUP(A592,Sentiment!A:B,2,FALSE)</f>
        <v>#N/A</v>
      </c>
      <c r="C592" t="str">
        <f t="shared" si="45"/>
        <v>www.palmbeachpost.com|news|trump-mar-lago-tax-deal-veiled-from-irs-review|pYex7aWWSm6Zz4qQRU5twI|.html</v>
      </c>
      <c r="D592" t="str">
        <f t="shared" si="46"/>
        <v>www.palmbeachpost.com</v>
      </c>
      <c r="F592">
        <f t="shared" si="47"/>
        <v>0</v>
      </c>
      <c r="G592" t="e">
        <f t="shared" si="48"/>
        <v>#DIV/0!</v>
      </c>
      <c r="H592">
        <f t="shared" si="49"/>
        <v>0</v>
      </c>
    </row>
    <row r="593" spans="1:8" x14ac:dyDescent="0.2">
      <c r="A593" t="s">
        <v>268</v>
      </c>
      <c r="B593" t="e">
        <f>VLOOKUP(A593,Sentiment!A:B,2,FALSE)</f>
        <v>#N/A</v>
      </c>
      <c r="C593" t="str">
        <f t="shared" si="45"/>
        <v>www.pbs.org|wgbh|americanexperience|collections|presidents|.html</v>
      </c>
      <c r="D593" t="str">
        <f t="shared" si="46"/>
        <v>www.pbs.org</v>
      </c>
      <c r="F593">
        <f t="shared" si="47"/>
        <v>0</v>
      </c>
      <c r="G593" t="e">
        <f t="shared" si="48"/>
        <v>#DIV/0!</v>
      </c>
      <c r="H593">
        <f t="shared" si="49"/>
        <v>0</v>
      </c>
    </row>
    <row r="594" spans="1:8" x14ac:dyDescent="0.2">
      <c r="A594" t="s">
        <v>269</v>
      </c>
      <c r="B594" t="e">
        <f>VLOOKUP(A594,Sentiment!A:B,2,FALSE)</f>
        <v>#N/A</v>
      </c>
      <c r="C594" t="str">
        <f t="shared" si="45"/>
        <v>www.pbs.org|wgbh|frontline|film|president-trump|.html</v>
      </c>
      <c r="D594" t="str">
        <f t="shared" si="46"/>
        <v>www.pbs.org</v>
      </c>
      <c r="F594">
        <f t="shared" si="47"/>
        <v>0</v>
      </c>
      <c r="G594" t="e">
        <f t="shared" si="48"/>
        <v>#DIV/0!</v>
      </c>
      <c r="H594">
        <f t="shared" si="49"/>
        <v>0</v>
      </c>
    </row>
    <row r="595" spans="1:8" x14ac:dyDescent="0.2">
      <c r="A595" t="s">
        <v>270</v>
      </c>
      <c r="B595" t="e">
        <f>VLOOKUP(A595,Sentiment!A:B,2,FALSE)</f>
        <v>#N/A</v>
      </c>
      <c r="C595" t="str">
        <f t="shared" si="45"/>
        <v>www.pbs.org|wgbh|frontline|film|trumps-showdown|.html</v>
      </c>
      <c r="D595" t="str">
        <f t="shared" si="46"/>
        <v>www.pbs.org</v>
      </c>
      <c r="F595">
        <f t="shared" si="47"/>
        <v>0</v>
      </c>
      <c r="G595" t="e">
        <f t="shared" si="48"/>
        <v>#DIV/0!</v>
      </c>
      <c r="H595">
        <f t="shared" si="49"/>
        <v>0</v>
      </c>
    </row>
    <row r="596" spans="1:8" x14ac:dyDescent="0.2">
      <c r="A596" t="s">
        <v>942</v>
      </c>
      <c r="B596" t="e">
        <f>VLOOKUP(A596,Sentiment!A:B,2,FALSE)</f>
        <v>#N/A</v>
      </c>
      <c r="C596" t="str">
        <f t="shared" si="45"/>
        <v>www.peacecorps.gov|news|library|president-donald-j-trump-announces-nominee-peace-corps-deputy-director|.html</v>
      </c>
      <c r="D596" t="str">
        <f t="shared" si="46"/>
        <v>www.peacecorps.gov</v>
      </c>
      <c r="F596">
        <f t="shared" si="47"/>
        <v>0</v>
      </c>
      <c r="G596" t="e">
        <f t="shared" si="48"/>
        <v>#DIV/0!</v>
      </c>
      <c r="H596">
        <f t="shared" si="49"/>
        <v>0</v>
      </c>
    </row>
    <row r="597" spans="1:8" x14ac:dyDescent="0.2">
      <c r="A597" t="s">
        <v>271</v>
      </c>
      <c r="B597" t="e">
        <f>VLOOKUP(A597,Sentiment!A:B,2,FALSE)</f>
        <v>#N/A</v>
      </c>
      <c r="C597" t="str">
        <f t="shared" si="45"/>
        <v>www.penguinrandomhouse.com|books|600003|the-donald-j-trump-presidential-twitter-library-by-the-daily-show-with-trevor-noah-presents|9781984801883|.html</v>
      </c>
      <c r="D597" t="str">
        <f t="shared" si="46"/>
        <v>www.penguinrandomhouse.com</v>
      </c>
      <c r="F597">
        <f t="shared" si="47"/>
        <v>0</v>
      </c>
      <c r="G597" t="e">
        <f t="shared" si="48"/>
        <v>#DIV/0!</v>
      </c>
      <c r="H597">
        <f t="shared" si="49"/>
        <v>0</v>
      </c>
    </row>
    <row r="598" spans="1:8" x14ac:dyDescent="0.2">
      <c r="A598" t="s">
        <v>272</v>
      </c>
      <c r="B598" t="e">
        <f>VLOOKUP(A598,Sentiment!A:B,2,FALSE)</f>
        <v>#N/A</v>
      </c>
      <c r="C598" t="str">
        <f t="shared" si="45"/>
        <v>www.pewtrusts.org|en|research-and-analysis|articles|2018|10|24|president-trump-signs-bipartisan-bill-to-fight-opioid-crisis.html</v>
      </c>
      <c r="D598" t="str">
        <f t="shared" si="46"/>
        <v>www.pewtrusts.org</v>
      </c>
      <c r="F598">
        <f t="shared" si="47"/>
        <v>0</v>
      </c>
      <c r="G598" t="e">
        <f t="shared" si="48"/>
        <v>#DIV/0!</v>
      </c>
      <c r="H598">
        <f t="shared" si="49"/>
        <v>0</v>
      </c>
    </row>
    <row r="599" spans="1:8" x14ac:dyDescent="0.2">
      <c r="A599" t="s">
        <v>273</v>
      </c>
      <c r="B599" t="e">
        <f>VLOOKUP(A599,Sentiment!A:B,2,FALSE)</f>
        <v>#N/A</v>
      </c>
      <c r="C599" t="str">
        <f t="shared" si="45"/>
        <v>www.politico.com|magazine|story|2018|08|12|movies-donald-trump-cinematic-universe-219348.html</v>
      </c>
      <c r="D599" t="str">
        <f t="shared" si="46"/>
        <v>www.politico.com</v>
      </c>
      <c r="F599">
        <f t="shared" si="47"/>
        <v>0</v>
      </c>
      <c r="G599" t="e">
        <f t="shared" si="48"/>
        <v>#DIV/0!</v>
      </c>
      <c r="H599">
        <f t="shared" si="49"/>
        <v>0</v>
      </c>
    </row>
    <row r="600" spans="1:8" x14ac:dyDescent="0.2">
      <c r="A600" t="s">
        <v>650</v>
      </c>
      <c r="B600" t="e">
        <f>VLOOKUP(A600,Sentiment!A:B,2,FALSE)</f>
        <v>#N/A</v>
      </c>
      <c r="C600" t="str">
        <f t="shared" si="45"/>
        <v>www.politico.com|magazine|story|2018|10|31|has-robert-mueller-subpoenaed-trump-222060.html</v>
      </c>
      <c r="D600" t="str">
        <f t="shared" si="46"/>
        <v>www.politico.com</v>
      </c>
      <c r="F600">
        <f t="shared" si="47"/>
        <v>0</v>
      </c>
      <c r="G600" t="e">
        <f t="shared" si="48"/>
        <v>#DIV/0!</v>
      </c>
      <c r="H600">
        <f t="shared" si="49"/>
        <v>0</v>
      </c>
    </row>
    <row r="601" spans="1:8" x14ac:dyDescent="0.2">
      <c r="A601" t="s">
        <v>274</v>
      </c>
      <c r="B601">
        <f>VLOOKUP(A601,Sentiment!A:B,2,FALSE)</f>
        <v>0.109217171717171</v>
      </c>
      <c r="C601" t="str">
        <f t="shared" si="45"/>
        <v>www.politico.com|news|donald-trump.html</v>
      </c>
      <c r="D601" t="str">
        <f t="shared" si="46"/>
        <v>www.politico.com</v>
      </c>
      <c r="F601">
        <f t="shared" si="47"/>
        <v>0</v>
      </c>
      <c r="G601" t="e">
        <f t="shared" si="48"/>
        <v>#DIV/0!</v>
      </c>
      <c r="H601">
        <f t="shared" si="49"/>
        <v>0</v>
      </c>
    </row>
    <row r="602" spans="1:8" x14ac:dyDescent="0.2">
      <c r="A602" t="s">
        <v>651</v>
      </c>
      <c r="B602" t="e">
        <f>VLOOKUP(A602,Sentiment!A:B,2,FALSE)</f>
        <v>#N/A</v>
      </c>
      <c r="C602" t="str">
        <f t="shared" si="45"/>
        <v>www.politico.com|story|2018|10|31|trump-birthright-undocumented-immigrants-950575.html</v>
      </c>
      <c r="D602" t="str">
        <f t="shared" si="46"/>
        <v>www.politico.com</v>
      </c>
      <c r="F602">
        <f t="shared" si="47"/>
        <v>0</v>
      </c>
      <c r="G602" t="e">
        <f t="shared" si="48"/>
        <v>#DIV/0!</v>
      </c>
      <c r="H602">
        <f t="shared" si="49"/>
        <v>0</v>
      </c>
    </row>
    <row r="603" spans="1:8" x14ac:dyDescent="0.2">
      <c r="A603" t="s">
        <v>943</v>
      </c>
      <c r="B603" t="e">
        <f>VLOOKUP(A603,Sentiment!A:B,2,FALSE)</f>
        <v>#N/A</v>
      </c>
      <c r="C603" t="str">
        <f t="shared" si="45"/>
        <v>www.politico.com|story|2018|11|07|trump-acosta-white-house-972060.html</v>
      </c>
      <c r="D603" t="str">
        <f t="shared" si="46"/>
        <v>www.politico.com</v>
      </c>
      <c r="F603">
        <f t="shared" si="47"/>
        <v>0</v>
      </c>
      <c r="G603" t="e">
        <f t="shared" si="48"/>
        <v>#DIV/0!</v>
      </c>
      <c r="H603">
        <f t="shared" si="49"/>
        <v>0</v>
      </c>
    </row>
    <row r="604" spans="1:8" x14ac:dyDescent="0.2">
      <c r="A604" t="s">
        <v>275</v>
      </c>
      <c r="B604" t="e">
        <f>VLOOKUP(A604,Sentiment!A:B,2,FALSE)</f>
        <v>#N/A</v>
      </c>
      <c r="C604" t="str">
        <f t="shared" si="45"/>
        <v>www.politifact.com|personalities|donald-trump|.html</v>
      </c>
      <c r="D604" t="str">
        <f t="shared" si="46"/>
        <v>www.politifact.com</v>
      </c>
      <c r="F604">
        <f t="shared" si="47"/>
        <v>0</v>
      </c>
      <c r="G604" t="e">
        <f t="shared" si="48"/>
        <v>#DIV/0!</v>
      </c>
      <c r="H604">
        <f t="shared" si="49"/>
        <v>0</v>
      </c>
    </row>
    <row r="605" spans="1:8" x14ac:dyDescent="0.2">
      <c r="A605" t="s">
        <v>276</v>
      </c>
      <c r="B605" t="e">
        <f>VLOOKUP(A605,Sentiment!A:B,2,FALSE)</f>
        <v>#N/A</v>
      </c>
      <c r="C605" t="str">
        <f t="shared" si="45"/>
        <v>www.politifact.com|truth-o-meter|article|2018|jun|12|so-donald-trump-kim-jong-un-handshake-happened-now|.html</v>
      </c>
      <c r="D605" t="str">
        <f t="shared" si="46"/>
        <v>www.politifact.com</v>
      </c>
      <c r="F605">
        <f t="shared" si="47"/>
        <v>0</v>
      </c>
      <c r="G605" t="e">
        <f t="shared" si="48"/>
        <v>#DIV/0!</v>
      </c>
      <c r="H605">
        <f t="shared" si="49"/>
        <v>0</v>
      </c>
    </row>
    <row r="606" spans="1:8" x14ac:dyDescent="0.2">
      <c r="A606" t="s">
        <v>277</v>
      </c>
      <c r="B606" t="e">
        <f>VLOOKUP(A606,Sentiment!A:B,2,FALSE)</f>
        <v>#N/A</v>
      </c>
      <c r="C606" t="str">
        <f t="shared" si="45"/>
        <v>www.polygon.com|2018|5|22|17379764|donald-glover-the-donald-reddit.html</v>
      </c>
      <c r="D606" t="str">
        <f t="shared" si="46"/>
        <v>www.polygon.com</v>
      </c>
      <c r="F606">
        <f t="shared" si="47"/>
        <v>0</v>
      </c>
      <c r="G606" t="e">
        <f t="shared" si="48"/>
        <v>#DIV/0!</v>
      </c>
      <c r="H606">
        <f t="shared" si="49"/>
        <v>0</v>
      </c>
    </row>
    <row r="607" spans="1:8" x14ac:dyDescent="0.2">
      <c r="A607" t="s">
        <v>278</v>
      </c>
      <c r="B607" t="e">
        <f>VLOOKUP(A607,Sentiment!A:B,2,FALSE)</f>
        <v>#N/A</v>
      </c>
      <c r="C607" t="str">
        <f t="shared" si="45"/>
        <v>www.potus.com|.html</v>
      </c>
      <c r="D607" t="str">
        <f t="shared" si="46"/>
        <v>www.potus.com</v>
      </c>
      <c r="F607">
        <f t="shared" si="47"/>
        <v>0</v>
      </c>
      <c r="G607" t="e">
        <f t="shared" si="48"/>
        <v>#DIV/0!</v>
      </c>
      <c r="H607">
        <f t="shared" si="49"/>
        <v>0</v>
      </c>
    </row>
    <row r="608" spans="1:8" x14ac:dyDescent="0.2">
      <c r="A608" t="s">
        <v>279</v>
      </c>
      <c r="B608" t="e">
        <f>VLOOKUP(A608,Sentiment!A:B,2,FALSE)</f>
        <v>#N/A</v>
      </c>
      <c r="C608" t="str">
        <f t="shared" si="45"/>
        <v>www.potus.com|donald-j-trump|.html</v>
      </c>
      <c r="D608" t="str">
        <f t="shared" si="46"/>
        <v>www.potus.com</v>
      </c>
      <c r="F608">
        <f t="shared" si="47"/>
        <v>0</v>
      </c>
      <c r="G608" t="e">
        <f t="shared" si="48"/>
        <v>#DIV/0!</v>
      </c>
      <c r="H608">
        <f t="shared" si="49"/>
        <v>0</v>
      </c>
    </row>
    <row r="609" spans="1:8" x14ac:dyDescent="0.2">
      <c r="A609" t="s">
        <v>944</v>
      </c>
      <c r="B609" t="e">
        <f>VLOOKUP(A609,Sentiment!A:B,2,FALSE)</f>
        <v>#N/A</v>
      </c>
      <c r="C609" t="str">
        <f t="shared" si="45"/>
        <v>www.poundingtherock.com|2018|11|6|18067384|san-antonio-spurs-greats-us-president-analogues.html</v>
      </c>
      <c r="D609" t="str">
        <f t="shared" si="46"/>
        <v>www.poundingtherock.com</v>
      </c>
      <c r="F609">
        <f t="shared" si="47"/>
        <v>0</v>
      </c>
      <c r="G609" t="e">
        <f t="shared" si="48"/>
        <v>#DIV/0!</v>
      </c>
      <c r="H609">
        <f t="shared" si="49"/>
        <v>0</v>
      </c>
    </row>
    <row r="610" spans="1:8" x14ac:dyDescent="0.2">
      <c r="A610" t="s">
        <v>280</v>
      </c>
      <c r="B610" t="e">
        <f>VLOOKUP(A610,Sentiment!A:B,2,FALSE)</f>
        <v>#N/A</v>
      </c>
      <c r="C610" t="str">
        <f t="shared" si="45"/>
        <v>www.presidentialserviceawards.gov|.html</v>
      </c>
      <c r="D610" t="str">
        <f t="shared" si="46"/>
        <v>www.presidentialserviceawards.gov</v>
      </c>
      <c r="F610">
        <f t="shared" si="47"/>
        <v>0</v>
      </c>
      <c r="G610" t="e">
        <f t="shared" si="48"/>
        <v>#DIV/0!</v>
      </c>
      <c r="H610">
        <f t="shared" si="49"/>
        <v>0</v>
      </c>
    </row>
    <row r="611" spans="1:8" x14ac:dyDescent="0.2">
      <c r="A611" t="s">
        <v>281</v>
      </c>
      <c r="B611" t="e">
        <f>VLOOKUP(A611,Sentiment!A:B,2,FALSE)</f>
        <v>#N/A</v>
      </c>
      <c r="C611" t="str">
        <f t="shared" si="45"/>
        <v>www.presidents.website|.html</v>
      </c>
      <c r="D611" t="str">
        <f t="shared" si="46"/>
        <v>www.presidents.website</v>
      </c>
      <c r="F611">
        <f t="shared" si="47"/>
        <v>0</v>
      </c>
      <c r="G611" t="e">
        <f t="shared" si="48"/>
        <v>#DIV/0!</v>
      </c>
      <c r="H611">
        <f t="shared" si="49"/>
        <v>0</v>
      </c>
    </row>
    <row r="612" spans="1:8" x14ac:dyDescent="0.2">
      <c r="A612" t="s">
        <v>282</v>
      </c>
      <c r="B612" t="e">
        <f>VLOOKUP(A612,Sentiment!A:B,2,FALSE)</f>
        <v>#N/A</v>
      </c>
      <c r="C612" t="str">
        <f t="shared" si="45"/>
        <v>www.presidentsusa.net|.html</v>
      </c>
      <c r="D612" t="str">
        <f t="shared" si="46"/>
        <v>www.presidentsusa.net</v>
      </c>
      <c r="F612">
        <f t="shared" si="47"/>
        <v>0</v>
      </c>
      <c r="G612" t="e">
        <f t="shared" si="48"/>
        <v>#DIV/0!</v>
      </c>
      <c r="H612">
        <f t="shared" si="49"/>
        <v>0</v>
      </c>
    </row>
    <row r="613" spans="1:8" x14ac:dyDescent="0.2">
      <c r="A613" t="s">
        <v>945</v>
      </c>
      <c r="B613" t="e">
        <f>VLOOKUP(A613,Sentiment!A:B,2,FALSE)</f>
        <v>#N/A</v>
      </c>
      <c r="C613" t="str">
        <f t="shared" si="45"/>
        <v>www.pressherald.com|2018|10|16|kathleen-parker-cocktails-in-the-donald-trump-kanye-west-asylum|.html</v>
      </c>
      <c r="D613" t="str">
        <f t="shared" si="46"/>
        <v>www.pressherald.com</v>
      </c>
      <c r="F613">
        <f t="shared" si="47"/>
        <v>0</v>
      </c>
      <c r="G613" t="e">
        <f t="shared" si="48"/>
        <v>#DIV/0!</v>
      </c>
      <c r="H613">
        <f t="shared" si="49"/>
        <v>0</v>
      </c>
    </row>
    <row r="614" spans="1:8" x14ac:dyDescent="0.2">
      <c r="A614" t="s">
        <v>652</v>
      </c>
      <c r="B614" t="e">
        <f>VLOOKUP(A614,Sentiment!A:B,2,FALSE)</f>
        <v>#N/A</v>
      </c>
      <c r="C614" t="str">
        <f t="shared" si="45"/>
        <v>www.presstv.com|Detail|2018|10|30|578502|Brazil-presidentelect-Bolsonaro-Trump-US-ties.html</v>
      </c>
      <c r="D614" t="str">
        <f t="shared" si="46"/>
        <v>www.presstv.com</v>
      </c>
      <c r="F614">
        <f t="shared" si="47"/>
        <v>0</v>
      </c>
      <c r="G614" t="e">
        <f t="shared" si="48"/>
        <v>#DIV/0!</v>
      </c>
      <c r="H614">
        <f t="shared" si="49"/>
        <v>0</v>
      </c>
    </row>
    <row r="615" spans="1:8" x14ac:dyDescent="0.2">
      <c r="A615" t="s">
        <v>283</v>
      </c>
      <c r="B615" t="e">
        <f>VLOOKUP(A615,Sentiment!A:B,2,FALSE)</f>
        <v>#N/A</v>
      </c>
      <c r="C615" t="str">
        <f t="shared" si="45"/>
        <v>www.princegeorgecitizen.com|rivals-critics-of-u-s-president-apparent-targets-of-attempted-mail-bombings-1.23474526.html</v>
      </c>
      <c r="D615" t="str">
        <f t="shared" si="46"/>
        <v>www.princegeorgecitizen.com</v>
      </c>
      <c r="F615">
        <f t="shared" si="47"/>
        <v>0</v>
      </c>
      <c r="G615" t="e">
        <f t="shared" si="48"/>
        <v>#DIV/0!</v>
      </c>
      <c r="H615">
        <f t="shared" si="49"/>
        <v>0</v>
      </c>
    </row>
    <row r="616" spans="1:8" x14ac:dyDescent="0.2">
      <c r="A616" t="s">
        <v>284</v>
      </c>
      <c r="B616" t="e">
        <f>VLOOKUP(A616,Sentiment!A:B,2,FALSE)</f>
        <v>#N/A</v>
      </c>
      <c r="C616" t="str">
        <f t="shared" si="45"/>
        <v>www.promiseskept.com|.html</v>
      </c>
      <c r="D616" t="str">
        <f t="shared" si="46"/>
        <v>www.promiseskept.com</v>
      </c>
      <c r="F616">
        <f t="shared" si="47"/>
        <v>0</v>
      </c>
      <c r="G616" t="e">
        <f t="shared" si="48"/>
        <v>#DIV/0!</v>
      </c>
      <c r="H616">
        <f t="shared" si="49"/>
        <v>0</v>
      </c>
    </row>
    <row r="617" spans="1:8" x14ac:dyDescent="0.2">
      <c r="A617" t="s">
        <v>285</v>
      </c>
      <c r="B617">
        <f>VLOOKUP(A617,Sentiment!A:B,2,FALSE)</f>
        <v>1.7092352092351999E-2</v>
      </c>
      <c r="C617" t="str">
        <f t="shared" si="45"/>
        <v>www.psychologytoday.com|us|basics|president-donald-trump.html</v>
      </c>
      <c r="D617" t="str">
        <f t="shared" si="46"/>
        <v>www.psychologytoday.com</v>
      </c>
      <c r="F617">
        <f t="shared" si="47"/>
        <v>0</v>
      </c>
      <c r="G617" t="e">
        <f t="shared" si="48"/>
        <v>#DIV/0!</v>
      </c>
      <c r="H617">
        <f t="shared" si="49"/>
        <v>0</v>
      </c>
    </row>
    <row r="618" spans="1:8" x14ac:dyDescent="0.2">
      <c r="A618" t="s">
        <v>286</v>
      </c>
      <c r="B618" t="e">
        <f>VLOOKUP(A618,Sentiment!A:B,2,FALSE)</f>
        <v>#N/A</v>
      </c>
      <c r="C618" t="str">
        <f t="shared" si="45"/>
        <v>www.psychologytoday.com|us|blog|our-emotional-footprint|201702|the-persona-donald-j-trump.html</v>
      </c>
      <c r="D618" t="str">
        <f t="shared" si="46"/>
        <v>www.psychologytoday.com</v>
      </c>
      <c r="F618">
        <f t="shared" si="47"/>
        <v>0</v>
      </c>
      <c r="G618" t="e">
        <f t="shared" si="48"/>
        <v>#DIV/0!</v>
      </c>
      <c r="H618">
        <f t="shared" si="49"/>
        <v>0</v>
      </c>
    </row>
    <row r="619" spans="1:8" x14ac:dyDescent="0.2">
      <c r="A619" t="s">
        <v>287</v>
      </c>
      <c r="B619" t="e">
        <f>VLOOKUP(A619,Sentiment!A:B,2,FALSE)</f>
        <v>#N/A</v>
      </c>
      <c r="C619" t="str">
        <f t="shared" si="45"/>
        <v>www.quora.com|Who-is-the-U-S-President.html</v>
      </c>
      <c r="D619" t="str">
        <f t="shared" si="46"/>
        <v>www.quora.com</v>
      </c>
      <c r="F619">
        <f t="shared" si="47"/>
        <v>0</v>
      </c>
      <c r="G619" t="e">
        <f t="shared" si="48"/>
        <v>#DIV/0!</v>
      </c>
      <c r="H619">
        <f t="shared" si="49"/>
        <v>0</v>
      </c>
    </row>
    <row r="620" spans="1:8" x14ac:dyDescent="0.2">
      <c r="A620" t="s">
        <v>288</v>
      </c>
      <c r="B620" t="e">
        <f>VLOOKUP(A620,Sentiment!A:B,2,FALSE)</f>
        <v>#N/A</v>
      </c>
      <c r="C620" t="str">
        <f t="shared" si="45"/>
        <v>www.rappler.com|world|regions|latin-america|215171-maduro-calls-pence-a-madman.html</v>
      </c>
      <c r="D620" t="str">
        <f t="shared" si="46"/>
        <v>www.rappler.com</v>
      </c>
      <c r="F620">
        <f t="shared" si="47"/>
        <v>0</v>
      </c>
      <c r="G620" t="e">
        <f t="shared" si="48"/>
        <v>#DIV/0!</v>
      </c>
      <c r="H620">
        <f t="shared" si="49"/>
        <v>0</v>
      </c>
    </row>
    <row r="621" spans="1:8" x14ac:dyDescent="0.2">
      <c r="A621" t="s">
        <v>289</v>
      </c>
      <c r="B621" t="e">
        <f>VLOOKUP(A621,Sentiment!A:B,2,FALSE)</f>
        <v>#N/A</v>
      </c>
      <c r="C621" t="str">
        <f t="shared" si="45"/>
        <v>www.rd.com|culture|things-no-president-allowed-do-in-office|.html</v>
      </c>
      <c r="D621" t="str">
        <f t="shared" si="46"/>
        <v>www.rd.com</v>
      </c>
      <c r="F621">
        <f t="shared" si="47"/>
        <v>0</v>
      </c>
      <c r="G621" t="e">
        <f t="shared" si="48"/>
        <v>#DIV/0!</v>
      </c>
      <c r="H621">
        <f t="shared" si="49"/>
        <v>0</v>
      </c>
    </row>
    <row r="622" spans="1:8" x14ac:dyDescent="0.2">
      <c r="A622" t="s">
        <v>290</v>
      </c>
      <c r="B622" t="e">
        <f>VLOOKUP(A622,Sentiment!A:B,2,FALSE)</f>
        <v>#N/A</v>
      </c>
      <c r="C622" t="str">
        <f t="shared" si="45"/>
        <v>www.realclearpolitics.com|epolls|other|president_trump_job_approval-6179.html.html</v>
      </c>
      <c r="D622" t="str">
        <f t="shared" si="46"/>
        <v>www.realclearpolitics.com</v>
      </c>
      <c r="F622">
        <f t="shared" si="47"/>
        <v>0</v>
      </c>
      <c r="G622" t="e">
        <f t="shared" si="48"/>
        <v>#DIV/0!</v>
      </c>
      <c r="H622">
        <f t="shared" si="49"/>
        <v>0</v>
      </c>
    </row>
    <row r="623" spans="1:8" x14ac:dyDescent="0.2">
      <c r="A623" t="s">
        <v>291</v>
      </c>
      <c r="B623" t="e">
        <f>VLOOKUP(A623,Sentiment!A:B,2,FALSE)</f>
        <v>#N/A</v>
      </c>
      <c r="C623" t="str">
        <f t="shared" si="45"/>
        <v>www.realclearpolitics.com|epolls|other|trump_favorableunfavorable-5493.html.html</v>
      </c>
      <c r="D623" t="str">
        <f t="shared" si="46"/>
        <v>www.realclearpolitics.com</v>
      </c>
      <c r="F623">
        <f t="shared" si="47"/>
        <v>0</v>
      </c>
      <c r="G623" t="e">
        <f t="shared" si="48"/>
        <v>#DIV/0!</v>
      </c>
      <c r="H623">
        <f t="shared" si="49"/>
        <v>0</v>
      </c>
    </row>
    <row r="624" spans="1:8" x14ac:dyDescent="0.2">
      <c r="A624" t="s">
        <v>292</v>
      </c>
      <c r="B624" t="e">
        <f>VLOOKUP(A624,Sentiment!A:B,2,FALSE)</f>
        <v>#N/A</v>
      </c>
      <c r="C624" t="str">
        <f t="shared" si="45"/>
        <v>www.realclearpolitics.com|video|2018|06|10|peter_navarro_theres_a_special_place_in_hell_for_any_leader_who_betrays_president_donald_j_trump.html.html</v>
      </c>
      <c r="D624" t="str">
        <f t="shared" si="46"/>
        <v>www.realclearpolitics.com</v>
      </c>
      <c r="F624">
        <f t="shared" si="47"/>
        <v>0</v>
      </c>
      <c r="G624" t="e">
        <f t="shared" si="48"/>
        <v>#DIV/0!</v>
      </c>
      <c r="H624">
        <f t="shared" si="49"/>
        <v>0</v>
      </c>
    </row>
    <row r="625" spans="1:8" x14ac:dyDescent="0.2">
      <c r="A625" t="s">
        <v>946</v>
      </c>
      <c r="B625" t="e">
        <f>VLOOKUP(A625,Sentiment!A:B,2,FALSE)</f>
        <v>#N/A</v>
      </c>
      <c r="C625" t="str">
        <f t="shared" si="45"/>
        <v>www.realclearpolitics.com|video|2018|11|07|watch_live_president_trump_responds_to_2018_midterms.html.html</v>
      </c>
      <c r="D625" t="str">
        <f t="shared" si="46"/>
        <v>www.realclearpolitics.com</v>
      </c>
      <c r="F625">
        <f t="shared" si="47"/>
        <v>0</v>
      </c>
      <c r="G625" t="e">
        <f t="shared" si="48"/>
        <v>#DIV/0!</v>
      </c>
      <c r="H625">
        <f t="shared" si="49"/>
        <v>0</v>
      </c>
    </row>
    <row r="626" spans="1:8" x14ac:dyDescent="0.2">
      <c r="A626" t="s">
        <v>293</v>
      </c>
      <c r="B626" t="e">
        <f>VLOOKUP(A626,Sentiment!A:B,2,FALSE)</f>
        <v>#N/A</v>
      </c>
      <c r="C626" t="str">
        <f t="shared" si="45"/>
        <v>www.realtor.com|news|trends|president-trump-white-house-painting-feminist-message|.html</v>
      </c>
      <c r="D626" t="str">
        <f t="shared" si="46"/>
        <v>www.realtor.com</v>
      </c>
      <c r="F626">
        <f t="shared" si="47"/>
        <v>0</v>
      </c>
      <c r="G626" t="e">
        <f t="shared" si="48"/>
        <v>#DIV/0!</v>
      </c>
      <c r="H626">
        <f t="shared" si="49"/>
        <v>0</v>
      </c>
    </row>
    <row r="627" spans="1:8" x14ac:dyDescent="0.2">
      <c r="A627" t="s">
        <v>294</v>
      </c>
      <c r="B627" t="e">
        <f>VLOOKUP(A627,Sentiment!A:B,2,FALSE)</f>
        <v>#N/A</v>
      </c>
      <c r="C627" t="str">
        <f t="shared" si="45"/>
        <v>www.reddit.com|r|The_Donald|.html</v>
      </c>
      <c r="D627" t="str">
        <f t="shared" si="46"/>
        <v>www.reddit.com</v>
      </c>
      <c r="F627">
        <f t="shared" si="47"/>
        <v>0</v>
      </c>
      <c r="G627" t="e">
        <f t="shared" si="48"/>
        <v>#DIV/0!</v>
      </c>
      <c r="H627">
        <f t="shared" si="49"/>
        <v>0</v>
      </c>
    </row>
    <row r="628" spans="1:8" x14ac:dyDescent="0.2">
      <c r="A628" t="s">
        <v>295</v>
      </c>
      <c r="B628" t="e">
        <f>VLOOKUP(A628,Sentiment!A:B,2,FALSE)</f>
        <v>#N/A</v>
      </c>
      <c r="C628" t="str">
        <f t="shared" si="45"/>
        <v>www.residentbuzz.com|donald-trump|.html</v>
      </c>
      <c r="D628" t="str">
        <f t="shared" si="46"/>
        <v>www.residentbuzz.com</v>
      </c>
      <c r="F628">
        <f t="shared" si="47"/>
        <v>0</v>
      </c>
      <c r="G628" t="e">
        <f t="shared" si="48"/>
        <v>#DIV/0!</v>
      </c>
      <c r="H628">
        <f t="shared" si="49"/>
        <v>0</v>
      </c>
    </row>
    <row r="629" spans="1:8" x14ac:dyDescent="0.2">
      <c r="A629" t="s">
        <v>296</v>
      </c>
      <c r="B629" t="e">
        <f>VLOOKUP(A629,Sentiment!A:B,2,FALSE)</f>
        <v>#N/A</v>
      </c>
      <c r="C629" t="str">
        <f t="shared" si="45"/>
        <v>www.reuters.com|article|us-usa-trump-bannon-interview|u-s-president-trump-facing-a-coup-bannon-idUSKCN1LP0DH|il|0.html</v>
      </c>
      <c r="D629" t="str">
        <f t="shared" si="46"/>
        <v>www.reuters.com</v>
      </c>
      <c r="F629">
        <f t="shared" si="47"/>
        <v>0</v>
      </c>
      <c r="G629" t="e">
        <f t="shared" si="48"/>
        <v>#DIV/0!</v>
      </c>
      <c r="H629">
        <f t="shared" si="49"/>
        <v>0</v>
      </c>
    </row>
    <row r="630" spans="1:8" x14ac:dyDescent="0.2">
      <c r="A630" t="s">
        <v>653</v>
      </c>
      <c r="B630" t="e">
        <f>VLOOKUP(A630,Sentiment!A:B,2,FALSE)</f>
        <v>#N/A</v>
      </c>
      <c r="C630" t="str">
        <f t="shared" si="45"/>
        <v>www.reuters.com|article|us-usa-trump-fed-exclusive|exclusive-trump-demands-fed-help-on-economy-complains-about-interest-rate-rises-idUSKCN1L5207.html</v>
      </c>
      <c r="D630" t="str">
        <f t="shared" si="46"/>
        <v>www.reuters.com</v>
      </c>
      <c r="F630">
        <f t="shared" si="47"/>
        <v>0</v>
      </c>
      <c r="G630" t="e">
        <f t="shared" si="48"/>
        <v>#DIV/0!</v>
      </c>
      <c r="H630">
        <f t="shared" si="49"/>
        <v>0</v>
      </c>
    </row>
    <row r="631" spans="1:8" x14ac:dyDescent="0.2">
      <c r="A631" t="s">
        <v>297</v>
      </c>
      <c r="B631" t="e">
        <f>VLOOKUP(A631,Sentiment!A:B,2,FALSE)</f>
        <v>#N/A</v>
      </c>
      <c r="C631" t="str">
        <f t="shared" si="45"/>
        <v>www.reuters.com|article|us-usa-trump-mueller-exclusive|exclusive-trump-worries-that-mueller-interview-could-be-a-perjury-trap-idUSKCN1L526P.html</v>
      </c>
      <c r="D631" t="str">
        <f t="shared" si="46"/>
        <v>www.reuters.com</v>
      </c>
      <c r="F631">
        <f t="shared" si="47"/>
        <v>0</v>
      </c>
      <c r="G631" t="e">
        <f t="shared" si="48"/>
        <v>#DIV/0!</v>
      </c>
      <c r="H631">
        <f t="shared" si="49"/>
        <v>0</v>
      </c>
    </row>
    <row r="632" spans="1:8" x14ac:dyDescent="0.2">
      <c r="A632" t="s">
        <v>654</v>
      </c>
      <c r="B632" t="e">
        <f>VLOOKUP(A632,Sentiment!A:B,2,FALSE)</f>
        <v>#N/A</v>
      </c>
      <c r="C632" t="str">
        <f t="shared" si="45"/>
        <v>www.reuters.com|article|us-usa-trump-succession-factbox|factbox-steps-for-removing-a-u-s-president-from-office-idUSKCN1AX2L7.html</v>
      </c>
      <c r="D632" t="str">
        <f t="shared" si="46"/>
        <v>www.reuters.com</v>
      </c>
      <c r="F632">
        <f t="shared" si="47"/>
        <v>0</v>
      </c>
      <c r="G632" t="e">
        <f t="shared" si="48"/>
        <v>#DIV/0!</v>
      </c>
      <c r="H632">
        <f t="shared" si="49"/>
        <v>0</v>
      </c>
    </row>
    <row r="633" spans="1:8" x14ac:dyDescent="0.2">
      <c r="A633" t="s">
        <v>947</v>
      </c>
      <c r="B633" t="e">
        <f>VLOOKUP(A633,Sentiment!A:B,2,FALSE)</f>
        <v>#N/A</v>
      </c>
      <c r="C633" t="str">
        <f t="shared" si="45"/>
        <v>www.rferl.org|a|democratic-house-brings-uncertainty-to-trump-foreign-policy|29587470.html.html</v>
      </c>
      <c r="D633" t="str">
        <f t="shared" si="46"/>
        <v>www.rferl.org</v>
      </c>
      <c r="F633">
        <f t="shared" si="47"/>
        <v>0</v>
      </c>
      <c r="G633" t="e">
        <f t="shared" si="48"/>
        <v>#DIV/0!</v>
      </c>
      <c r="H633">
        <f t="shared" si="49"/>
        <v>0</v>
      </c>
    </row>
    <row r="634" spans="1:8" x14ac:dyDescent="0.2">
      <c r="A634" t="s">
        <v>298</v>
      </c>
      <c r="B634" t="e">
        <f>VLOOKUP(A634,Sentiment!A:B,2,FALSE)</f>
        <v>#N/A</v>
      </c>
      <c r="C634" t="str">
        <f t="shared" si="45"/>
        <v>www.rollcall.com|news|politics|coincidence-bomb-recipients-trump-far-right-rhetoric.html</v>
      </c>
      <c r="D634" t="str">
        <f t="shared" si="46"/>
        <v>www.rollcall.com</v>
      </c>
      <c r="F634">
        <f t="shared" si="47"/>
        <v>0</v>
      </c>
      <c r="G634" t="e">
        <f t="shared" si="48"/>
        <v>#DIV/0!</v>
      </c>
      <c r="H634">
        <f t="shared" si="49"/>
        <v>0</v>
      </c>
    </row>
    <row r="635" spans="1:8" x14ac:dyDescent="0.2">
      <c r="A635" t="s">
        <v>655</v>
      </c>
      <c r="B635" t="e">
        <f>VLOOKUP(A635,Sentiment!A:B,2,FALSE)</f>
        <v>#N/A</v>
      </c>
      <c r="C635" t="str">
        <f t="shared" si="45"/>
        <v>www.rooshvforum.com|thread-48360-lastpost.html.html</v>
      </c>
      <c r="D635" t="str">
        <f t="shared" si="46"/>
        <v>www.rooshvforum.com</v>
      </c>
      <c r="F635">
        <f t="shared" si="47"/>
        <v>0</v>
      </c>
      <c r="G635" t="e">
        <f t="shared" si="48"/>
        <v>#DIV/0!</v>
      </c>
      <c r="H635">
        <f t="shared" si="49"/>
        <v>0</v>
      </c>
    </row>
    <row r="636" spans="1:8" x14ac:dyDescent="0.2">
      <c r="A636" t="s">
        <v>299</v>
      </c>
      <c r="B636" t="e">
        <f>VLOOKUP(A636,Sentiment!A:B,2,FALSE)</f>
        <v>#N/A</v>
      </c>
      <c r="C636" t="str">
        <f t="shared" si="45"/>
        <v>www.rt.com|news|442058-erdogan-wins-khashoggi-scandal|.html</v>
      </c>
      <c r="D636" t="str">
        <f t="shared" si="46"/>
        <v>www.rt.com</v>
      </c>
      <c r="F636">
        <f t="shared" si="47"/>
        <v>0</v>
      </c>
      <c r="G636" t="e">
        <f t="shared" si="48"/>
        <v>#DIV/0!</v>
      </c>
      <c r="H636">
        <f t="shared" si="49"/>
        <v>0</v>
      </c>
    </row>
    <row r="637" spans="1:8" x14ac:dyDescent="0.2">
      <c r="A637" t="s">
        <v>948</v>
      </c>
      <c r="B637" t="e">
        <f>VLOOKUP(A637,Sentiment!A:B,2,FALSE)</f>
        <v>#N/A</v>
      </c>
      <c r="C637" t="str">
        <f t="shared" si="45"/>
        <v>www.rte.ie|news|world|2018|1107|1009171-us-presidential-candidates|.html</v>
      </c>
      <c r="D637" t="str">
        <f t="shared" si="46"/>
        <v>www.rte.ie</v>
      </c>
      <c r="F637">
        <f t="shared" si="47"/>
        <v>0</v>
      </c>
      <c r="G637" t="e">
        <f t="shared" si="48"/>
        <v>#DIV/0!</v>
      </c>
      <c r="H637">
        <f t="shared" si="49"/>
        <v>0</v>
      </c>
    </row>
    <row r="638" spans="1:8" x14ac:dyDescent="0.2">
      <c r="A638" t="s">
        <v>300</v>
      </c>
      <c r="B638" t="e">
        <f>VLOOKUP(A638,Sentiment!A:B,2,FALSE)</f>
        <v>#N/A</v>
      </c>
      <c r="C638" t="str">
        <f t="shared" si="45"/>
        <v>www.salary.com|articles|history-of-presidential-salaries|.html</v>
      </c>
      <c r="D638" t="str">
        <f t="shared" si="46"/>
        <v>www.salary.com</v>
      </c>
      <c r="F638">
        <f t="shared" si="47"/>
        <v>0</v>
      </c>
      <c r="G638" t="e">
        <f t="shared" si="48"/>
        <v>#DIV/0!</v>
      </c>
      <c r="H638">
        <f t="shared" si="49"/>
        <v>0</v>
      </c>
    </row>
    <row r="639" spans="1:8" x14ac:dyDescent="0.2">
      <c r="A639" t="s">
        <v>656</v>
      </c>
      <c r="B639" t="e">
        <f>VLOOKUP(A639,Sentiment!A:B,2,FALSE)</f>
        <v>#N/A</v>
      </c>
      <c r="C639" t="str">
        <f t="shared" si="45"/>
        <v>www.salon.com|2018|10|31|donald-trumps-last-minute-midterms-gambit-will-he-finally-pay-the-price-for-bigotry-and-division|.html</v>
      </c>
      <c r="D639" t="str">
        <f t="shared" si="46"/>
        <v>www.salon.com</v>
      </c>
      <c r="F639">
        <f t="shared" si="47"/>
        <v>0</v>
      </c>
      <c r="G639" t="e">
        <f t="shared" si="48"/>
        <v>#DIV/0!</v>
      </c>
      <c r="H639">
        <f t="shared" si="49"/>
        <v>0</v>
      </c>
    </row>
    <row r="640" spans="1:8" x14ac:dyDescent="0.2">
      <c r="A640" t="s">
        <v>657</v>
      </c>
      <c r="B640" t="e">
        <f>VLOOKUP(A640,Sentiment!A:B,2,FALSE)</f>
        <v>#N/A</v>
      </c>
      <c r="C640" t="str">
        <f t="shared" si="45"/>
        <v>www.salon.com|2018|10|31|not-one-elected-republican-was-willing-to-meet-with-president-trump-in-pittsburgh|.html</v>
      </c>
      <c r="D640" t="str">
        <f t="shared" si="46"/>
        <v>www.salon.com</v>
      </c>
      <c r="F640">
        <f t="shared" si="47"/>
        <v>0</v>
      </c>
      <c r="G640" t="e">
        <f t="shared" si="48"/>
        <v>#DIV/0!</v>
      </c>
      <c r="H640">
        <f t="shared" si="49"/>
        <v>0</v>
      </c>
    </row>
    <row r="641" spans="1:8" x14ac:dyDescent="0.2">
      <c r="A641" t="s">
        <v>949</v>
      </c>
      <c r="B641" t="e">
        <f>VLOOKUP(A641,Sentiment!A:B,2,FALSE)</f>
        <v>#N/A</v>
      </c>
      <c r="C641" t="str">
        <f t="shared" si="45"/>
        <v>www.sba-list.org|gala.html</v>
      </c>
      <c r="D641" t="str">
        <f t="shared" si="46"/>
        <v>www.sba-list.org</v>
      </c>
      <c r="F641">
        <f t="shared" si="47"/>
        <v>0</v>
      </c>
      <c r="G641" t="e">
        <f t="shared" si="48"/>
        <v>#DIV/0!</v>
      </c>
      <c r="H641">
        <f t="shared" si="49"/>
        <v>0</v>
      </c>
    </row>
    <row r="642" spans="1:8" x14ac:dyDescent="0.2">
      <c r="A642" t="s">
        <v>301</v>
      </c>
      <c r="B642" t="e">
        <f>VLOOKUP(A642,Sentiment!A:B,2,FALSE)</f>
        <v>#N/A</v>
      </c>
      <c r="C642" t="str">
        <f t="shared" ref="C642:C705" si="50">SUBSTITUTE(SUBSTITUTE(A642,"https|||", ""), "http|||", "")</f>
        <v>www.scholastic.com|teachers|articles|teaching-content|president-day|.html</v>
      </c>
      <c r="D642" t="str">
        <f t="shared" ref="D642:D705" si="51">LEFT(C642,FIND("|",C642)-1)</f>
        <v>www.scholastic.com</v>
      </c>
      <c r="F642">
        <f t="shared" ref="F642:F705" si="52">COUNTIF(D:D,E642)</f>
        <v>0</v>
      </c>
      <c r="G642" t="e">
        <f t="shared" ref="G642:G705" si="53">H642/F642</f>
        <v>#DIV/0!</v>
      </c>
      <c r="H642">
        <f t="shared" ref="H642:H705" si="54">IF(F642&lt;&gt;0, SUMIF(A:A,"*"&amp;E642&amp;"*",B:B), 0)</f>
        <v>0</v>
      </c>
    </row>
    <row r="643" spans="1:8" x14ac:dyDescent="0.2">
      <c r="A643" t="s">
        <v>658</v>
      </c>
      <c r="B643" t="e">
        <f>VLOOKUP(A643,Sentiment!A:B,2,FALSE)</f>
        <v>#N/A</v>
      </c>
      <c r="C643" t="str">
        <f t="shared" si="50"/>
        <v>www.scmp.com|news|china|politics|article|2170765|us-poised-extend-tariffs-all-chinese-imports-if-trump-xi-meeting.html</v>
      </c>
      <c r="D643" t="str">
        <f t="shared" si="51"/>
        <v>www.scmp.com</v>
      </c>
      <c r="F643">
        <f t="shared" si="52"/>
        <v>0</v>
      </c>
      <c r="G643" t="e">
        <f t="shared" si="53"/>
        <v>#DIV/0!</v>
      </c>
      <c r="H643">
        <f t="shared" si="54"/>
        <v>0</v>
      </c>
    </row>
    <row r="644" spans="1:8" x14ac:dyDescent="0.2">
      <c r="A644" t="s">
        <v>950</v>
      </c>
      <c r="B644" t="e">
        <f>VLOOKUP(A644,Sentiment!A:B,2,FALSE)</f>
        <v>#N/A</v>
      </c>
      <c r="C644" t="str">
        <f t="shared" si="50"/>
        <v>www.scmp.com|news|hong-kong|society|article|2170493|kingpin-ultimate-villain-netflixs-daredevil-and-donald-trump.html</v>
      </c>
      <c r="D644" t="str">
        <f t="shared" si="51"/>
        <v>www.scmp.com</v>
      </c>
      <c r="F644">
        <f t="shared" si="52"/>
        <v>0</v>
      </c>
      <c r="G644" t="e">
        <f t="shared" si="53"/>
        <v>#DIV/0!</v>
      </c>
      <c r="H644">
        <f t="shared" si="54"/>
        <v>0</v>
      </c>
    </row>
    <row r="645" spans="1:8" x14ac:dyDescent="0.2">
      <c r="A645" t="s">
        <v>302</v>
      </c>
      <c r="B645" t="e">
        <f>VLOOKUP(A645,Sentiment!A:B,2,FALSE)</f>
        <v>#N/A</v>
      </c>
      <c r="C645" t="str">
        <f t="shared" si="50"/>
        <v>www.scmp.com|news|world|united-states-canada|article|2168205|glenn-simpson-man-behind-donald-trump-dirty-dossier.html</v>
      </c>
      <c r="D645" t="str">
        <f t="shared" si="51"/>
        <v>www.scmp.com</v>
      </c>
      <c r="F645">
        <f t="shared" si="52"/>
        <v>0</v>
      </c>
      <c r="G645" t="e">
        <f t="shared" si="53"/>
        <v>#DIV/0!</v>
      </c>
      <c r="H645">
        <f t="shared" si="54"/>
        <v>0</v>
      </c>
    </row>
    <row r="646" spans="1:8" x14ac:dyDescent="0.2">
      <c r="A646" t="s">
        <v>303</v>
      </c>
      <c r="B646">
        <f>VLOOKUP(A646,Sentiment!A:B,2,FALSE)</f>
        <v>6.20670995670995E-2</v>
      </c>
      <c r="C646" t="str">
        <f t="shared" si="50"/>
        <v>www.senate.gov|reference|Legislation|Vetoes|TrumpDJ.htm.html</v>
      </c>
      <c r="D646" t="str">
        <f t="shared" si="51"/>
        <v>www.senate.gov</v>
      </c>
      <c r="F646">
        <f t="shared" si="52"/>
        <v>0</v>
      </c>
      <c r="G646" t="e">
        <f t="shared" si="53"/>
        <v>#DIV/0!</v>
      </c>
      <c r="H646">
        <f t="shared" si="54"/>
        <v>0</v>
      </c>
    </row>
    <row r="647" spans="1:8" x14ac:dyDescent="0.2">
      <c r="A647" t="s">
        <v>304</v>
      </c>
      <c r="B647" t="e">
        <f>VLOOKUP(A647,Sentiment!A:B,2,FALSE)</f>
        <v>#N/A</v>
      </c>
      <c r="C647" t="str">
        <f t="shared" si="50"/>
        <v>www.senate.gov|senators|SenatorsWhoBecamePresident.htm.html</v>
      </c>
      <c r="D647" t="str">
        <f t="shared" si="51"/>
        <v>www.senate.gov</v>
      </c>
      <c r="F647">
        <f t="shared" si="52"/>
        <v>0</v>
      </c>
      <c r="G647" t="e">
        <f t="shared" si="53"/>
        <v>#DIV/0!</v>
      </c>
      <c r="H647">
        <f t="shared" si="54"/>
        <v>0</v>
      </c>
    </row>
    <row r="648" spans="1:8" x14ac:dyDescent="0.2">
      <c r="A648" t="s">
        <v>951</v>
      </c>
      <c r="B648" t="e">
        <f>VLOOKUP(A648,Sentiment!A:B,2,FALSE)</f>
        <v>#N/A</v>
      </c>
      <c r="C648" t="str">
        <f t="shared" si="50"/>
        <v>www.sltrib.com|news|politics|2018|11|07|love-gave-me-no-love|.html</v>
      </c>
      <c r="D648" t="str">
        <f t="shared" si="51"/>
        <v>www.sltrib.com</v>
      </c>
      <c r="F648">
        <f t="shared" si="52"/>
        <v>0</v>
      </c>
      <c r="G648" t="e">
        <f t="shared" si="53"/>
        <v>#DIV/0!</v>
      </c>
      <c r="H648">
        <f t="shared" si="54"/>
        <v>0</v>
      </c>
    </row>
    <row r="649" spans="1:8" x14ac:dyDescent="0.2">
      <c r="A649" t="s">
        <v>659</v>
      </c>
      <c r="B649" t="e">
        <f>VLOOKUP(A649,Sentiment!A:B,2,FALSE)</f>
        <v>#N/A</v>
      </c>
      <c r="C649" t="str">
        <f t="shared" si="50"/>
        <v>www.smithsonianmag.com|history|abraham-lincoln-only-president-have-patent-131184751|.html</v>
      </c>
      <c r="D649" t="str">
        <f t="shared" si="51"/>
        <v>www.smithsonianmag.com</v>
      </c>
      <c r="F649">
        <f t="shared" si="52"/>
        <v>0</v>
      </c>
      <c r="G649" t="e">
        <f t="shared" si="53"/>
        <v>#DIV/0!</v>
      </c>
      <c r="H649">
        <f t="shared" si="54"/>
        <v>0</v>
      </c>
    </row>
    <row r="650" spans="1:8" x14ac:dyDescent="0.2">
      <c r="A650" t="s">
        <v>305</v>
      </c>
      <c r="B650" t="e">
        <f>VLOOKUP(A650,Sentiment!A:B,2,FALSE)</f>
        <v>#N/A</v>
      </c>
      <c r="C650" t="str">
        <f t="shared" si="50"/>
        <v>www.smithsonianmag.com|smart-news|no-us-president-has-ever-died-may-and-other-weird-facts-about-presidential-lives-180963434|.html</v>
      </c>
      <c r="D650" t="str">
        <f t="shared" si="51"/>
        <v>www.smithsonianmag.com</v>
      </c>
      <c r="F650">
        <f t="shared" si="52"/>
        <v>0</v>
      </c>
      <c r="G650" t="e">
        <f t="shared" si="53"/>
        <v>#DIV/0!</v>
      </c>
      <c r="H650">
        <f t="shared" si="54"/>
        <v>0</v>
      </c>
    </row>
    <row r="651" spans="1:8" x14ac:dyDescent="0.2">
      <c r="A651" t="s">
        <v>952</v>
      </c>
      <c r="B651" t="e">
        <f>VLOOKUP(A651,Sentiment!A:B,2,FALSE)</f>
        <v>#N/A</v>
      </c>
      <c r="C651" t="str">
        <f t="shared" si="50"/>
        <v>www.snopes.com|fact-check|kurt-russell-trump-relentless|.html</v>
      </c>
      <c r="D651" t="str">
        <f t="shared" si="51"/>
        <v>www.snopes.com</v>
      </c>
      <c r="F651">
        <f t="shared" si="52"/>
        <v>0</v>
      </c>
      <c r="G651" t="e">
        <f t="shared" si="53"/>
        <v>#DIV/0!</v>
      </c>
      <c r="H651">
        <f t="shared" si="54"/>
        <v>0</v>
      </c>
    </row>
    <row r="652" spans="1:8" x14ac:dyDescent="0.2">
      <c r="A652" t="s">
        <v>660</v>
      </c>
      <c r="B652" t="e">
        <f>VLOOKUP(A652,Sentiment!A:B,2,FALSE)</f>
        <v>#N/A</v>
      </c>
      <c r="C652" t="str">
        <f t="shared" si="50"/>
        <v>www.snopes.com|news|2018|10|30|can-president-trump-use-executive-order-end-birthright-citizenship|.html</v>
      </c>
      <c r="D652" t="str">
        <f t="shared" si="51"/>
        <v>www.snopes.com</v>
      </c>
      <c r="F652">
        <f t="shared" si="52"/>
        <v>0</v>
      </c>
      <c r="G652" t="e">
        <f t="shared" si="53"/>
        <v>#DIV/0!</v>
      </c>
      <c r="H652">
        <f t="shared" si="54"/>
        <v>0</v>
      </c>
    </row>
    <row r="653" spans="1:8" x14ac:dyDescent="0.2">
      <c r="A653" t="s">
        <v>661</v>
      </c>
      <c r="B653" t="e">
        <f>VLOOKUP(A653,Sentiment!A:B,2,FALSE)</f>
        <v>#N/A</v>
      </c>
      <c r="C653" t="str">
        <f t="shared" si="50"/>
        <v>www.southflorida.com|events|sf-fl-fea-daily-show-trevor-noah-brings-donald-trump-twitter-library-20181024-story.html.html</v>
      </c>
      <c r="D653" t="str">
        <f t="shared" si="51"/>
        <v>www.southflorida.com</v>
      </c>
      <c r="F653">
        <f t="shared" si="52"/>
        <v>0</v>
      </c>
      <c r="G653" t="e">
        <f t="shared" si="53"/>
        <v>#DIV/0!</v>
      </c>
      <c r="H653">
        <f t="shared" si="54"/>
        <v>0</v>
      </c>
    </row>
    <row r="654" spans="1:8" x14ac:dyDescent="0.2">
      <c r="A654" t="s">
        <v>953</v>
      </c>
      <c r="B654" t="e">
        <f>VLOOKUP(A654,Sentiment!A:B,2,FALSE)</f>
        <v>#N/A</v>
      </c>
      <c r="C654" t="str">
        <f t="shared" si="50"/>
        <v>www.spectator.co.uk|2016|06|trumps-train-wreck-how-the-donald-is-derailing-his-own-campaign|.html</v>
      </c>
      <c r="D654" t="str">
        <f t="shared" si="51"/>
        <v>www.spectator.co.uk</v>
      </c>
      <c r="F654">
        <f t="shared" si="52"/>
        <v>0</v>
      </c>
      <c r="G654" t="e">
        <f t="shared" si="53"/>
        <v>#DIV/0!</v>
      </c>
      <c r="H654">
        <f t="shared" si="54"/>
        <v>0</v>
      </c>
    </row>
    <row r="655" spans="1:8" x14ac:dyDescent="0.2">
      <c r="A655" t="s">
        <v>306</v>
      </c>
      <c r="B655" t="e">
        <f>VLOOKUP(A655,Sentiment!A:B,2,FALSE)</f>
        <v>#N/A</v>
      </c>
      <c r="C655" t="str">
        <f t="shared" si="50"/>
        <v>www.sporcle.com|games|gwukelic|i_dont_think_george_washington_is_going_to_make_it_on_this_quiz.html</v>
      </c>
      <c r="D655" t="str">
        <f t="shared" si="51"/>
        <v>www.sporcle.com</v>
      </c>
      <c r="F655">
        <f t="shared" si="52"/>
        <v>0</v>
      </c>
      <c r="G655" t="e">
        <f t="shared" si="53"/>
        <v>#DIV/0!</v>
      </c>
      <c r="H655">
        <f t="shared" si="54"/>
        <v>0</v>
      </c>
    </row>
    <row r="656" spans="1:8" x14ac:dyDescent="0.2">
      <c r="A656" t="s">
        <v>662</v>
      </c>
      <c r="B656" t="e">
        <f>VLOOKUP(A656,Sentiment!A:B,2,FALSE)</f>
        <v>#N/A</v>
      </c>
      <c r="C656" t="str">
        <f t="shared" si="50"/>
        <v>www.star-telegram.com|news|state|texas|article220736465.html.html</v>
      </c>
      <c r="D656" t="str">
        <f t="shared" si="51"/>
        <v>www.star-telegram.com</v>
      </c>
      <c r="F656">
        <f t="shared" si="52"/>
        <v>0</v>
      </c>
      <c r="G656" t="e">
        <f t="shared" si="53"/>
        <v>#DIV/0!</v>
      </c>
      <c r="H656">
        <f t="shared" si="54"/>
        <v>0</v>
      </c>
    </row>
    <row r="657" spans="1:8" x14ac:dyDescent="0.2">
      <c r="A657" t="s">
        <v>307</v>
      </c>
      <c r="B657" t="e">
        <f>VLOOKUP(A657,Sentiment!A:B,2,FALSE)</f>
        <v>#N/A</v>
      </c>
      <c r="C657" t="str">
        <f t="shared" si="50"/>
        <v>www.state.gov|p|eur|ci|rs|200years|122802.htm.html</v>
      </c>
      <c r="D657" t="str">
        <f t="shared" si="51"/>
        <v>www.state.gov</v>
      </c>
      <c r="F657">
        <f t="shared" si="52"/>
        <v>0</v>
      </c>
      <c r="G657" t="e">
        <f t="shared" si="53"/>
        <v>#DIV/0!</v>
      </c>
      <c r="H657">
        <f t="shared" si="54"/>
        <v>0</v>
      </c>
    </row>
    <row r="658" spans="1:8" x14ac:dyDescent="0.2">
      <c r="A658" t="s">
        <v>308</v>
      </c>
      <c r="B658" t="e">
        <f>VLOOKUP(A658,Sentiment!A:B,2,FALSE)</f>
        <v>#N/A</v>
      </c>
      <c r="C658" t="str">
        <f t="shared" si="50"/>
        <v>www.state.nj.us|nj|about|famous|presidents.html.html</v>
      </c>
      <c r="D658" t="str">
        <f t="shared" si="51"/>
        <v>www.state.nj.us</v>
      </c>
      <c r="F658">
        <f t="shared" si="52"/>
        <v>0</v>
      </c>
      <c r="G658" t="e">
        <f t="shared" si="53"/>
        <v>#DIV/0!</v>
      </c>
      <c r="H658">
        <f t="shared" si="54"/>
        <v>0</v>
      </c>
    </row>
    <row r="659" spans="1:8" x14ac:dyDescent="0.2">
      <c r="A659" t="s">
        <v>954</v>
      </c>
      <c r="B659" t="e">
        <f>VLOOKUP(A659,Sentiment!A:B,2,FALSE)</f>
        <v>#N/A</v>
      </c>
      <c r="C659" t="str">
        <f t="shared" si="50"/>
        <v>www.straitstimes.com|singapore|chinese-vice-president-wang-qishan-denounces-trade-unilateralism-in-keynote-speech-at.html</v>
      </c>
      <c r="D659" t="str">
        <f t="shared" si="51"/>
        <v>www.straitstimes.com</v>
      </c>
      <c r="F659">
        <f t="shared" si="52"/>
        <v>0</v>
      </c>
      <c r="G659" t="e">
        <f t="shared" si="53"/>
        <v>#DIV/0!</v>
      </c>
      <c r="H659">
        <f t="shared" si="54"/>
        <v>0</v>
      </c>
    </row>
    <row r="660" spans="1:8" x14ac:dyDescent="0.2">
      <c r="A660" t="s">
        <v>309</v>
      </c>
      <c r="B660" t="e">
        <f>VLOOKUP(A660,Sentiment!A:B,2,FALSE)</f>
        <v>#N/A</v>
      </c>
      <c r="C660" t="str">
        <f t="shared" si="50"/>
        <v>www.sun-sentinel.com|topic|politics-government|donald-trump-PEBSL000163-topic.html.html</v>
      </c>
      <c r="D660" t="str">
        <f t="shared" si="51"/>
        <v>www.sun-sentinel.com</v>
      </c>
      <c r="F660">
        <f t="shared" si="52"/>
        <v>0</v>
      </c>
      <c r="G660" t="e">
        <f t="shared" si="53"/>
        <v>#DIV/0!</v>
      </c>
      <c r="H660">
        <f t="shared" si="54"/>
        <v>0</v>
      </c>
    </row>
    <row r="661" spans="1:8" x14ac:dyDescent="0.2">
      <c r="A661" t="s">
        <v>310</v>
      </c>
      <c r="B661" t="e">
        <f>VLOOKUP(A661,Sentiment!A:B,2,FALSE)</f>
        <v>#N/A</v>
      </c>
      <c r="C661" t="str">
        <f t="shared" si="50"/>
        <v>www.supremecourt.gov|opinions|17pdf|17-965_h315.pdf.html</v>
      </c>
      <c r="D661" t="str">
        <f t="shared" si="51"/>
        <v>www.supremecourt.gov</v>
      </c>
      <c r="F661">
        <f t="shared" si="52"/>
        <v>0</v>
      </c>
      <c r="G661" t="e">
        <f t="shared" si="53"/>
        <v>#DIV/0!</v>
      </c>
      <c r="H661">
        <f t="shared" si="54"/>
        <v>0</v>
      </c>
    </row>
    <row r="662" spans="1:8" x14ac:dyDescent="0.2">
      <c r="A662" t="s">
        <v>955</v>
      </c>
      <c r="B662" t="e">
        <f>VLOOKUP(A662,Sentiment!A:B,2,FALSE)</f>
        <v>#N/A</v>
      </c>
      <c r="C662" t="str">
        <f t="shared" si="50"/>
        <v>www.tandfonline.com|doi|full|10.1080|19392206.2017.1305862.html</v>
      </c>
      <c r="D662" t="str">
        <f t="shared" si="51"/>
        <v>www.tandfonline.com</v>
      </c>
      <c r="F662">
        <f t="shared" si="52"/>
        <v>0</v>
      </c>
      <c r="G662" t="e">
        <f t="shared" si="53"/>
        <v>#DIV/0!</v>
      </c>
      <c r="H662">
        <f t="shared" si="54"/>
        <v>0</v>
      </c>
    </row>
    <row r="663" spans="1:8" x14ac:dyDescent="0.2">
      <c r="A663" t="s">
        <v>311</v>
      </c>
      <c r="B663" t="e">
        <f>VLOOKUP(A663,Sentiment!A:B,2,FALSE)</f>
        <v>#N/A</v>
      </c>
      <c r="C663" t="str">
        <f t="shared" si="50"/>
        <v>www.tcpalm.com|story|news|local|indian-river-lagoon|health|2018|10|23|president-trump-scheduled-sign-wrda-law-reservoir-cutting-lake-okeechobee-discharges|1598546002|.html</v>
      </c>
      <c r="D663" t="str">
        <f t="shared" si="51"/>
        <v>www.tcpalm.com</v>
      </c>
      <c r="F663">
        <f t="shared" si="52"/>
        <v>0</v>
      </c>
      <c r="G663" t="e">
        <f t="shared" si="53"/>
        <v>#DIV/0!</v>
      </c>
      <c r="H663">
        <f t="shared" si="54"/>
        <v>0</v>
      </c>
    </row>
    <row r="664" spans="1:8" x14ac:dyDescent="0.2">
      <c r="A664" t="s">
        <v>312</v>
      </c>
      <c r="B664" t="e">
        <f>VLOOKUP(A664,Sentiment!A:B,2,FALSE)</f>
        <v>#N/A</v>
      </c>
      <c r="C664" t="str">
        <f t="shared" si="50"/>
        <v>www.tcpalm.com|story|news|local|verobeachcentennial|2018|10|24|centennial-several-u-s-presidents-have-visited-vero-beach|1195460002|.html</v>
      </c>
      <c r="D664" t="str">
        <f t="shared" si="51"/>
        <v>www.tcpalm.com</v>
      </c>
      <c r="F664">
        <f t="shared" si="52"/>
        <v>0</v>
      </c>
      <c r="G664" t="e">
        <f t="shared" si="53"/>
        <v>#DIV/0!</v>
      </c>
      <c r="H664">
        <f t="shared" si="54"/>
        <v>0</v>
      </c>
    </row>
    <row r="665" spans="1:8" x14ac:dyDescent="0.2">
      <c r="A665" t="s">
        <v>956</v>
      </c>
      <c r="B665" t="e">
        <f>VLOOKUP(A665,Sentiment!A:B,2,FALSE)</f>
        <v>#N/A</v>
      </c>
      <c r="C665" t="str">
        <f t="shared" si="50"/>
        <v>www.telegraaf.nl|financieel|2773456|trump-prikt-vorkje-met-poetin-in-parijs.html</v>
      </c>
      <c r="D665" t="str">
        <f t="shared" si="51"/>
        <v>www.telegraaf.nl</v>
      </c>
      <c r="F665">
        <f t="shared" si="52"/>
        <v>0</v>
      </c>
      <c r="G665" t="e">
        <f t="shared" si="53"/>
        <v>#DIV/0!</v>
      </c>
      <c r="H665">
        <f t="shared" si="54"/>
        <v>0</v>
      </c>
    </row>
    <row r="666" spans="1:8" x14ac:dyDescent="0.2">
      <c r="A666" t="s">
        <v>313</v>
      </c>
      <c r="B666" t="e">
        <f>VLOOKUP(A666,Sentiment!A:B,2,FALSE)</f>
        <v>#N/A</v>
      </c>
      <c r="C666" t="str">
        <f t="shared" si="50"/>
        <v>www.telegraph.co.uk|donald-trump|.html</v>
      </c>
      <c r="D666" t="str">
        <f t="shared" si="51"/>
        <v>www.telegraph.co.uk</v>
      </c>
      <c r="F666">
        <f t="shared" si="52"/>
        <v>0</v>
      </c>
      <c r="G666" t="e">
        <f t="shared" si="53"/>
        <v>#DIV/0!</v>
      </c>
      <c r="H666">
        <f t="shared" si="54"/>
        <v>0</v>
      </c>
    </row>
    <row r="667" spans="1:8" x14ac:dyDescent="0.2">
      <c r="A667" t="s">
        <v>957</v>
      </c>
      <c r="B667" t="e">
        <f>VLOOKUP(A667,Sentiment!A:B,2,FALSE)</f>
        <v>#N/A</v>
      </c>
      <c r="C667" t="str">
        <f t="shared" si="50"/>
        <v>www.telegraph.co.uk|news|2018|11|05|best-result-america-nobody-wins-midterms|.html</v>
      </c>
      <c r="D667" t="str">
        <f t="shared" si="51"/>
        <v>www.telegraph.co.uk</v>
      </c>
      <c r="F667">
        <f t="shared" si="52"/>
        <v>0</v>
      </c>
      <c r="G667" t="e">
        <f t="shared" si="53"/>
        <v>#DIV/0!</v>
      </c>
      <c r="H667">
        <f t="shared" si="54"/>
        <v>0</v>
      </c>
    </row>
    <row r="668" spans="1:8" x14ac:dyDescent="0.2">
      <c r="A668" t="s">
        <v>958</v>
      </c>
      <c r="B668" t="e">
        <f>VLOOKUP(A668,Sentiment!A:B,2,FALSE)</f>
        <v>#N/A</v>
      </c>
      <c r="C668" t="str">
        <f t="shared" si="50"/>
        <v>www.telegraph.co.uk|news|2018|11|07|us-midterm-election-results-live-democrats-republicans-house|.html</v>
      </c>
      <c r="D668" t="str">
        <f t="shared" si="51"/>
        <v>www.telegraph.co.uk</v>
      </c>
      <c r="F668">
        <f t="shared" si="52"/>
        <v>0</v>
      </c>
      <c r="G668" t="e">
        <f t="shared" si="53"/>
        <v>#DIV/0!</v>
      </c>
      <c r="H668">
        <f t="shared" si="54"/>
        <v>0</v>
      </c>
    </row>
    <row r="669" spans="1:8" x14ac:dyDescent="0.2">
      <c r="A669" t="s">
        <v>314</v>
      </c>
      <c r="B669" t="e">
        <f>VLOOKUP(A669,Sentiment!A:B,2,FALSE)</f>
        <v>#N/A</v>
      </c>
      <c r="C669" t="str">
        <f t="shared" si="50"/>
        <v>www.telegraph.co.uk|women|politics|donald-trump-sexism-tracker-every-offensive-comment-in-one-place|.html</v>
      </c>
      <c r="D669" t="str">
        <f t="shared" si="51"/>
        <v>www.telegraph.co.uk</v>
      </c>
      <c r="F669">
        <f t="shared" si="52"/>
        <v>0</v>
      </c>
      <c r="G669" t="e">
        <f t="shared" si="53"/>
        <v>#DIV/0!</v>
      </c>
      <c r="H669">
        <f t="shared" si="54"/>
        <v>0</v>
      </c>
    </row>
    <row r="670" spans="1:8" x14ac:dyDescent="0.2">
      <c r="A670" t="s">
        <v>315</v>
      </c>
      <c r="B670" t="e">
        <f>VLOOKUP(A670,Sentiment!A:B,2,FALSE)</f>
        <v>#N/A</v>
      </c>
      <c r="C670" t="str">
        <f t="shared" si="50"/>
        <v>www.terrapass.com|us-presidents-environmental-legacies.html</v>
      </c>
      <c r="D670" t="str">
        <f t="shared" si="51"/>
        <v>www.terrapass.com</v>
      </c>
      <c r="F670">
        <f t="shared" si="52"/>
        <v>0</v>
      </c>
      <c r="G670" t="e">
        <f t="shared" si="53"/>
        <v>#DIV/0!</v>
      </c>
      <c r="H670">
        <f t="shared" si="54"/>
        <v>0</v>
      </c>
    </row>
    <row r="671" spans="1:8" x14ac:dyDescent="0.2">
      <c r="A671" t="s">
        <v>316</v>
      </c>
      <c r="B671" t="e">
        <f>VLOOKUP(A671,Sentiment!A:B,2,FALSE)</f>
        <v>#N/A</v>
      </c>
      <c r="C671" t="str">
        <f t="shared" si="50"/>
        <v>www.texastribune.org|2018|10|22|texas-donald-trump-ted-cruz-texas-senate-fact-check|.html</v>
      </c>
      <c r="D671" t="str">
        <f t="shared" si="51"/>
        <v>www.texastribune.org</v>
      </c>
      <c r="F671">
        <f t="shared" si="52"/>
        <v>0</v>
      </c>
      <c r="G671" t="e">
        <f t="shared" si="53"/>
        <v>#DIV/0!</v>
      </c>
      <c r="H671">
        <f t="shared" si="54"/>
        <v>0</v>
      </c>
    </row>
    <row r="672" spans="1:8" x14ac:dyDescent="0.2">
      <c r="A672" t="s">
        <v>317</v>
      </c>
      <c r="B672" t="e">
        <f>VLOOKUP(A672,Sentiment!A:B,2,FALSE)</f>
        <v>#N/A</v>
      </c>
      <c r="C672" t="str">
        <f t="shared" si="50"/>
        <v>www.texastribune.org|2018|10|22|will-donald-trumps-rally-ted-cruz-motivate-republicans-or-democrats|.html</v>
      </c>
      <c r="D672" t="str">
        <f t="shared" si="51"/>
        <v>www.texastribune.org</v>
      </c>
      <c r="F672">
        <f t="shared" si="52"/>
        <v>0</v>
      </c>
      <c r="G672" t="e">
        <f t="shared" si="53"/>
        <v>#DIV/0!</v>
      </c>
      <c r="H672">
        <f t="shared" si="54"/>
        <v>0</v>
      </c>
    </row>
    <row r="673" spans="1:8" x14ac:dyDescent="0.2">
      <c r="A673" t="s">
        <v>663</v>
      </c>
      <c r="B673" t="e">
        <f>VLOOKUP(A673,Sentiment!A:B,2,FALSE)</f>
        <v>#N/A</v>
      </c>
      <c r="C673" t="str">
        <f t="shared" si="50"/>
        <v>www.texastribune.org|2018|10|30|texas-representatives-congress-trump-proposal-end-birthright-citizens|.html</v>
      </c>
      <c r="D673" t="str">
        <f t="shared" si="51"/>
        <v>www.texastribune.org</v>
      </c>
      <c r="F673">
        <f t="shared" si="52"/>
        <v>0</v>
      </c>
      <c r="G673" t="e">
        <f t="shared" si="53"/>
        <v>#DIV/0!</v>
      </c>
      <c r="H673">
        <f t="shared" si="54"/>
        <v>0</v>
      </c>
    </row>
    <row r="674" spans="1:8" x14ac:dyDescent="0.2">
      <c r="A674" t="s">
        <v>664</v>
      </c>
      <c r="B674" t="e">
        <f>VLOOKUP(A674,Sentiment!A:B,2,FALSE)</f>
        <v>#N/A</v>
      </c>
      <c r="C674" t="str">
        <f t="shared" si="50"/>
        <v>www.theatlantic.com|entertainment|archive|2018|10|kanye-west-trump-disavowal-tweet|574501|.html</v>
      </c>
      <c r="D674" t="str">
        <f t="shared" si="51"/>
        <v>www.theatlantic.com</v>
      </c>
      <c r="F674">
        <f t="shared" si="52"/>
        <v>0</v>
      </c>
      <c r="G674" t="e">
        <f t="shared" si="53"/>
        <v>#DIV/0!</v>
      </c>
      <c r="H674">
        <f t="shared" si="54"/>
        <v>0</v>
      </c>
    </row>
    <row r="675" spans="1:8" x14ac:dyDescent="0.2">
      <c r="A675" t="s">
        <v>318</v>
      </c>
      <c r="B675" t="e">
        <f>VLOOKUP(A675,Sentiment!A:B,2,FALSE)</f>
        <v>#N/A</v>
      </c>
      <c r="C675" t="str">
        <f t="shared" si="50"/>
        <v>www.theatlantic.com|international|archive|2018|10|trumps-evolution-khashoggi-rogue-coverup|573775|.html</v>
      </c>
      <c r="D675" t="str">
        <f t="shared" si="51"/>
        <v>www.theatlantic.com</v>
      </c>
      <c r="F675">
        <f t="shared" si="52"/>
        <v>0</v>
      </c>
      <c r="G675" t="e">
        <f t="shared" si="53"/>
        <v>#DIV/0!</v>
      </c>
      <c r="H675">
        <f t="shared" si="54"/>
        <v>0</v>
      </c>
    </row>
    <row r="676" spans="1:8" x14ac:dyDescent="0.2">
      <c r="A676" t="s">
        <v>319</v>
      </c>
      <c r="B676" t="e">
        <f>VLOOKUP(A676,Sentiment!A:B,2,FALSE)</f>
        <v>#N/A</v>
      </c>
      <c r="C676" t="str">
        <f t="shared" si="50"/>
        <v>www.theatlantic.com|magazine|archive|2016|06|the-mind-of-donald-trump|480771|.html</v>
      </c>
      <c r="D676" t="str">
        <f t="shared" si="51"/>
        <v>www.theatlantic.com</v>
      </c>
      <c r="F676">
        <f t="shared" si="52"/>
        <v>0</v>
      </c>
      <c r="G676" t="e">
        <f t="shared" si="53"/>
        <v>#DIV/0!</v>
      </c>
      <c r="H676">
        <f t="shared" si="54"/>
        <v>0</v>
      </c>
    </row>
    <row r="677" spans="1:8" x14ac:dyDescent="0.2">
      <c r="A677" t="s">
        <v>959</v>
      </c>
      <c r="B677" t="e">
        <f>VLOOKUP(A677,Sentiment!A:B,2,FALSE)</f>
        <v>#N/A</v>
      </c>
      <c r="C677" t="str">
        <f t="shared" si="50"/>
        <v>www.theatlantic.com|magazine|archive|2018|09|trump-ice|565772|.html</v>
      </c>
      <c r="D677" t="str">
        <f t="shared" si="51"/>
        <v>www.theatlantic.com</v>
      </c>
      <c r="F677">
        <f t="shared" si="52"/>
        <v>0</v>
      </c>
      <c r="G677" t="e">
        <f t="shared" si="53"/>
        <v>#DIV/0!</v>
      </c>
      <c r="H677">
        <f t="shared" si="54"/>
        <v>0</v>
      </c>
    </row>
    <row r="678" spans="1:8" x14ac:dyDescent="0.2">
      <c r="A678" t="s">
        <v>320</v>
      </c>
      <c r="B678">
        <f>VLOOKUP(A678,Sentiment!A:B,2,FALSE)</f>
        <v>0.160956079785193</v>
      </c>
      <c r="C678" t="str">
        <f t="shared" si="50"/>
        <v>www.theatlantic.com|photo|2017|01|photos-of-the-inauguration-of-president-donald-j-trump|513995|.html</v>
      </c>
      <c r="D678" t="str">
        <f t="shared" si="51"/>
        <v>www.theatlantic.com</v>
      </c>
      <c r="F678">
        <f t="shared" si="52"/>
        <v>0</v>
      </c>
      <c r="G678" t="e">
        <f t="shared" si="53"/>
        <v>#DIV/0!</v>
      </c>
      <c r="H678">
        <f t="shared" si="54"/>
        <v>0</v>
      </c>
    </row>
    <row r="679" spans="1:8" x14ac:dyDescent="0.2">
      <c r="A679" t="s">
        <v>960</v>
      </c>
      <c r="B679" t="e">
        <f>VLOOKUP(A679,Sentiment!A:B,2,FALSE)</f>
        <v>#N/A</v>
      </c>
      <c r="C679" t="str">
        <f t="shared" si="50"/>
        <v>www.theatlantic.com|politics|archive|2017|12|what-about-the-19-women-who-accused-trump|547724|.html</v>
      </c>
      <c r="D679" t="str">
        <f t="shared" si="51"/>
        <v>www.theatlantic.com</v>
      </c>
      <c r="F679">
        <f t="shared" si="52"/>
        <v>0</v>
      </c>
      <c r="G679" t="e">
        <f t="shared" si="53"/>
        <v>#DIV/0!</v>
      </c>
      <c r="H679">
        <f t="shared" si="54"/>
        <v>0</v>
      </c>
    </row>
    <row r="680" spans="1:8" x14ac:dyDescent="0.2">
      <c r="A680" t="s">
        <v>321</v>
      </c>
      <c r="B680" t="e">
        <f>VLOOKUP(A680,Sentiment!A:B,2,FALSE)</f>
        <v>#N/A</v>
      </c>
      <c r="C680" t="str">
        <f t="shared" si="50"/>
        <v>www.theatlantic.com|politics|archive|2018|10|trump-cabinet-tracker|510527|.html</v>
      </c>
      <c r="D680" t="str">
        <f t="shared" si="51"/>
        <v>www.theatlantic.com</v>
      </c>
      <c r="F680">
        <f t="shared" si="52"/>
        <v>0</v>
      </c>
      <c r="G680" t="e">
        <f t="shared" si="53"/>
        <v>#DIV/0!</v>
      </c>
      <c r="H680">
        <f t="shared" si="54"/>
        <v>0</v>
      </c>
    </row>
    <row r="681" spans="1:8" x14ac:dyDescent="0.2">
      <c r="A681" t="s">
        <v>961</v>
      </c>
      <c r="B681" t="e">
        <f>VLOOKUP(A681,Sentiment!A:B,2,FALSE)</f>
        <v>#N/A</v>
      </c>
      <c r="C681" t="str">
        <f t="shared" si="50"/>
        <v>www.theatlantic.com|politics|archive|2018|11|2018-midterm-results-what-it-means-2020-and-trump|575146|.html</v>
      </c>
      <c r="D681" t="str">
        <f t="shared" si="51"/>
        <v>www.theatlantic.com</v>
      </c>
      <c r="F681">
        <f t="shared" si="52"/>
        <v>0</v>
      </c>
      <c r="G681" t="e">
        <f t="shared" si="53"/>
        <v>#DIV/0!</v>
      </c>
      <c r="H681">
        <f t="shared" si="54"/>
        <v>0</v>
      </c>
    </row>
    <row r="682" spans="1:8" x14ac:dyDescent="0.2">
      <c r="A682" t="s">
        <v>322</v>
      </c>
      <c r="B682" t="e">
        <f>VLOOKUP(A682,Sentiment!A:B,2,FALSE)</f>
        <v>#N/A</v>
      </c>
      <c r="C682" t="str">
        <f t="shared" si="50"/>
        <v>www.thechronicleherald.ca|news|rivals-critics-of-us-president-apparent-targets-of-attempted-mail-bombings-253202|.html</v>
      </c>
      <c r="D682" t="str">
        <f t="shared" si="51"/>
        <v>www.thechronicleherald.ca</v>
      </c>
      <c r="F682">
        <f t="shared" si="52"/>
        <v>0</v>
      </c>
      <c r="G682" t="e">
        <f t="shared" si="53"/>
        <v>#DIV/0!</v>
      </c>
      <c r="H682">
        <f t="shared" si="54"/>
        <v>0</v>
      </c>
    </row>
    <row r="683" spans="1:8" x14ac:dyDescent="0.2">
      <c r="A683" t="s">
        <v>665</v>
      </c>
      <c r="B683" t="e">
        <f>VLOOKUP(A683,Sentiment!A:B,2,FALSE)</f>
        <v>#N/A</v>
      </c>
      <c r="C683" t="str">
        <f t="shared" si="50"/>
        <v>www.thecut.com|2018|08|donald-trump-speaker-phone-video.html.html</v>
      </c>
      <c r="D683" t="str">
        <f t="shared" si="51"/>
        <v>www.thecut.com</v>
      </c>
      <c r="F683">
        <f t="shared" si="52"/>
        <v>0</v>
      </c>
      <c r="G683" t="e">
        <f t="shared" si="53"/>
        <v>#DIV/0!</v>
      </c>
      <c r="H683">
        <f t="shared" si="54"/>
        <v>0</v>
      </c>
    </row>
    <row r="684" spans="1:8" x14ac:dyDescent="0.2">
      <c r="A684" t="s">
        <v>323</v>
      </c>
      <c r="B684" t="e">
        <f>VLOOKUP(A684,Sentiment!A:B,2,FALSE)</f>
        <v>#N/A</v>
      </c>
      <c r="C684" t="str">
        <f t="shared" si="50"/>
        <v>www.thedailybeast.com|donald-trump-strikes-a-blow-against-stormy-daniels-but-not-where-it-counts.html</v>
      </c>
      <c r="D684" t="str">
        <f t="shared" si="51"/>
        <v>www.thedailybeast.com</v>
      </c>
      <c r="F684">
        <f t="shared" si="52"/>
        <v>0</v>
      </c>
      <c r="G684" t="e">
        <f t="shared" si="53"/>
        <v>#DIV/0!</v>
      </c>
      <c r="H684">
        <f t="shared" si="54"/>
        <v>0</v>
      </c>
    </row>
    <row r="685" spans="1:8" x14ac:dyDescent="0.2">
      <c r="A685" t="s">
        <v>666</v>
      </c>
      <c r="B685" t="e">
        <f>VLOOKUP(A685,Sentiment!A:B,2,FALSE)</f>
        <v>#N/A</v>
      </c>
      <c r="C685" t="str">
        <f t="shared" si="50"/>
        <v>www.thedailybeast.com|god-gave-us-the-donald-firefighter-prophet-says-in-film.html</v>
      </c>
      <c r="D685" t="str">
        <f t="shared" si="51"/>
        <v>www.thedailybeast.com</v>
      </c>
      <c r="F685">
        <f t="shared" si="52"/>
        <v>0</v>
      </c>
      <c r="G685" t="e">
        <f t="shared" si="53"/>
        <v>#DIV/0!</v>
      </c>
      <c r="H685">
        <f t="shared" si="54"/>
        <v>0</v>
      </c>
    </row>
    <row r="686" spans="1:8" x14ac:dyDescent="0.2">
      <c r="A686" t="s">
        <v>962</v>
      </c>
      <c r="B686" t="e">
        <f>VLOOKUP(A686,Sentiment!A:B,2,FALSE)</f>
        <v>#N/A</v>
      </c>
      <c r="C686" t="str">
        <f t="shared" si="50"/>
        <v>www.thedailybeast.com|kellyanne-conway-snaps-at-trump-taxes-question-is-this-really-what-were-talking-about.html</v>
      </c>
      <c r="D686" t="str">
        <f t="shared" si="51"/>
        <v>www.thedailybeast.com</v>
      </c>
      <c r="F686">
        <f t="shared" si="52"/>
        <v>0</v>
      </c>
      <c r="G686" t="e">
        <f t="shared" si="53"/>
        <v>#DIV/0!</v>
      </c>
      <c r="H686">
        <f t="shared" si="54"/>
        <v>0</v>
      </c>
    </row>
    <row r="687" spans="1:8" x14ac:dyDescent="0.2">
      <c r="A687" t="s">
        <v>324</v>
      </c>
      <c r="B687" t="e">
        <f>VLOOKUP(A687,Sentiment!A:B,2,FALSE)</f>
        <v>#N/A</v>
      </c>
      <c r="C687" t="str">
        <f t="shared" si="50"/>
        <v>www.thedailybeast.com|trump-hangs-tacky-fantasy-painting-of-himself-with-gop-presidents-in-white-house.html</v>
      </c>
      <c r="D687" t="str">
        <f t="shared" si="51"/>
        <v>www.thedailybeast.com</v>
      </c>
      <c r="F687">
        <f t="shared" si="52"/>
        <v>0</v>
      </c>
      <c r="G687" t="e">
        <f t="shared" si="53"/>
        <v>#DIV/0!</v>
      </c>
      <c r="H687">
        <f t="shared" si="54"/>
        <v>0</v>
      </c>
    </row>
    <row r="688" spans="1:8" x14ac:dyDescent="0.2">
      <c r="A688" t="s">
        <v>325</v>
      </c>
      <c r="B688" t="e">
        <f>VLOOKUP(A688,Sentiment!A:B,2,FALSE)</f>
        <v>#N/A</v>
      </c>
      <c r="C688" t="str">
        <f t="shared" si="50"/>
        <v>www.thedailybeast.com|why-voters-elected-president-donald-j-trumpand-why-theyll-regret-it.html</v>
      </c>
      <c r="D688" t="str">
        <f t="shared" si="51"/>
        <v>www.thedailybeast.com</v>
      </c>
      <c r="F688">
        <f t="shared" si="52"/>
        <v>0</v>
      </c>
      <c r="G688" t="e">
        <f t="shared" si="53"/>
        <v>#DIV/0!</v>
      </c>
      <c r="H688">
        <f t="shared" si="54"/>
        <v>0</v>
      </c>
    </row>
    <row r="689" spans="1:8" x14ac:dyDescent="0.2">
      <c r="A689" t="s">
        <v>326</v>
      </c>
      <c r="B689" t="e">
        <f>VLOOKUP(A689,Sentiment!A:B,2,FALSE)</f>
        <v>#N/A</v>
      </c>
      <c r="C689" t="str">
        <f t="shared" si="50"/>
        <v>www.theepochtimes.com|in-photos-trump-rally-in-missoula-montana_2694538.html.html</v>
      </c>
      <c r="D689" t="str">
        <f t="shared" si="51"/>
        <v>www.theepochtimes.com</v>
      </c>
      <c r="F689">
        <f t="shared" si="52"/>
        <v>0</v>
      </c>
      <c r="G689" t="e">
        <f t="shared" si="53"/>
        <v>#DIV/0!</v>
      </c>
      <c r="H689">
        <f t="shared" si="54"/>
        <v>0</v>
      </c>
    </row>
    <row r="690" spans="1:8" x14ac:dyDescent="0.2">
      <c r="A690" t="s">
        <v>667</v>
      </c>
      <c r="B690" t="e">
        <f>VLOOKUP(A690,Sentiment!A:B,2,FALSE)</f>
        <v>#N/A</v>
      </c>
      <c r="C690" t="str">
        <f t="shared" si="50"/>
        <v>www.thefreedictionary.com|President|of|the|United|States.html</v>
      </c>
      <c r="D690" t="str">
        <f t="shared" si="51"/>
        <v>www.thefreedictionary.com</v>
      </c>
      <c r="F690">
        <f t="shared" si="52"/>
        <v>0</v>
      </c>
      <c r="G690" t="e">
        <f t="shared" si="53"/>
        <v>#DIV/0!</v>
      </c>
      <c r="H690">
        <f t="shared" si="54"/>
        <v>0</v>
      </c>
    </row>
    <row r="691" spans="1:8" x14ac:dyDescent="0.2">
      <c r="A691" t="s">
        <v>327</v>
      </c>
      <c r="B691" t="e">
        <f>VLOOKUP(A691,Sentiment!A:B,2,FALSE)</f>
        <v>#N/A</v>
      </c>
      <c r="C691" t="str">
        <f t="shared" si="50"/>
        <v>www.theguardian.com|film|2018|aug|27|donald-trump-biopic-who-should-direct.html</v>
      </c>
      <c r="D691" t="str">
        <f t="shared" si="51"/>
        <v>www.theguardian.com</v>
      </c>
      <c r="F691">
        <f t="shared" si="52"/>
        <v>0</v>
      </c>
      <c r="G691" t="e">
        <f t="shared" si="53"/>
        <v>#DIV/0!</v>
      </c>
      <c r="H691">
        <f t="shared" si="54"/>
        <v>0</v>
      </c>
    </row>
    <row r="692" spans="1:8" x14ac:dyDescent="0.2">
      <c r="A692" t="s">
        <v>668</v>
      </c>
      <c r="B692" t="e">
        <f>VLOOKUP(A692,Sentiment!A:B,2,FALSE)</f>
        <v>#N/A</v>
      </c>
      <c r="C692" t="str">
        <f t="shared" si="50"/>
        <v>www.theguardian.com|news|datablog|2012|oct|15|us-presidents-listed.html</v>
      </c>
      <c r="D692" t="str">
        <f t="shared" si="51"/>
        <v>www.theguardian.com</v>
      </c>
      <c r="F692">
        <f t="shared" si="52"/>
        <v>0</v>
      </c>
      <c r="G692" t="e">
        <f t="shared" si="53"/>
        <v>#DIV/0!</v>
      </c>
      <c r="H692">
        <f t="shared" si="54"/>
        <v>0</v>
      </c>
    </row>
    <row r="693" spans="1:8" x14ac:dyDescent="0.2">
      <c r="A693" t="s">
        <v>963</v>
      </c>
      <c r="B693" t="e">
        <f>VLOOKUP(A693,Sentiment!A:B,2,FALSE)</f>
        <v>#N/A</v>
      </c>
      <c r="C693" t="str">
        <f t="shared" si="50"/>
        <v>www.theguardian.com|sport|2017|sep|22|donald-trump-nfl-national-anthem-protests.html</v>
      </c>
      <c r="D693" t="str">
        <f t="shared" si="51"/>
        <v>www.theguardian.com</v>
      </c>
      <c r="F693">
        <f t="shared" si="52"/>
        <v>0</v>
      </c>
      <c r="G693" t="e">
        <f t="shared" si="53"/>
        <v>#DIV/0!</v>
      </c>
      <c r="H693">
        <f t="shared" si="54"/>
        <v>0</v>
      </c>
    </row>
    <row r="694" spans="1:8" x14ac:dyDescent="0.2">
      <c r="A694" t="s">
        <v>669</v>
      </c>
      <c r="B694" t="e">
        <f>VLOOKUP(A694,Sentiment!A:B,2,FALSE)</f>
        <v>#N/A</v>
      </c>
      <c r="C694" t="str">
        <f t="shared" si="50"/>
        <v>www.theguardian.com|us-news|2018|aug|10|omarosa-trump-book-the-apprentice-memoir.html</v>
      </c>
      <c r="D694" t="str">
        <f t="shared" si="51"/>
        <v>www.theguardian.com</v>
      </c>
      <c r="F694">
        <f t="shared" si="52"/>
        <v>0</v>
      </c>
      <c r="G694" t="e">
        <f t="shared" si="53"/>
        <v>#DIV/0!</v>
      </c>
      <c r="H694">
        <f t="shared" si="54"/>
        <v>0</v>
      </c>
    </row>
    <row r="695" spans="1:8" x14ac:dyDescent="0.2">
      <c r="A695" t="s">
        <v>964</v>
      </c>
      <c r="B695" t="e">
        <f>VLOOKUP(A695,Sentiment!A:B,2,FALSE)</f>
        <v>#N/A</v>
      </c>
      <c r="C695" t="str">
        <f t="shared" si="50"/>
        <v>www.theguardian.com|us-news|2018|nov|05|trump-anti-immigration-ad-pulled-fox-news-nbc-facebook.html</v>
      </c>
      <c r="D695" t="str">
        <f t="shared" si="51"/>
        <v>www.theguardian.com</v>
      </c>
      <c r="F695">
        <f t="shared" si="52"/>
        <v>0</v>
      </c>
      <c r="G695" t="e">
        <f t="shared" si="53"/>
        <v>#DIV/0!</v>
      </c>
      <c r="H695">
        <f t="shared" si="54"/>
        <v>0</v>
      </c>
    </row>
    <row r="696" spans="1:8" x14ac:dyDescent="0.2">
      <c r="A696" t="s">
        <v>328</v>
      </c>
      <c r="B696">
        <f>VLOOKUP(A696,Sentiment!A:B,2,FALSE)</f>
        <v>6.5707242492956702E-2</v>
      </c>
      <c r="C696" t="str">
        <f t="shared" si="50"/>
        <v>www.theguardian.com|us-news|donaldtrump.html</v>
      </c>
      <c r="D696" t="str">
        <f t="shared" si="51"/>
        <v>www.theguardian.com</v>
      </c>
      <c r="F696">
        <f t="shared" si="52"/>
        <v>0</v>
      </c>
      <c r="G696" t="e">
        <f t="shared" si="53"/>
        <v>#DIV/0!</v>
      </c>
      <c r="H696">
        <f t="shared" si="54"/>
        <v>0</v>
      </c>
    </row>
    <row r="697" spans="1:8" x14ac:dyDescent="0.2">
      <c r="A697" t="s">
        <v>329</v>
      </c>
      <c r="B697" t="e">
        <f>VLOOKUP(A697,Sentiment!A:B,2,FALSE)</f>
        <v>#N/A</v>
      </c>
      <c r="C697" t="str">
        <f t="shared" si="50"/>
        <v>www.theguardian.com|us-news|shortcuts|2018|oct|24|could-donald-trump-jr-be-the-next-us-president-be-afraid.html</v>
      </c>
      <c r="D697" t="str">
        <f t="shared" si="51"/>
        <v>www.theguardian.com</v>
      </c>
      <c r="F697">
        <f t="shared" si="52"/>
        <v>0</v>
      </c>
      <c r="G697" t="e">
        <f t="shared" si="53"/>
        <v>#DIV/0!</v>
      </c>
      <c r="H697">
        <f t="shared" si="54"/>
        <v>0</v>
      </c>
    </row>
    <row r="698" spans="1:8" x14ac:dyDescent="0.2">
      <c r="A698" t="s">
        <v>330</v>
      </c>
      <c r="B698" t="e">
        <f>VLOOKUP(A698,Sentiment!A:B,2,FALSE)</f>
        <v>#N/A</v>
      </c>
      <c r="C698" t="str">
        <f t="shared" si="50"/>
        <v>www.theguardian.com|us-news|trump-administration.html</v>
      </c>
      <c r="D698" t="str">
        <f t="shared" si="51"/>
        <v>www.theguardian.com</v>
      </c>
      <c r="F698">
        <f t="shared" si="52"/>
        <v>0</v>
      </c>
      <c r="G698" t="e">
        <f t="shared" si="53"/>
        <v>#DIV/0!</v>
      </c>
      <c r="H698">
        <f t="shared" si="54"/>
        <v>0</v>
      </c>
    </row>
    <row r="699" spans="1:8" x14ac:dyDescent="0.2">
      <c r="A699" t="s">
        <v>670</v>
      </c>
      <c r="B699" t="e">
        <f>VLOOKUP(A699,Sentiment!A:B,2,FALSE)</f>
        <v>#N/A</v>
      </c>
      <c r="C699" t="str">
        <f t="shared" si="50"/>
        <v>www.theguardian.com|us-news|video|2018|jul|03|no-dutch-prime-minister-awkwardly-interrupts-president-trump-video.html</v>
      </c>
      <c r="D699" t="str">
        <f t="shared" si="51"/>
        <v>www.theguardian.com</v>
      </c>
      <c r="F699">
        <f t="shared" si="52"/>
        <v>0</v>
      </c>
      <c r="G699" t="e">
        <f t="shared" si="53"/>
        <v>#DIV/0!</v>
      </c>
      <c r="H699">
        <f t="shared" si="54"/>
        <v>0</v>
      </c>
    </row>
    <row r="700" spans="1:8" x14ac:dyDescent="0.2">
      <c r="A700" t="s">
        <v>331</v>
      </c>
      <c r="B700" t="e">
        <f>VLOOKUP(A700,Sentiment!A:B,2,FALSE)</f>
        <v>#N/A</v>
      </c>
      <c r="C700" t="str">
        <f t="shared" si="50"/>
        <v>www.theguardian.com|us-news|video|2018|oct|24|donald-trump-vows-us-will-get-to-the-bottom-of-pipe-bombs-video.html</v>
      </c>
      <c r="D700" t="str">
        <f t="shared" si="51"/>
        <v>www.theguardian.com</v>
      </c>
      <c r="F700">
        <f t="shared" si="52"/>
        <v>0</v>
      </c>
      <c r="G700" t="e">
        <f t="shared" si="53"/>
        <v>#DIV/0!</v>
      </c>
      <c r="H700">
        <f t="shared" si="54"/>
        <v>0</v>
      </c>
    </row>
    <row r="701" spans="1:8" x14ac:dyDescent="0.2">
      <c r="A701" t="s">
        <v>332</v>
      </c>
      <c r="B701" t="e">
        <f>VLOOKUP(A701,Sentiment!A:B,2,FALSE)</f>
        <v>#N/A</v>
      </c>
      <c r="C701" t="str">
        <f t="shared" si="50"/>
        <v>www.theindychannel.com|news|local-news|indianapolis|president-donald-trump-coming-to-indianapolis-for-ffa-convention.html</v>
      </c>
      <c r="D701" t="str">
        <f t="shared" si="51"/>
        <v>www.theindychannel.com</v>
      </c>
      <c r="F701">
        <f t="shared" si="52"/>
        <v>0</v>
      </c>
      <c r="G701" t="e">
        <f t="shared" si="53"/>
        <v>#DIV/0!</v>
      </c>
      <c r="H701">
        <f t="shared" si="54"/>
        <v>0</v>
      </c>
    </row>
    <row r="702" spans="1:8" x14ac:dyDescent="0.2">
      <c r="A702" t="s">
        <v>671</v>
      </c>
      <c r="B702" t="e">
        <f>VLOOKUP(A702,Sentiment!A:B,2,FALSE)</f>
        <v>#N/A</v>
      </c>
      <c r="C702" t="str">
        <f t="shared" si="50"/>
        <v>www.theindychannel.com|news|politics|president-trump-to-visit-southport-friday.html</v>
      </c>
      <c r="D702" t="str">
        <f t="shared" si="51"/>
        <v>www.theindychannel.com</v>
      </c>
      <c r="F702">
        <f t="shared" si="52"/>
        <v>0</v>
      </c>
      <c r="G702" t="e">
        <f t="shared" si="53"/>
        <v>#DIV/0!</v>
      </c>
      <c r="H702">
        <f t="shared" si="54"/>
        <v>0</v>
      </c>
    </row>
    <row r="703" spans="1:8" x14ac:dyDescent="0.2">
      <c r="A703" t="s">
        <v>965</v>
      </c>
      <c r="B703" t="e">
        <f>VLOOKUP(A703,Sentiment!A:B,2,FALSE)</f>
        <v>#N/A</v>
      </c>
      <c r="C703" t="str">
        <f t="shared" si="50"/>
        <v>www.thenation.com|article|is-donald-trumps-downfall-hidden-in-his-tax-returns|.html</v>
      </c>
      <c r="D703" t="str">
        <f t="shared" si="51"/>
        <v>www.thenation.com</v>
      </c>
      <c r="F703">
        <f t="shared" si="52"/>
        <v>0</v>
      </c>
      <c r="G703" t="e">
        <f t="shared" si="53"/>
        <v>#DIV/0!</v>
      </c>
      <c r="H703">
        <f t="shared" si="54"/>
        <v>0</v>
      </c>
    </row>
    <row r="704" spans="1:8" x14ac:dyDescent="0.2">
      <c r="A704" t="s">
        <v>672</v>
      </c>
      <c r="B704" t="e">
        <f>VLOOKUP(A704,Sentiment!A:B,2,FALSE)</f>
        <v>#N/A</v>
      </c>
      <c r="C704" t="str">
        <f t="shared" si="50"/>
        <v>www.thenation.com|article|pittsburgh-shooting-result-trump-nationalism|.html</v>
      </c>
      <c r="D704" t="str">
        <f t="shared" si="51"/>
        <v>www.thenation.com</v>
      </c>
      <c r="F704">
        <f t="shared" si="52"/>
        <v>0</v>
      </c>
      <c r="G704" t="e">
        <f t="shared" si="53"/>
        <v>#DIV/0!</v>
      </c>
      <c r="H704">
        <f t="shared" si="54"/>
        <v>0</v>
      </c>
    </row>
    <row r="705" spans="1:8" x14ac:dyDescent="0.2">
      <c r="A705" t="s">
        <v>333</v>
      </c>
      <c r="B705" t="e">
        <f>VLOOKUP(A705,Sentiment!A:B,2,FALSE)</f>
        <v>#N/A</v>
      </c>
      <c r="C705" t="str">
        <f t="shared" si="50"/>
        <v>www.thenation.com|article|why-donald-trumps-populism-is-dangerous|.html</v>
      </c>
      <c r="D705" t="str">
        <f t="shared" si="51"/>
        <v>www.thenation.com</v>
      </c>
      <c r="F705">
        <f t="shared" si="52"/>
        <v>0</v>
      </c>
      <c r="G705" t="e">
        <f t="shared" si="53"/>
        <v>#DIV/0!</v>
      </c>
      <c r="H705">
        <f t="shared" si="54"/>
        <v>0</v>
      </c>
    </row>
    <row r="706" spans="1:8" x14ac:dyDescent="0.2">
      <c r="A706" t="s">
        <v>966</v>
      </c>
      <c r="B706" t="e">
        <f>VLOOKUP(A706,Sentiment!A:B,2,FALSE)</f>
        <v>#N/A</v>
      </c>
      <c r="C706" t="str">
        <f t="shared" ref="C706:C769" si="55">SUBSTITUTE(SUBSTITUTE(A706,"https|||", ""), "http|||", "")</f>
        <v>www.theonion.com|the-donald-trump-in-these-allegations-is-not-the-comple-1819585039.html</v>
      </c>
      <c r="D706" t="str">
        <f t="shared" ref="D706:D769" si="56">LEFT(C706,FIND("|",C706)-1)</f>
        <v>www.theonion.com</v>
      </c>
      <c r="F706">
        <f t="shared" ref="F706:F769" si="57">COUNTIF(D:D,E706)</f>
        <v>0</v>
      </c>
      <c r="G706" t="e">
        <f t="shared" ref="G706:G769" si="58">H706/F706</f>
        <v>#DIV/0!</v>
      </c>
      <c r="H706">
        <f t="shared" ref="H706:H769" si="59">IF(F706&lt;&gt;0, SUMIF(A:A,"*"&amp;E706&amp;"*",B:B), 0)</f>
        <v>0</v>
      </c>
    </row>
    <row r="707" spans="1:8" x14ac:dyDescent="0.2">
      <c r="A707" t="s">
        <v>334</v>
      </c>
      <c r="B707" t="e">
        <f>VLOOKUP(A707,Sentiment!A:B,2,FALSE)</f>
        <v>#N/A</v>
      </c>
      <c r="C707" t="str">
        <f t="shared" si="55"/>
        <v>www.theonion.com|trump-has-raised-over-100-million-for-reelection-campa-1829874935.html</v>
      </c>
      <c r="D707" t="str">
        <f t="shared" si="56"/>
        <v>www.theonion.com</v>
      </c>
      <c r="F707">
        <f t="shared" si="57"/>
        <v>0</v>
      </c>
      <c r="G707" t="e">
        <f t="shared" si="58"/>
        <v>#DIV/0!</v>
      </c>
      <c r="H707">
        <f t="shared" si="59"/>
        <v>0</v>
      </c>
    </row>
    <row r="708" spans="1:8" x14ac:dyDescent="0.2">
      <c r="A708" t="s">
        <v>673</v>
      </c>
      <c r="B708" t="e">
        <f>VLOOKUP(A708,Sentiment!A:B,2,FALSE)</f>
        <v>#N/A</v>
      </c>
      <c r="C708" t="str">
        <f t="shared" si="55"/>
        <v>www.thesouthafrican.com|kanye-west-donald-trump-break-up|.html</v>
      </c>
      <c r="D708" t="str">
        <f t="shared" si="56"/>
        <v>www.thesouthafrican.com</v>
      </c>
      <c r="F708">
        <f t="shared" si="57"/>
        <v>0</v>
      </c>
      <c r="G708" t="e">
        <f t="shared" si="58"/>
        <v>#DIV/0!</v>
      </c>
      <c r="H708">
        <f t="shared" si="59"/>
        <v>0</v>
      </c>
    </row>
    <row r="709" spans="1:8" x14ac:dyDescent="0.2">
      <c r="A709" t="s">
        <v>335</v>
      </c>
      <c r="B709" t="e">
        <f>VLOOKUP(A709,Sentiment!A:B,2,FALSE)</f>
        <v>#N/A</v>
      </c>
      <c r="C709" t="str">
        <f t="shared" si="55"/>
        <v>www.thestreet.com|markets|trump-to-tackle-drug-pricing-again-in-new-speech-14757588.html</v>
      </c>
      <c r="D709" t="str">
        <f t="shared" si="56"/>
        <v>www.thestreet.com</v>
      </c>
      <c r="F709">
        <f t="shared" si="57"/>
        <v>0</v>
      </c>
      <c r="G709" t="e">
        <f t="shared" si="58"/>
        <v>#DIV/0!</v>
      </c>
      <c r="H709">
        <f t="shared" si="59"/>
        <v>0</v>
      </c>
    </row>
    <row r="710" spans="1:8" x14ac:dyDescent="0.2">
      <c r="A710" t="s">
        <v>967</v>
      </c>
      <c r="B710" t="e">
        <f>VLOOKUP(A710,Sentiment!A:B,2,FALSE)</f>
        <v>#N/A</v>
      </c>
      <c r="C710" t="str">
        <f t="shared" si="55"/>
        <v>www.thesun.co.uk|news|7662786|10-best-things-donald-trump-has-done-as-us-president-including-booming-economy|.html</v>
      </c>
      <c r="D710" t="str">
        <f t="shared" si="56"/>
        <v>www.thesun.co.uk</v>
      </c>
      <c r="F710">
        <f t="shared" si="57"/>
        <v>0</v>
      </c>
      <c r="G710" t="e">
        <f t="shared" si="58"/>
        <v>#DIV/0!</v>
      </c>
      <c r="H710">
        <f t="shared" si="59"/>
        <v>0</v>
      </c>
    </row>
    <row r="711" spans="1:8" x14ac:dyDescent="0.2">
      <c r="A711" t="s">
        <v>674</v>
      </c>
      <c r="B711" t="e">
        <f>VLOOKUP(A711,Sentiment!A:B,2,FALSE)</f>
        <v>#N/A</v>
      </c>
      <c r="C711" t="str">
        <f t="shared" si="55"/>
        <v>www.theverge.com|2018|8|29|17798118|president-donald-trump-google-state-of-the-union-address-liberal-bias.html</v>
      </c>
      <c r="D711" t="str">
        <f t="shared" si="56"/>
        <v>www.theverge.com</v>
      </c>
      <c r="F711">
        <f t="shared" si="57"/>
        <v>0</v>
      </c>
      <c r="G711" t="e">
        <f t="shared" si="58"/>
        <v>#DIV/0!</v>
      </c>
      <c r="H711">
        <f t="shared" si="59"/>
        <v>0</v>
      </c>
    </row>
    <row r="712" spans="1:8" x14ac:dyDescent="0.2">
      <c r="A712" t="s">
        <v>336</v>
      </c>
      <c r="B712" t="e">
        <f>VLOOKUP(A712,Sentiment!A:B,2,FALSE)</f>
        <v>#N/A</v>
      </c>
      <c r="C712" t="str">
        <f t="shared" si="55"/>
        <v>www.theverge.com|2018|9|24|17896586|reddit-the-donald-russia-troll-farm-ira-influence-operation.html</v>
      </c>
      <c r="D712" t="str">
        <f t="shared" si="56"/>
        <v>www.theverge.com</v>
      </c>
      <c r="F712">
        <f t="shared" si="57"/>
        <v>0</v>
      </c>
      <c r="G712" t="e">
        <f t="shared" si="58"/>
        <v>#DIV/0!</v>
      </c>
      <c r="H712">
        <f t="shared" si="59"/>
        <v>0</v>
      </c>
    </row>
    <row r="713" spans="1:8" x14ac:dyDescent="0.2">
      <c r="A713" t="s">
        <v>337</v>
      </c>
      <c r="B713" t="e">
        <f>VLOOKUP(A713,Sentiment!A:B,2,FALSE)</f>
        <v>#N/A</v>
      </c>
      <c r="C713" t="str">
        <f t="shared" si="55"/>
        <v>www.thisisinsider.com|us-presidents-facts-2018-2.html</v>
      </c>
      <c r="D713" t="str">
        <f t="shared" si="56"/>
        <v>www.thisisinsider.com</v>
      </c>
      <c r="F713">
        <f t="shared" si="57"/>
        <v>0</v>
      </c>
      <c r="G713" t="e">
        <f t="shared" si="58"/>
        <v>#DIV/0!</v>
      </c>
      <c r="H713">
        <f t="shared" si="59"/>
        <v>0</v>
      </c>
    </row>
    <row r="714" spans="1:8" x14ac:dyDescent="0.2">
      <c r="A714" t="s">
        <v>338</v>
      </c>
      <c r="B714" t="e">
        <f>VLOOKUP(A714,Sentiment!A:B,2,FALSE)</f>
        <v>#N/A</v>
      </c>
      <c r="C714" t="str">
        <f t="shared" si="55"/>
        <v>www.thoughtco.com|about-president-of-the-united-states-3322139.html</v>
      </c>
      <c r="D714" t="str">
        <f t="shared" si="56"/>
        <v>www.thoughtco.com</v>
      </c>
      <c r="F714">
        <f t="shared" si="57"/>
        <v>0</v>
      </c>
      <c r="G714" t="e">
        <f t="shared" si="58"/>
        <v>#DIV/0!</v>
      </c>
      <c r="H714">
        <f t="shared" si="59"/>
        <v>0</v>
      </c>
    </row>
    <row r="715" spans="1:8" x14ac:dyDescent="0.2">
      <c r="A715" t="s">
        <v>675</v>
      </c>
      <c r="B715" t="e">
        <f>VLOOKUP(A715,Sentiment!A:B,2,FALSE)</f>
        <v>#N/A</v>
      </c>
      <c r="C715" t="str">
        <f t="shared" si="55"/>
        <v>www.thoughtco.com|us-presidents-in-american-history-4133351.html</v>
      </c>
      <c r="D715" t="str">
        <f t="shared" si="56"/>
        <v>www.thoughtco.com</v>
      </c>
      <c r="F715">
        <f t="shared" si="57"/>
        <v>0</v>
      </c>
      <c r="G715" t="e">
        <f t="shared" si="58"/>
        <v>#DIV/0!</v>
      </c>
      <c r="H715">
        <f t="shared" si="59"/>
        <v>0</v>
      </c>
    </row>
    <row r="716" spans="1:8" x14ac:dyDescent="0.2">
      <c r="A716" t="s">
        <v>676</v>
      </c>
      <c r="B716" t="e">
        <f>VLOOKUP(A716,Sentiment!A:B,2,FALSE)</f>
        <v>#N/A</v>
      </c>
      <c r="C716" t="str">
        <f t="shared" si="55"/>
        <v>www.timesfreepress.com|news|breakingnews|story|2018|oct|29|president-trump-coming-sunday-mckenzie-arena-utc|482027|.html</v>
      </c>
      <c r="D716" t="str">
        <f t="shared" si="56"/>
        <v>www.timesfreepress.com</v>
      </c>
      <c r="F716">
        <f t="shared" si="57"/>
        <v>0</v>
      </c>
      <c r="G716" t="e">
        <f t="shared" si="58"/>
        <v>#DIV/0!</v>
      </c>
      <c r="H716">
        <f t="shared" si="59"/>
        <v>0</v>
      </c>
    </row>
    <row r="717" spans="1:8" x14ac:dyDescent="0.2">
      <c r="A717" t="s">
        <v>339</v>
      </c>
      <c r="B717" t="e">
        <f>VLOOKUP(A717,Sentiment!A:B,2,FALSE)</f>
        <v>#N/A</v>
      </c>
      <c r="C717" t="str">
        <f t="shared" si="55"/>
        <v>www.titlemax.com|discovery-center|planes-trains-and-automobiles|president-vehicles-throughout-history|.html</v>
      </c>
      <c r="D717" t="str">
        <f t="shared" si="56"/>
        <v>www.titlemax.com</v>
      </c>
      <c r="F717">
        <f t="shared" si="57"/>
        <v>0</v>
      </c>
      <c r="G717" t="e">
        <f t="shared" si="58"/>
        <v>#DIV/0!</v>
      </c>
      <c r="H717">
        <f t="shared" si="59"/>
        <v>0</v>
      </c>
    </row>
    <row r="718" spans="1:8" x14ac:dyDescent="0.2">
      <c r="A718" t="s">
        <v>340</v>
      </c>
      <c r="B718" t="e">
        <f>VLOOKUP(A718,Sentiment!A:B,2,FALSE)</f>
        <v>#N/A</v>
      </c>
      <c r="C718" t="str">
        <f t="shared" si="55"/>
        <v>www.tmcf.org|community-news|statement-from-president-donald-j-trump-on-historically-black-colleges-and-universities|11868.html</v>
      </c>
      <c r="D718" t="str">
        <f t="shared" si="56"/>
        <v>www.tmcf.org</v>
      </c>
      <c r="F718">
        <f t="shared" si="57"/>
        <v>0</v>
      </c>
      <c r="G718" t="e">
        <f t="shared" si="58"/>
        <v>#DIV/0!</v>
      </c>
      <c r="H718">
        <f t="shared" si="59"/>
        <v>0</v>
      </c>
    </row>
    <row r="719" spans="1:8" x14ac:dyDescent="0.2">
      <c r="A719" t="s">
        <v>341</v>
      </c>
      <c r="B719" t="e">
        <f>VLOOKUP(A719,Sentiment!A:B,2,FALSE)</f>
        <v>#N/A</v>
      </c>
      <c r="C719" t="str">
        <f t="shared" si="55"/>
        <v>www.townandcountrymag.com|society|tradition|a13957391|meghan-markle-prince-harry-children-us-british-citizenship|.html</v>
      </c>
      <c r="D719" t="str">
        <f t="shared" si="56"/>
        <v>www.townandcountrymag.com</v>
      </c>
      <c r="F719">
        <f t="shared" si="57"/>
        <v>0</v>
      </c>
      <c r="G719" t="e">
        <f t="shared" si="58"/>
        <v>#DIV/0!</v>
      </c>
      <c r="H719">
        <f t="shared" si="59"/>
        <v>0</v>
      </c>
    </row>
    <row r="720" spans="1:8" x14ac:dyDescent="0.2">
      <c r="A720" t="s">
        <v>342</v>
      </c>
      <c r="B720" t="e">
        <f>VLOOKUP(A720,Sentiment!A:B,2,FALSE)</f>
        <v>#N/A</v>
      </c>
      <c r="C720" t="str">
        <f t="shared" si="55"/>
        <v>www.travelchannel.com|interests|arts-and-culture|photos|presidential-destinations-1.html</v>
      </c>
      <c r="D720" t="str">
        <f t="shared" si="56"/>
        <v>www.travelchannel.com</v>
      </c>
      <c r="F720">
        <f t="shared" si="57"/>
        <v>0</v>
      </c>
      <c r="G720" t="e">
        <f t="shared" si="58"/>
        <v>#DIV/0!</v>
      </c>
      <c r="H720">
        <f t="shared" si="59"/>
        <v>0</v>
      </c>
    </row>
    <row r="721" spans="1:8" x14ac:dyDescent="0.2">
      <c r="A721" t="s">
        <v>968</v>
      </c>
      <c r="B721" t="e">
        <f>VLOOKUP(A721,Sentiment!A:B,2,FALSE)</f>
        <v>#N/A</v>
      </c>
      <c r="C721" t="str">
        <f t="shared" si="55"/>
        <v>www.tripsavvy.com|white-house-address-and-contact-information-1038697.html</v>
      </c>
      <c r="D721" t="str">
        <f t="shared" si="56"/>
        <v>www.tripsavvy.com</v>
      </c>
      <c r="F721">
        <f t="shared" si="57"/>
        <v>0</v>
      </c>
      <c r="G721" t="e">
        <f t="shared" si="58"/>
        <v>#DIV/0!</v>
      </c>
      <c r="H721">
        <f t="shared" si="59"/>
        <v>0</v>
      </c>
    </row>
    <row r="722" spans="1:8" x14ac:dyDescent="0.2">
      <c r="A722" t="s">
        <v>343</v>
      </c>
      <c r="B722" t="e">
        <f>VLOOKUP(A722,Sentiment!A:B,2,FALSE)</f>
        <v>#N/A</v>
      </c>
      <c r="C722" t="str">
        <f t="shared" si="55"/>
        <v>www.trump-news.net|.html</v>
      </c>
      <c r="D722" t="str">
        <f t="shared" si="56"/>
        <v>www.trump-news.net</v>
      </c>
      <c r="F722">
        <f t="shared" si="57"/>
        <v>0</v>
      </c>
      <c r="G722" t="e">
        <f t="shared" si="58"/>
        <v>#DIV/0!</v>
      </c>
      <c r="H722">
        <f t="shared" si="59"/>
        <v>0</v>
      </c>
    </row>
    <row r="723" spans="1:8" x14ac:dyDescent="0.2">
      <c r="A723" t="s">
        <v>969</v>
      </c>
      <c r="B723" t="e">
        <f>VLOOKUP(A723,Sentiment!A:B,2,FALSE)</f>
        <v>#N/A</v>
      </c>
      <c r="C723" t="str">
        <f t="shared" si="55"/>
        <v>www.trump.com|biography|.html</v>
      </c>
      <c r="D723" t="str">
        <f t="shared" si="56"/>
        <v>www.trump.com</v>
      </c>
      <c r="F723">
        <f t="shared" si="57"/>
        <v>0</v>
      </c>
      <c r="G723" t="e">
        <f t="shared" si="58"/>
        <v>#DIV/0!</v>
      </c>
      <c r="H723">
        <f t="shared" si="59"/>
        <v>0</v>
      </c>
    </row>
    <row r="724" spans="1:8" x14ac:dyDescent="0.2">
      <c r="A724" t="s">
        <v>344</v>
      </c>
      <c r="B724" t="e">
        <f>VLOOKUP(A724,Sentiment!A:B,2,FALSE)</f>
        <v>#N/A</v>
      </c>
      <c r="C724" t="str">
        <f t="shared" si="55"/>
        <v>www.trump.com|merchandise|signature-collection|.html</v>
      </c>
      <c r="D724" t="str">
        <f t="shared" si="56"/>
        <v>www.trump.com</v>
      </c>
      <c r="F724">
        <f t="shared" si="57"/>
        <v>0</v>
      </c>
      <c r="G724" t="e">
        <f t="shared" si="58"/>
        <v>#DIV/0!</v>
      </c>
      <c r="H724">
        <f t="shared" si="59"/>
        <v>0</v>
      </c>
    </row>
    <row r="725" spans="1:8" x14ac:dyDescent="0.2">
      <c r="A725" t="s">
        <v>345</v>
      </c>
      <c r="B725" t="e">
        <f>VLOOKUP(A725,Sentiment!A:B,2,FALSE)</f>
        <v>#N/A</v>
      </c>
      <c r="C725" t="str">
        <f t="shared" si="55"/>
        <v>www.trumpferrypoint.com|.html</v>
      </c>
      <c r="D725" t="str">
        <f t="shared" si="56"/>
        <v>www.trumpferrypoint.com</v>
      </c>
      <c r="F725">
        <f t="shared" si="57"/>
        <v>0</v>
      </c>
      <c r="G725" t="e">
        <f t="shared" si="58"/>
        <v>#DIV/0!</v>
      </c>
      <c r="H725">
        <f t="shared" si="59"/>
        <v>0</v>
      </c>
    </row>
    <row r="726" spans="1:8" x14ac:dyDescent="0.2">
      <c r="A726" t="s">
        <v>346</v>
      </c>
      <c r="B726" t="e">
        <f>VLOOKUP(A726,Sentiment!A:B,2,FALSE)</f>
        <v>#N/A</v>
      </c>
      <c r="C726" t="str">
        <f t="shared" si="55"/>
        <v>www.trumphotels.com|.html</v>
      </c>
      <c r="D726" t="str">
        <f t="shared" si="56"/>
        <v>www.trumphotels.com</v>
      </c>
      <c r="F726">
        <f t="shared" si="57"/>
        <v>0</v>
      </c>
      <c r="G726" t="e">
        <f t="shared" si="58"/>
        <v>#DIV/0!</v>
      </c>
      <c r="H726">
        <f t="shared" si="59"/>
        <v>0</v>
      </c>
    </row>
    <row r="727" spans="1:8" x14ac:dyDescent="0.2">
      <c r="A727" t="s">
        <v>677</v>
      </c>
      <c r="B727" t="e">
        <f>VLOOKUP(A727,Sentiment!A:B,2,FALSE)</f>
        <v>#N/A</v>
      </c>
      <c r="C727" t="str">
        <f t="shared" si="55"/>
        <v>www.trumphotels.com|central-park.html</v>
      </c>
      <c r="D727" t="str">
        <f t="shared" si="56"/>
        <v>www.trumphotels.com</v>
      </c>
      <c r="F727">
        <f t="shared" si="57"/>
        <v>0</v>
      </c>
      <c r="G727" t="e">
        <f t="shared" si="58"/>
        <v>#DIV/0!</v>
      </c>
      <c r="H727">
        <f t="shared" si="59"/>
        <v>0</v>
      </c>
    </row>
    <row r="728" spans="1:8" x14ac:dyDescent="0.2">
      <c r="A728" t="s">
        <v>347</v>
      </c>
      <c r="B728" t="e">
        <f>VLOOKUP(A728,Sentiment!A:B,2,FALSE)</f>
        <v>#N/A</v>
      </c>
      <c r="C728" t="str">
        <f t="shared" si="55"/>
        <v>www.trumpinternationalpalmbeaches.com|.html</v>
      </c>
      <c r="D728" t="str">
        <f t="shared" si="56"/>
        <v>www.trumpinternationalpalmbeaches.com</v>
      </c>
      <c r="F728">
        <f t="shared" si="57"/>
        <v>0</v>
      </c>
      <c r="G728" t="e">
        <f t="shared" si="58"/>
        <v>#DIV/0!</v>
      </c>
      <c r="H728">
        <f t="shared" si="59"/>
        <v>0</v>
      </c>
    </row>
    <row r="729" spans="1:8" x14ac:dyDescent="0.2">
      <c r="A729" t="s">
        <v>678</v>
      </c>
      <c r="B729" t="e">
        <f>VLOOKUP(A729,Sentiment!A:B,2,FALSE)</f>
        <v>#N/A</v>
      </c>
      <c r="C729" t="str">
        <f t="shared" si="55"/>
        <v>www.trumplatest.com|category|latest-trump-news|.html</v>
      </c>
      <c r="D729" t="str">
        <f t="shared" si="56"/>
        <v>www.trumplatest.com</v>
      </c>
      <c r="F729">
        <f t="shared" si="57"/>
        <v>0</v>
      </c>
      <c r="G729" t="e">
        <f t="shared" si="58"/>
        <v>#DIV/0!</v>
      </c>
      <c r="H729">
        <f t="shared" si="59"/>
        <v>0</v>
      </c>
    </row>
    <row r="730" spans="1:8" x14ac:dyDescent="0.2">
      <c r="A730" t="s">
        <v>348</v>
      </c>
      <c r="B730" t="e">
        <f>VLOOKUP(A730,Sentiment!A:B,2,FALSE)</f>
        <v>#N/A</v>
      </c>
      <c r="C730" t="str">
        <f t="shared" si="55"/>
        <v>www.trumpmiami.com|.html</v>
      </c>
      <c r="D730" t="str">
        <f t="shared" si="56"/>
        <v>www.trumpmiami.com</v>
      </c>
      <c r="F730">
        <f t="shared" si="57"/>
        <v>0</v>
      </c>
      <c r="G730" t="e">
        <f t="shared" si="58"/>
        <v>#DIV/0!</v>
      </c>
      <c r="H730">
        <f t="shared" si="59"/>
        <v>0</v>
      </c>
    </row>
    <row r="731" spans="1:8" x14ac:dyDescent="0.2">
      <c r="A731" t="s">
        <v>349</v>
      </c>
      <c r="B731" t="e">
        <f>VLOOKUP(A731,Sentiment!A:B,2,FALSE)</f>
        <v>#N/A</v>
      </c>
      <c r="C731" t="str">
        <f t="shared" si="55"/>
        <v>www.trumpnationalbedminster.com|.html</v>
      </c>
      <c r="D731" t="str">
        <f t="shared" si="56"/>
        <v>www.trumpnationalbedminster.com</v>
      </c>
      <c r="F731">
        <f t="shared" si="57"/>
        <v>0</v>
      </c>
      <c r="G731" t="e">
        <f t="shared" si="58"/>
        <v>#DIV/0!</v>
      </c>
      <c r="H731">
        <f t="shared" si="59"/>
        <v>0</v>
      </c>
    </row>
    <row r="732" spans="1:8" x14ac:dyDescent="0.2">
      <c r="A732" t="s">
        <v>350</v>
      </c>
      <c r="B732" t="e">
        <f>VLOOKUP(A732,Sentiment!A:B,2,FALSE)</f>
        <v>#N/A</v>
      </c>
      <c r="C732" t="str">
        <f t="shared" si="55"/>
        <v>www.trumpnationallosangeles.com|.html</v>
      </c>
      <c r="D732" t="str">
        <f t="shared" si="56"/>
        <v>www.trumpnationallosangeles.com</v>
      </c>
      <c r="F732">
        <f t="shared" si="57"/>
        <v>0</v>
      </c>
      <c r="G732" t="e">
        <f t="shared" si="58"/>
        <v>#DIV/0!</v>
      </c>
      <c r="H732">
        <f t="shared" si="59"/>
        <v>0</v>
      </c>
    </row>
    <row r="733" spans="1:8" x14ac:dyDescent="0.2">
      <c r="A733" t="s">
        <v>351</v>
      </c>
      <c r="B733" t="e">
        <f>VLOOKUP(A733,Sentiment!A:B,2,FALSE)</f>
        <v>#N/A</v>
      </c>
      <c r="C733" t="str">
        <f t="shared" si="55"/>
        <v>www.trumpwinery.com|.html</v>
      </c>
      <c r="D733" t="str">
        <f t="shared" si="56"/>
        <v>www.trumpwinery.com</v>
      </c>
      <c r="F733">
        <f t="shared" si="57"/>
        <v>0</v>
      </c>
      <c r="G733" t="e">
        <f t="shared" si="58"/>
        <v>#DIV/0!</v>
      </c>
      <c r="H733">
        <f t="shared" si="59"/>
        <v>0</v>
      </c>
    </row>
    <row r="734" spans="1:8" x14ac:dyDescent="0.2">
      <c r="A734" t="s">
        <v>352</v>
      </c>
      <c r="B734" t="e">
        <f>VLOOKUP(A734,Sentiment!A:B,2,FALSE)</f>
        <v>#N/A</v>
      </c>
      <c r="C734" t="str">
        <f t="shared" si="55"/>
        <v>www.twitch.tv|trumpsc.html</v>
      </c>
      <c r="D734" t="str">
        <f t="shared" si="56"/>
        <v>www.twitch.tv</v>
      </c>
      <c r="F734">
        <f t="shared" si="57"/>
        <v>0</v>
      </c>
      <c r="G734" t="e">
        <f t="shared" si="58"/>
        <v>#DIV/0!</v>
      </c>
      <c r="H734">
        <f t="shared" si="59"/>
        <v>0</v>
      </c>
    </row>
    <row r="735" spans="1:8" x14ac:dyDescent="0.2">
      <c r="A735" t="s">
        <v>679</v>
      </c>
      <c r="B735" t="e">
        <f>VLOOKUP(A735,Sentiment!A:B,2,FALSE)</f>
        <v>#N/A</v>
      </c>
      <c r="C735" t="str">
        <f t="shared" si="55"/>
        <v>www.urbandictionary.com|define.php|term|President|20Trump.html</v>
      </c>
      <c r="D735" t="str">
        <f t="shared" si="56"/>
        <v>www.urbandictionary.com</v>
      </c>
      <c r="F735">
        <f t="shared" si="57"/>
        <v>0</v>
      </c>
      <c r="G735" t="e">
        <f t="shared" si="58"/>
        <v>#DIV/0!</v>
      </c>
      <c r="H735">
        <f t="shared" si="59"/>
        <v>0</v>
      </c>
    </row>
    <row r="736" spans="1:8" x14ac:dyDescent="0.2">
      <c r="A736" t="s">
        <v>353</v>
      </c>
      <c r="B736" t="e">
        <f>VLOOKUP(A736,Sentiment!A:B,2,FALSE)</f>
        <v>#N/A</v>
      </c>
      <c r="C736" t="str">
        <f t="shared" si="55"/>
        <v>www.urbandictionary.com|define.php|term|The|20Donald.html</v>
      </c>
      <c r="D736" t="str">
        <f t="shared" si="56"/>
        <v>www.urbandictionary.com</v>
      </c>
      <c r="F736">
        <f t="shared" si="57"/>
        <v>0</v>
      </c>
      <c r="G736" t="e">
        <f t="shared" si="58"/>
        <v>#DIV/0!</v>
      </c>
      <c r="H736">
        <f t="shared" si="59"/>
        <v>0</v>
      </c>
    </row>
    <row r="737" spans="1:8" x14ac:dyDescent="0.2">
      <c r="A737" t="s">
        <v>970</v>
      </c>
      <c r="B737" t="e">
        <f>VLOOKUP(A737,Sentiment!A:B,2,FALSE)</f>
        <v>#N/A</v>
      </c>
      <c r="C737" t="str">
        <f t="shared" si="55"/>
        <v>www.urbandictionary.com|define.php|term|The|20Donald|20Trump.html</v>
      </c>
      <c r="D737" t="str">
        <f t="shared" si="56"/>
        <v>www.urbandictionary.com</v>
      </c>
      <c r="F737">
        <f t="shared" si="57"/>
        <v>0</v>
      </c>
      <c r="G737" t="e">
        <f t="shared" si="58"/>
        <v>#DIV/0!</v>
      </c>
      <c r="H737">
        <f t="shared" si="59"/>
        <v>0</v>
      </c>
    </row>
    <row r="738" spans="1:8" x14ac:dyDescent="0.2">
      <c r="A738" t="s">
        <v>354</v>
      </c>
      <c r="B738" t="e">
        <f>VLOOKUP(A738,Sentiment!A:B,2,FALSE)</f>
        <v>#N/A</v>
      </c>
      <c r="C738" t="str">
        <f t="shared" si="55"/>
        <v>www.usa.gov|presidents.html</v>
      </c>
      <c r="D738" t="str">
        <f t="shared" si="56"/>
        <v>www.usa.gov</v>
      </c>
      <c r="F738">
        <f t="shared" si="57"/>
        <v>0</v>
      </c>
      <c r="G738" t="e">
        <f t="shared" si="58"/>
        <v>#DIV/0!</v>
      </c>
      <c r="H738">
        <f t="shared" si="59"/>
        <v>0</v>
      </c>
    </row>
    <row r="739" spans="1:8" x14ac:dyDescent="0.2">
      <c r="A739" t="s">
        <v>355</v>
      </c>
      <c r="B739" t="e">
        <f>VLOOKUP(A739,Sentiment!A:B,2,FALSE)</f>
        <v>#N/A</v>
      </c>
      <c r="C739" t="str">
        <f t="shared" si="55"/>
        <v>www.usatoday.com|story|life|people|2018|10|25|trump-critic-robert-deniro-target-suspicious-package-nyc-tribeca|1759761002|.html</v>
      </c>
      <c r="D739" t="str">
        <f t="shared" si="56"/>
        <v>www.usatoday.com</v>
      </c>
      <c r="F739">
        <f t="shared" si="57"/>
        <v>0</v>
      </c>
      <c r="G739" t="e">
        <f t="shared" si="58"/>
        <v>#DIV/0!</v>
      </c>
      <c r="H739">
        <f t="shared" si="59"/>
        <v>0</v>
      </c>
    </row>
    <row r="740" spans="1:8" x14ac:dyDescent="0.2">
      <c r="A740" t="s">
        <v>356</v>
      </c>
      <c r="B740" t="e">
        <f>VLOOKUP(A740,Sentiment!A:B,2,FALSE)</f>
        <v>#N/A</v>
      </c>
      <c r="C740" t="str">
        <f t="shared" si="55"/>
        <v>www.usatoday.com|story|news|politics|2018|10|25|donald-trump-suspicious-packages-media|1759800002|.html</v>
      </c>
      <c r="D740" t="str">
        <f t="shared" si="56"/>
        <v>www.usatoday.com</v>
      </c>
      <c r="F740">
        <f t="shared" si="57"/>
        <v>0</v>
      </c>
      <c r="G740" t="e">
        <f t="shared" si="58"/>
        <v>#DIV/0!</v>
      </c>
      <c r="H740">
        <f t="shared" si="59"/>
        <v>0</v>
      </c>
    </row>
    <row r="741" spans="1:8" x14ac:dyDescent="0.2">
      <c r="A741" t="s">
        <v>357</v>
      </c>
      <c r="B741" t="e">
        <f>VLOOKUP(A741,Sentiment!A:B,2,FALSE)</f>
        <v>#N/A</v>
      </c>
      <c r="C741" t="str">
        <f t="shared" si="55"/>
        <v>www.usatoday.com|story|news|politics|2018|10|25|trump-iphone-russian-chinese-intelligence|1759763002|.html</v>
      </c>
      <c r="D741" t="str">
        <f t="shared" si="56"/>
        <v>www.usatoday.com</v>
      </c>
      <c r="F741">
        <f t="shared" si="57"/>
        <v>0</v>
      </c>
      <c r="G741" t="e">
        <f t="shared" si="58"/>
        <v>#DIV/0!</v>
      </c>
      <c r="H741">
        <f t="shared" si="59"/>
        <v>0</v>
      </c>
    </row>
    <row r="742" spans="1:8" x14ac:dyDescent="0.2">
      <c r="A742" t="s">
        <v>680</v>
      </c>
      <c r="B742" t="e">
        <f>VLOOKUP(A742,Sentiment!A:B,2,FALSE)</f>
        <v>#N/A</v>
      </c>
      <c r="C742" t="str">
        <f t="shared" si="55"/>
        <v>www.usatoday.com|story|news|politics|2018|10|30|donald-trump-birthright-citizenship-constitution-14th-amendment|1818311002|.html</v>
      </c>
      <c r="D742" t="str">
        <f t="shared" si="56"/>
        <v>www.usatoday.com</v>
      </c>
      <c r="F742">
        <f t="shared" si="57"/>
        <v>0</v>
      </c>
      <c r="G742" t="e">
        <f t="shared" si="58"/>
        <v>#DIV/0!</v>
      </c>
      <c r="H742">
        <f t="shared" si="59"/>
        <v>0</v>
      </c>
    </row>
    <row r="743" spans="1:8" x14ac:dyDescent="0.2">
      <c r="A743" t="s">
        <v>971</v>
      </c>
      <c r="B743" t="e">
        <f>VLOOKUP(A743,Sentiment!A:B,2,FALSE)</f>
        <v>#N/A</v>
      </c>
      <c r="C743" t="str">
        <f t="shared" si="55"/>
        <v>www.usatoday.com|story|news|politics|2018|11|07|donald-trump-jim-acosta-white-house-news-conference|1920107002|.html</v>
      </c>
      <c r="D743" t="str">
        <f t="shared" si="56"/>
        <v>www.usatoday.com</v>
      </c>
      <c r="F743">
        <f t="shared" si="57"/>
        <v>0</v>
      </c>
      <c r="G743" t="e">
        <f t="shared" si="58"/>
        <v>#DIV/0!</v>
      </c>
      <c r="H743">
        <f t="shared" si="59"/>
        <v>0</v>
      </c>
    </row>
    <row r="744" spans="1:8" x14ac:dyDescent="0.2">
      <c r="A744" t="s">
        <v>972</v>
      </c>
      <c r="B744" t="e">
        <f>VLOOKUP(A744,Sentiment!A:B,2,FALSE)</f>
        <v>#N/A</v>
      </c>
      <c r="C744" t="str">
        <f t="shared" si="55"/>
        <v>www.usatoday.com|story|news|politics|elections|2018|11|07|election-results-donald-trump|1891116002|.html</v>
      </c>
      <c r="D744" t="str">
        <f t="shared" si="56"/>
        <v>www.usatoday.com</v>
      </c>
      <c r="F744">
        <f t="shared" si="57"/>
        <v>0</v>
      </c>
      <c r="G744" t="e">
        <f t="shared" si="58"/>
        <v>#DIV/0!</v>
      </c>
      <c r="H744">
        <f t="shared" si="59"/>
        <v>0</v>
      </c>
    </row>
    <row r="745" spans="1:8" x14ac:dyDescent="0.2">
      <c r="A745" t="s">
        <v>681</v>
      </c>
      <c r="B745">
        <f>VLOOKUP(A745,Sentiment!A:B,2,FALSE)</f>
        <v>0.23938775510204</v>
      </c>
      <c r="C745" t="str">
        <f t="shared" si="55"/>
        <v>www.usatoday.com|story|news|politics|onpolitics|2017|01|20|donald-trump-44th-45th-president-grover-cleveland|96832494|.html</v>
      </c>
      <c r="D745" t="str">
        <f t="shared" si="56"/>
        <v>www.usatoday.com</v>
      </c>
      <c r="F745">
        <f t="shared" si="57"/>
        <v>0</v>
      </c>
      <c r="G745" t="e">
        <f t="shared" si="58"/>
        <v>#DIV/0!</v>
      </c>
      <c r="H745">
        <f t="shared" si="59"/>
        <v>0</v>
      </c>
    </row>
    <row r="746" spans="1:8" x14ac:dyDescent="0.2">
      <c r="A746" t="s">
        <v>358</v>
      </c>
      <c r="B746" t="e">
        <f>VLOOKUP(A746,Sentiment!A:B,2,FALSE)</f>
        <v>#N/A</v>
      </c>
      <c r="C746" t="str">
        <f t="shared" si="55"/>
        <v>www.usatoday.com|story|news|world|2018|10|22|president-trump-warns-migrant-caravan-mexico-vows-cut-u-s-aid|1725854002|.html</v>
      </c>
      <c r="D746" t="str">
        <f t="shared" si="56"/>
        <v>www.usatoday.com</v>
      </c>
      <c r="F746">
        <f t="shared" si="57"/>
        <v>0</v>
      </c>
      <c r="G746" t="e">
        <f t="shared" si="58"/>
        <v>#DIV/0!</v>
      </c>
      <c r="H746">
        <f t="shared" si="59"/>
        <v>0</v>
      </c>
    </row>
    <row r="747" spans="1:8" x14ac:dyDescent="0.2">
      <c r="A747" t="s">
        <v>359</v>
      </c>
      <c r="B747" t="e">
        <f>VLOOKUP(A747,Sentiment!A:B,2,FALSE)</f>
        <v>#N/A</v>
      </c>
      <c r="C747" t="str">
        <f t="shared" si="55"/>
        <v>www.usatoday.com|story|opinion|2018|06|25|news-media-blunders-immigrant-children-donald-trump-time-ap-column|729331002|.html</v>
      </c>
      <c r="D747" t="str">
        <f t="shared" si="56"/>
        <v>www.usatoday.com</v>
      </c>
      <c r="F747">
        <f t="shared" si="57"/>
        <v>0</v>
      </c>
      <c r="G747" t="e">
        <f t="shared" si="58"/>
        <v>#DIV/0!</v>
      </c>
      <c r="H747">
        <f t="shared" si="59"/>
        <v>0</v>
      </c>
    </row>
    <row r="748" spans="1:8" x14ac:dyDescent="0.2">
      <c r="A748" t="s">
        <v>360</v>
      </c>
      <c r="B748" t="e">
        <f>VLOOKUP(A748,Sentiment!A:B,2,FALSE)</f>
        <v>#N/A</v>
      </c>
      <c r="C748" t="str">
        <f t="shared" si="55"/>
        <v>www.usatoday.com|story|opinion|2018|10|10|donald-trump-democrats-open-borders-medicare-all-single-payer-column|1560533002|.html</v>
      </c>
      <c r="D748" t="str">
        <f t="shared" si="56"/>
        <v>www.usatoday.com</v>
      </c>
      <c r="F748">
        <f t="shared" si="57"/>
        <v>0</v>
      </c>
      <c r="G748" t="e">
        <f t="shared" si="58"/>
        <v>#DIV/0!</v>
      </c>
      <c r="H748">
        <f t="shared" si="59"/>
        <v>0</v>
      </c>
    </row>
    <row r="749" spans="1:8" x14ac:dyDescent="0.2">
      <c r="A749" t="s">
        <v>973</v>
      </c>
      <c r="B749" t="e">
        <f>VLOOKUP(A749,Sentiment!A:B,2,FALSE)</f>
        <v>#N/A</v>
      </c>
      <c r="C749" t="str">
        <f t="shared" si="55"/>
        <v>www.usatoday.com|story|opinion|2018|11|06|donald-trump-did-not-win-majority-2016-electoral-college-column|1883980002|.html</v>
      </c>
      <c r="D749" t="str">
        <f t="shared" si="56"/>
        <v>www.usatoday.com</v>
      </c>
      <c r="F749">
        <f t="shared" si="57"/>
        <v>0</v>
      </c>
      <c r="G749" t="e">
        <f t="shared" si="58"/>
        <v>#DIV/0!</v>
      </c>
      <c r="H749">
        <f t="shared" si="59"/>
        <v>0</v>
      </c>
    </row>
    <row r="750" spans="1:8" x14ac:dyDescent="0.2">
      <c r="A750" t="s">
        <v>361</v>
      </c>
      <c r="B750" t="e">
        <f>VLOOKUP(A750,Sentiment!A:B,2,FALSE)</f>
        <v>#N/A</v>
      </c>
      <c r="C750" t="str">
        <f t="shared" si="55"/>
        <v>www.usda.gov|media|press-releases|2018|10|03|what-they-are-saying-ag-community-support-president-donald-j-trumps.html</v>
      </c>
      <c r="D750" t="str">
        <f t="shared" si="56"/>
        <v>www.usda.gov</v>
      </c>
      <c r="F750">
        <f t="shared" si="57"/>
        <v>0</v>
      </c>
      <c r="G750" t="e">
        <f t="shared" si="58"/>
        <v>#DIV/0!</v>
      </c>
      <c r="H750">
        <f t="shared" si="59"/>
        <v>0</v>
      </c>
    </row>
    <row r="751" spans="1:8" x14ac:dyDescent="0.2">
      <c r="A751" t="s">
        <v>362</v>
      </c>
      <c r="B751" t="e">
        <f>VLOOKUP(A751,Sentiment!A:B,2,FALSE)</f>
        <v>#N/A</v>
      </c>
      <c r="C751" t="str">
        <f t="shared" si="55"/>
        <v>www.usnews.com|news|special-reports|the-worst-presidents|slideshows|the-10-worst-presidents.html</v>
      </c>
      <c r="D751" t="str">
        <f t="shared" si="56"/>
        <v>www.usnews.com</v>
      </c>
      <c r="F751">
        <f t="shared" si="57"/>
        <v>0</v>
      </c>
      <c r="G751" t="e">
        <f t="shared" si="58"/>
        <v>#DIV/0!</v>
      </c>
      <c r="H751">
        <f t="shared" si="59"/>
        <v>0</v>
      </c>
    </row>
    <row r="752" spans="1:8" x14ac:dyDescent="0.2">
      <c r="A752" t="s">
        <v>363</v>
      </c>
      <c r="B752" t="e">
        <f>VLOOKUP(A752,Sentiment!A:B,2,FALSE)</f>
        <v>#N/A</v>
      </c>
      <c r="C752" t="str">
        <f t="shared" si="55"/>
        <v>www.vanityfair.com|magazine|2015|07|donald-ivana-trump-divorce-prenup-marie-brenner.html</v>
      </c>
      <c r="D752" t="str">
        <f t="shared" si="56"/>
        <v>www.vanityfair.com</v>
      </c>
      <c r="F752">
        <f t="shared" si="57"/>
        <v>0</v>
      </c>
      <c r="G752" t="e">
        <f t="shared" si="58"/>
        <v>#DIV/0!</v>
      </c>
      <c r="H752">
        <f t="shared" si="59"/>
        <v>0</v>
      </c>
    </row>
    <row r="753" spans="1:8" x14ac:dyDescent="0.2">
      <c r="A753" t="s">
        <v>364</v>
      </c>
      <c r="B753">
        <f>VLOOKUP(A753,Sentiment!A:B,2,FALSE)</f>
        <v>0.15155288136939499</v>
      </c>
      <c r="C753" t="str">
        <f t="shared" si="55"/>
        <v>www.vanityfair.com|news|2017|08|donald-trump-agenda-items-and-threat-matrix.html</v>
      </c>
      <c r="D753" t="str">
        <f t="shared" si="56"/>
        <v>www.vanityfair.com</v>
      </c>
      <c r="F753">
        <f t="shared" si="57"/>
        <v>0</v>
      </c>
      <c r="G753" t="e">
        <f t="shared" si="58"/>
        <v>#DIV/0!</v>
      </c>
      <c r="H753">
        <f t="shared" si="59"/>
        <v>0</v>
      </c>
    </row>
    <row r="754" spans="1:8" x14ac:dyDescent="0.2">
      <c r="A754" t="s">
        <v>682</v>
      </c>
      <c r="B754" t="e">
        <f>VLOOKUP(A754,Sentiment!A:B,2,FALSE)</f>
        <v>#N/A</v>
      </c>
      <c r="C754" t="str">
        <f t="shared" si="55"/>
        <v>www.vanityfair.com|news|2018|10|donald-trump-acn-lawsuit.html</v>
      </c>
      <c r="D754" t="str">
        <f t="shared" si="56"/>
        <v>www.vanityfair.com</v>
      </c>
      <c r="F754">
        <f t="shared" si="57"/>
        <v>0</v>
      </c>
      <c r="G754" t="e">
        <f t="shared" si="58"/>
        <v>#DIV/0!</v>
      </c>
      <c r="H754">
        <f t="shared" si="59"/>
        <v>0</v>
      </c>
    </row>
    <row r="755" spans="1:8" x14ac:dyDescent="0.2">
      <c r="A755" t="s">
        <v>974</v>
      </c>
      <c r="B755" t="e">
        <f>VLOOKUP(A755,Sentiment!A:B,2,FALSE)</f>
        <v>#N/A</v>
      </c>
      <c r="C755" t="str">
        <f t="shared" si="55"/>
        <v>www.vanityfair.com|news|2018|10|inside-trumps-new-fox-takeover.html</v>
      </c>
      <c r="D755" t="str">
        <f t="shared" si="56"/>
        <v>www.vanityfair.com</v>
      </c>
      <c r="F755">
        <f t="shared" si="57"/>
        <v>0</v>
      </c>
      <c r="G755" t="e">
        <f t="shared" si="58"/>
        <v>#DIV/0!</v>
      </c>
      <c r="H755">
        <f t="shared" si="59"/>
        <v>0</v>
      </c>
    </row>
    <row r="756" spans="1:8" x14ac:dyDescent="0.2">
      <c r="A756" t="s">
        <v>975</v>
      </c>
      <c r="B756" t="e">
        <f>VLOOKUP(A756,Sentiment!A:B,2,FALSE)</f>
        <v>#N/A</v>
      </c>
      <c r="C756" t="str">
        <f t="shared" si="55"/>
        <v>www.vanityfair.com|news|2018|11|marine-le-pen-the-donald-trump-of-france-is-resurgent.html</v>
      </c>
      <c r="D756" t="str">
        <f t="shared" si="56"/>
        <v>www.vanityfair.com</v>
      </c>
      <c r="F756">
        <f t="shared" si="57"/>
        <v>0</v>
      </c>
      <c r="G756" t="e">
        <f t="shared" si="58"/>
        <v>#DIV/0!</v>
      </c>
      <c r="H756">
        <f t="shared" si="59"/>
        <v>0</v>
      </c>
    </row>
    <row r="757" spans="1:8" x14ac:dyDescent="0.2">
      <c r="A757" t="s">
        <v>365</v>
      </c>
      <c r="B757" t="e">
        <f>VLOOKUP(A757,Sentiment!A:B,2,FALSE)</f>
        <v>#N/A</v>
      </c>
      <c r="C757" t="str">
        <f t="shared" si="55"/>
        <v>www.velonews.com|2018|10|commentary|commentary-meeting-the-donald-at-the-tour-de-trump_480046.html</v>
      </c>
      <c r="D757" t="str">
        <f t="shared" si="56"/>
        <v>www.velonews.com</v>
      </c>
      <c r="F757">
        <f t="shared" si="57"/>
        <v>0</v>
      </c>
      <c r="G757" t="e">
        <f t="shared" si="58"/>
        <v>#DIV/0!</v>
      </c>
      <c r="H757">
        <f t="shared" si="59"/>
        <v>0</v>
      </c>
    </row>
    <row r="758" spans="1:8" x14ac:dyDescent="0.2">
      <c r="A758" t="s">
        <v>366</v>
      </c>
      <c r="B758" t="e">
        <f>VLOOKUP(A758,Sentiment!A:B,2,FALSE)</f>
        <v>#N/A</v>
      </c>
      <c r="C758" t="str">
        <f t="shared" si="55"/>
        <v>www.villagevoice.com|2018|10|03|dishing-on-the-donald-the-warning-america-didnt-heed|.html</v>
      </c>
      <c r="D758" t="str">
        <f t="shared" si="56"/>
        <v>www.villagevoice.com</v>
      </c>
      <c r="F758">
        <f t="shared" si="57"/>
        <v>0</v>
      </c>
      <c r="G758" t="e">
        <f t="shared" si="58"/>
        <v>#DIV/0!</v>
      </c>
      <c r="H758">
        <f t="shared" si="59"/>
        <v>0</v>
      </c>
    </row>
    <row r="759" spans="1:8" x14ac:dyDescent="0.2">
      <c r="A759" t="s">
        <v>683</v>
      </c>
      <c r="B759" t="e">
        <f>VLOOKUP(A759,Sentiment!A:B,2,FALSE)</f>
        <v>#N/A</v>
      </c>
      <c r="C759" t="str">
        <f t="shared" si="55"/>
        <v>www.voanews.com|a|can-a-us-president-be-charged-with-a-crime|3961703.html.html</v>
      </c>
      <c r="D759" t="str">
        <f t="shared" si="56"/>
        <v>www.voanews.com</v>
      </c>
      <c r="F759">
        <f t="shared" si="57"/>
        <v>0</v>
      </c>
      <c r="G759" t="e">
        <f t="shared" si="58"/>
        <v>#DIV/0!</v>
      </c>
      <c r="H759">
        <f t="shared" si="59"/>
        <v>0</v>
      </c>
    </row>
    <row r="760" spans="1:8" x14ac:dyDescent="0.2">
      <c r="A760" t="s">
        <v>976</v>
      </c>
      <c r="B760" t="e">
        <f>VLOOKUP(A760,Sentiment!A:B,2,FALSE)</f>
        <v>#N/A</v>
      </c>
      <c r="C760" t="str">
        <f t="shared" si="55"/>
        <v>www.voanews.com|a|trump-and-his-administration-facing-new-investigations|4648537.html.html</v>
      </c>
      <c r="D760" t="str">
        <f t="shared" si="56"/>
        <v>www.voanews.com</v>
      </c>
      <c r="F760">
        <f t="shared" si="57"/>
        <v>0</v>
      </c>
      <c r="G760" t="e">
        <f t="shared" si="58"/>
        <v>#DIV/0!</v>
      </c>
      <c r="H760">
        <f t="shared" si="59"/>
        <v>0</v>
      </c>
    </row>
    <row r="761" spans="1:8" x14ac:dyDescent="0.2">
      <c r="A761" t="s">
        <v>684</v>
      </c>
      <c r="B761" t="e">
        <f>VLOOKUP(A761,Sentiment!A:B,2,FALSE)</f>
        <v>#N/A</v>
      </c>
      <c r="C761" t="str">
        <f t="shared" si="55"/>
        <v>www.vocabulary.com|dictionary|President|20of|20the|20United|20States.html</v>
      </c>
      <c r="D761" t="str">
        <f t="shared" si="56"/>
        <v>www.vocabulary.com</v>
      </c>
      <c r="F761">
        <f t="shared" si="57"/>
        <v>0</v>
      </c>
      <c r="G761" t="e">
        <f t="shared" si="58"/>
        <v>#DIV/0!</v>
      </c>
      <c r="H761">
        <f t="shared" si="59"/>
        <v>0</v>
      </c>
    </row>
    <row r="762" spans="1:8" x14ac:dyDescent="0.2">
      <c r="A762" t="s">
        <v>367</v>
      </c>
      <c r="B762" t="e">
        <f>VLOOKUP(A762,Sentiment!A:B,2,FALSE)</f>
        <v>#N/A</v>
      </c>
      <c r="C762" t="str">
        <f t="shared" si="55"/>
        <v>www.vonbrauncenter.com|event|strange-for-senate-campaign-alabama-rally-with-president-donald-j-trump|.html</v>
      </c>
      <c r="D762" t="str">
        <f t="shared" si="56"/>
        <v>www.vonbrauncenter.com</v>
      </c>
      <c r="F762">
        <f t="shared" si="57"/>
        <v>0</v>
      </c>
      <c r="G762" t="e">
        <f t="shared" si="58"/>
        <v>#DIV/0!</v>
      </c>
      <c r="H762">
        <f t="shared" si="59"/>
        <v>0</v>
      </c>
    </row>
    <row r="763" spans="1:8" x14ac:dyDescent="0.2">
      <c r="A763" t="s">
        <v>368</v>
      </c>
      <c r="B763" t="e">
        <f>VLOOKUP(A763,Sentiment!A:B,2,FALSE)</f>
        <v>#N/A</v>
      </c>
      <c r="C763" t="str">
        <f t="shared" si="55"/>
        <v>www.vox.com|2018|9|25|17901082|trump-un-2018-speech-full-text.html</v>
      </c>
      <c r="D763" t="str">
        <f t="shared" si="56"/>
        <v>www.vox.com</v>
      </c>
      <c r="F763">
        <f t="shared" si="57"/>
        <v>0</v>
      </c>
      <c r="G763" t="e">
        <f t="shared" si="58"/>
        <v>#DIV/0!</v>
      </c>
      <c r="H763">
        <f t="shared" si="59"/>
        <v>0</v>
      </c>
    </row>
    <row r="764" spans="1:8" x14ac:dyDescent="0.2">
      <c r="A764" t="s">
        <v>369</v>
      </c>
      <c r="B764" t="e">
        <f>VLOOKUP(A764,Sentiment!A:B,2,FALSE)</f>
        <v>#N/A</v>
      </c>
      <c r="C764" t="str">
        <f t="shared" si="55"/>
        <v>www.vox.com|culture|2017|11|13|16624688|reddit-bans-incels-the-donald-controversy.html</v>
      </c>
      <c r="D764" t="str">
        <f t="shared" si="56"/>
        <v>www.vox.com</v>
      </c>
      <c r="F764">
        <f t="shared" si="57"/>
        <v>0</v>
      </c>
      <c r="G764" t="e">
        <f t="shared" si="58"/>
        <v>#DIV/0!</v>
      </c>
      <c r="H764">
        <f t="shared" si="59"/>
        <v>0</v>
      </c>
    </row>
    <row r="765" spans="1:8" x14ac:dyDescent="0.2">
      <c r="A765" t="s">
        <v>685</v>
      </c>
      <c r="B765" t="e">
        <f>VLOOKUP(A765,Sentiment!A:B,2,FALSE)</f>
        <v>#N/A</v>
      </c>
      <c r="C765" t="str">
        <f t="shared" si="55"/>
        <v>www.vox.com|policy-and-politics|2016|11|11|13587532|donald-trump-no-experience.html</v>
      </c>
      <c r="D765" t="str">
        <f t="shared" si="56"/>
        <v>www.vox.com</v>
      </c>
      <c r="F765">
        <f t="shared" si="57"/>
        <v>0</v>
      </c>
      <c r="G765" t="e">
        <f t="shared" si="58"/>
        <v>#DIV/0!</v>
      </c>
      <c r="H765">
        <f t="shared" si="59"/>
        <v>0</v>
      </c>
    </row>
    <row r="766" spans="1:8" x14ac:dyDescent="0.2">
      <c r="A766" t="s">
        <v>370</v>
      </c>
      <c r="B766" t="e">
        <f>VLOOKUP(A766,Sentiment!A:B,2,FALSE)</f>
        <v>#N/A</v>
      </c>
      <c r="C766" t="str">
        <f t="shared" si="55"/>
        <v>www.vox.com|policy-and-politics|2018|10|24|18018890|bombings-trump-response-tweet-clinton-obama-cnn.html</v>
      </c>
      <c r="D766" t="str">
        <f t="shared" si="56"/>
        <v>www.vox.com</v>
      </c>
      <c r="F766">
        <f t="shared" si="57"/>
        <v>0</v>
      </c>
      <c r="G766" t="e">
        <f t="shared" si="58"/>
        <v>#DIV/0!</v>
      </c>
      <c r="H766">
        <f t="shared" si="59"/>
        <v>0</v>
      </c>
    </row>
    <row r="767" spans="1:8" x14ac:dyDescent="0.2">
      <c r="A767" t="s">
        <v>977</v>
      </c>
      <c r="B767" t="e">
        <f>VLOOKUP(A767,Sentiment!A:B,2,FALSE)</f>
        <v>#N/A</v>
      </c>
      <c r="C767" t="str">
        <f t="shared" si="55"/>
        <v>www.vox.com|policy-and-politics|2018|11|5|18065880|nbc-racist-trump-ad-sunday-night-football.html</v>
      </c>
      <c r="D767" t="str">
        <f t="shared" si="56"/>
        <v>www.vox.com</v>
      </c>
      <c r="F767">
        <f t="shared" si="57"/>
        <v>0</v>
      </c>
      <c r="G767" t="e">
        <f t="shared" si="58"/>
        <v>#DIV/0!</v>
      </c>
      <c r="H767">
        <f t="shared" si="59"/>
        <v>0</v>
      </c>
    </row>
    <row r="768" spans="1:8" x14ac:dyDescent="0.2">
      <c r="A768" t="s">
        <v>978</v>
      </c>
      <c r="B768" t="e">
        <f>VLOOKUP(A768,Sentiment!A:B,2,FALSE)</f>
        <v>#N/A</v>
      </c>
      <c r="C768" t="str">
        <f t="shared" si="55"/>
        <v>www.vox.com|science-and-health|2018|11|2|18055812|trump-midterms-caravan-fear-psychology.html</v>
      </c>
      <c r="D768" t="str">
        <f t="shared" si="56"/>
        <v>www.vox.com</v>
      </c>
      <c r="F768">
        <f t="shared" si="57"/>
        <v>0</v>
      </c>
      <c r="G768" t="e">
        <f t="shared" si="58"/>
        <v>#DIV/0!</v>
      </c>
      <c r="H768">
        <f t="shared" si="59"/>
        <v>0</v>
      </c>
    </row>
    <row r="769" spans="1:8" x14ac:dyDescent="0.2">
      <c r="A769" t="s">
        <v>686</v>
      </c>
      <c r="B769" t="e">
        <f>VLOOKUP(A769,Sentiment!A:B,2,FALSE)</f>
        <v>#N/A</v>
      </c>
      <c r="C769" t="str">
        <f t="shared" si="55"/>
        <v>www.vox.com|world|2018|7|4|17532736|2018-mexico-presidential-election-winner-amlo-lopez-obrador-trump.html</v>
      </c>
      <c r="D769" t="str">
        <f t="shared" si="56"/>
        <v>www.vox.com</v>
      </c>
      <c r="F769">
        <f t="shared" si="57"/>
        <v>0</v>
      </c>
      <c r="G769" t="e">
        <f t="shared" si="58"/>
        <v>#DIV/0!</v>
      </c>
      <c r="H769">
        <f t="shared" si="59"/>
        <v>0</v>
      </c>
    </row>
    <row r="770" spans="1:8" x14ac:dyDescent="0.2">
      <c r="A770" t="s">
        <v>687</v>
      </c>
      <c r="B770" t="e">
        <f>VLOOKUP(A770,Sentiment!A:B,2,FALSE)</f>
        <v>#N/A</v>
      </c>
      <c r="C770" t="str">
        <f t="shared" ref="C770:C833" si="60">SUBSTITUTE(SUBSTITUTE(A770,"https|||", ""), "http|||", "")</f>
        <v>www.wane.com|news|indiana|report-president-donald-trump-to-hold-rally-in-fort-wayne|1558079507.html</v>
      </c>
      <c r="D770" t="str">
        <f t="shared" ref="D770:D833" si="61">LEFT(C770,FIND("|",C770)-1)</f>
        <v>www.wane.com</v>
      </c>
      <c r="F770">
        <f t="shared" ref="F770:F833" si="62">COUNTIF(D:D,E770)</f>
        <v>0</v>
      </c>
      <c r="G770" t="e">
        <f t="shared" ref="G770:G833" si="63">H770/F770</f>
        <v>#DIV/0!</v>
      </c>
      <c r="H770">
        <f t="shared" ref="H770:H833" si="64">IF(F770&lt;&gt;0, SUMIF(A:A,"*"&amp;E770&amp;"*",B:B), 0)</f>
        <v>0</v>
      </c>
    </row>
    <row r="771" spans="1:8" x14ac:dyDescent="0.2">
      <c r="A771" t="s">
        <v>371</v>
      </c>
      <c r="B771" t="e">
        <f>VLOOKUP(A771,Sentiment!A:B,2,FALSE)</f>
        <v>#N/A</v>
      </c>
      <c r="C771" t="str">
        <f t="shared" si="60"/>
        <v>www.washingtonexaminer.com|washington-secrets|trumps-list-289-accomplishments-in-just-20-months-relentless-promise-keeping.html</v>
      </c>
      <c r="D771" t="str">
        <f t="shared" si="61"/>
        <v>www.washingtonexaminer.com</v>
      </c>
      <c r="F771">
        <f t="shared" si="62"/>
        <v>0</v>
      </c>
      <c r="G771" t="e">
        <f t="shared" si="63"/>
        <v>#DIV/0!</v>
      </c>
      <c r="H771">
        <f t="shared" si="64"/>
        <v>0</v>
      </c>
    </row>
    <row r="772" spans="1:8" x14ac:dyDescent="0.2">
      <c r="A772" t="s">
        <v>688</v>
      </c>
      <c r="B772" t="e">
        <f>VLOOKUP(A772,Sentiment!A:B,2,FALSE)</f>
        <v>#N/A</v>
      </c>
      <c r="C772" t="str">
        <f t="shared" si="60"/>
        <v>www.washingtonpost.com|blogs|plum-line|wp|2018|10|25|trump-wants-us-to-be-at-war-with-one-another-his-latest-rage-tweets-confirm-it|.html</v>
      </c>
      <c r="D772" t="str">
        <f t="shared" si="61"/>
        <v>www.washingtonpost.com</v>
      </c>
      <c r="F772">
        <f t="shared" si="62"/>
        <v>0</v>
      </c>
      <c r="G772" t="e">
        <f t="shared" si="63"/>
        <v>#DIV/0!</v>
      </c>
      <c r="H772">
        <f t="shared" si="64"/>
        <v>0</v>
      </c>
    </row>
    <row r="773" spans="1:8" x14ac:dyDescent="0.2">
      <c r="A773" t="s">
        <v>689</v>
      </c>
      <c r="B773" t="e">
        <f>VLOOKUP(A773,Sentiment!A:B,2,FALSE)</f>
        <v>#N/A</v>
      </c>
      <c r="C773" t="str">
        <f t="shared" si="60"/>
        <v>www.washingtonpost.com|blogs|plum-line|wp|2018|10|31|trumps-hate-and-lies-are-failing-two-new-studies-show-why|.html</v>
      </c>
      <c r="D773" t="str">
        <f t="shared" si="61"/>
        <v>www.washingtonpost.com</v>
      </c>
      <c r="F773">
        <f t="shared" si="62"/>
        <v>0</v>
      </c>
      <c r="G773" t="e">
        <f t="shared" si="63"/>
        <v>#DIV/0!</v>
      </c>
      <c r="H773">
        <f t="shared" si="64"/>
        <v>0</v>
      </c>
    </row>
    <row r="774" spans="1:8" x14ac:dyDescent="0.2">
      <c r="A774" t="s">
        <v>979</v>
      </c>
      <c r="B774" t="e">
        <f>VLOOKUP(A774,Sentiment!A:B,2,FALSE)</f>
        <v>#N/A</v>
      </c>
      <c r="C774" t="str">
        <f t="shared" si="60"/>
        <v>www.washingtonpost.com|blogs|plum-line|wp|2018|11|07|three-of-trumps-biggest-fables-died-last-night|.html</v>
      </c>
      <c r="D774" t="str">
        <f t="shared" si="61"/>
        <v>www.washingtonpost.com</v>
      </c>
      <c r="F774">
        <f t="shared" si="62"/>
        <v>0</v>
      </c>
      <c r="G774" t="e">
        <f t="shared" si="63"/>
        <v>#DIV/0!</v>
      </c>
      <c r="H774">
        <f t="shared" si="64"/>
        <v>0</v>
      </c>
    </row>
    <row r="775" spans="1:8" x14ac:dyDescent="0.2">
      <c r="A775" t="s">
        <v>980</v>
      </c>
      <c r="B775" t="e">
        <f>VLOOKUP(A775,Sentiment!A:B,2,FALSE)</f>
        <v>#N/A</v>
      </c>
      <c r="C775" t="str">
        <f t="shared" si="60"/>
        <v>www.washingtonpost.com|graphics|business|podcasts|presidential|.html</v>
      </c>
      <c r="D775" t="str">
        <f t="shared" si="61"/>
        <v>www.washingtonpost.com</v>
      </c>
      <c r="F775">
        <f t="shared" si="62"/>
        <v>0</v>
      </c>
      <c r="G775" t="e">
        <f t="shared" si="63"/>
        <v>#DIV/0!</v>
      </c>
      <c r="H775">
        <f t="shared" si="64"/>
        <v>0</v>
      </c>
    </row>
    <row r="776" spans="1:8" x14ac:dyDescent="0.2">
      <c r="A776" t="s">
        <v>372</v>
      </c>
      <c r="B776" t="e">
        <f>VLOOKUP(A776,Sentiment!A:B,2,FALSE)</f>
        <v>#N/A</v>
      </c>
      <c r="C776" t="str">
        <f t="shared" si="60"/>
        <v>www.washingtonpost.com|nation|2018|10|25|trump-inciting-violence-nearly-retired-journalists-condemn-presidents-un-american-attacks-press|.html</v>
      </c>
      <c r="D776" t="str">
        <f t="shared" si="61"/>
        <v>www.washingtonpost.com</v>
      </c>
      <c r="F776">
        <f t="shared" si="62"/>
        <v>0</v>
      </c>
      <c r="G776" t="e">
        <f t="shared" si="63"/>
        <v>#DIV/0!</v>
      </c>
      <c r="H776">
        <f t="shared" si="64"/>
        <v>0</v>
      </c>
    </row>
    <row r="777" spans="1:8" x14ac:dyDescent="0.2">
      <c r="A777" t="s">
        <v>690</v>
      </c>
      <c r="B777" t="e">
        <f>VLOOKUP(A777,Sentiment!A:B,2,FALSE)</f>
        <v>#N/A</v>
      </c>
      <c r="C777" t="str">
        <f t="shared" si="60"/>
        <v>www.washingtonpost.com|nation|2018|10|30|despite-calls-stay-away-trump-heads-pittsburgh-after-synagogue-massacre|.html</v>
      </c>
      <c r="D777" t="str">
        <f t="shared" si="61"/>
        <v>www.washingtonpost.com</v>
      </c>
      <c r="F777">
        <f t="shared" si="62"/>
        <v>0</v>
      </c>
      <c r="G777" t="e">
        <f t="shared" si="63"/>
        <v>#DIV/0!</v>
      </c>
      <c r="H777">
        <f t="shared" si="64"/>
        <v>0</v>
      </c>
    </row>
    <row r="778" spans="1:8" x14ac:dyDescent="0.2">
      <c r="A778" t="s">
        <v>981</v>
      </c>
      <c r="B778" t="e">
        <f>VLOOKUP(A778,Sentiment!A:B,2,FALSE)</f>
        <v>#N/A</v>
      </c>
      <c r="C778" t="str">
        <f t="shared" si="60"/>
        <v>www.washingtonpost.com|nation|2018|11|07|trump-is-magic-man-president-touts-praise-crediting-him-midterm-success|.html</v>
      </c>
      <c r="D778" t="str">
        <f t="shared" si="61"/>
        <v>www.washingtonpost.com</v>
      </c>
      <c r="F778">
        <f t="shared" si="62"/>
        <v>0</v>
      </c>
      <c r="G778" t="e">
        <f t="shared" si="63"/>
        <v>#DIV/0!</v>
      </c>
      <c r="H778">
        <f t="shared" si="64"/>
        <v>0</v>
      </c>
    </row>
    <row r="779" spans="1:8" x14ac:dyDescent="0.2">
      <c r="A779" t="s">
        <v>373</v>
      </c>
      <c r="B779" t="e">
        <f>VLOOKUP(A779,Sentiment!A:B,2,FALSE)</f>
        <v>#N/A</v>
      </c>
      <c r="C779" t="str">
        <f t="shared" si="60"/>
        <v>www.washingtonpost.com|news|arts-and-entertainment|wp|2015|09|01|why-does-everyone-call-donald-trump-the-donald-its-an-interesting-story|.html</v>
      </c>
      <c r="D779" t="str">
        <f t="shared" si="61"/>
        <v>www.washingtonpost.com</v>
      </c>
      <c r="F779">
        <f t="shared" si="62"/>
        <v>0</v>
      </c>
      <c r="G779" t="e">
        <f t="shared" si="63"/>
        <v>#DIV/0!</v>
      </c>
      <c r="H779">
        <f t="shared" si="64"/>
        <v>0</v>
      </c>
    </row>
    <row r="780" spans="1:8" x14ac:dyDescent="0.2">
      <c r="A780" t="s">
        <v>691</v>
      </c>
      <c r="B780">
        <f>VLOOKUP(A780,Sentiment!A:B,2,FALSE)</f>
        <v>0.127331906102397</v>
      </c>
      <c r="C780" t="str">
        <f t="shared" si="60"/>
        <v>www.washingtonpost.com|news|book-party|wp|2017|04|13|the-case-for-impeaching-president-donald-j-trump-too-soon|.html</v>
      </c>
      <c r="D780" t="str">
        <f t="shared" si="61"/>
        <v>www.washingtonpost.com</v>
      </c>
      <c r="F780">
        <f t="shared" si="62"/>
        <v>0</v>
      </c>
      <c r="G780" t="e">
        <f t="shared" si="63"/>
        <v>#DIV/0!</v>
      </c>
      <c r="H780">
        <f t="shared" si="64"/>
        <v>0</v>
      </c>
    </row>
    <row r="781" spans="1:8" x14ac:dyDescent="0.2">
      <c r="A781" t="s">
        <v>982</v>
      </c>
      <c r="B781" t="e">
        <f>VLOOKUP(A781,Sentiment!A:B,2,FALSE)</f>
        <v>#N/A</v>
      </c>
      <c r="C781" t="str">
        <f t="shared" si="60"/>
        <v>www.washingtonpost.com|news|democracy-post|wp|2018|03|23|vladimir-putins-wildest-dreams-are-coming-true-courtesy-of-a-u-s-president|.html</v>
      </c>
      <c r="D781" t="str">
        <f t="shared" si="61"/>
        <v>www.washingtonpost.com</v>
      </c>
      <c r="F781">
        <f t="shared" si="62"/>
        <v>0</v>
      </c>
      <c r="G781" t="e">
        <f t="shared" si="63"/>
        <v>#DIV/0!</v>
      </c>
      <c r="H781">
        <f t="shared" si="64"/>
        <v>0</v>
      </c>
    </row>
    <row r="782" spans="1:8" x14ac:dyDescent="0.2">
      <c r="A782" t="s">
        <v>374</v>
      </c>
      <c r="B782" t="e">
        <f>VLOOKUP(A782,Sentiment!A:B,2,FALSE)</f>
        <v>#N/A</v>
      </c>
      <c r="C782" t="str">
        <f t="shared" si="60"/>
        <v>www.washingtonpost.com|outlook|2018|10|23|donald-trumps-fast-furious-campaign-lies|.html</v>
      </c>
      <c r="D782" t="str">
        <f t="shared" si="61"/>
        <v>www.washingtonpost.com</v>
      </c>
      <c r="F782">
        <f t="shared" si="62"/>
        <v>0</v>
      </c>
      <c r="G782" t="e">
        <f t="shared" si="63"/>
        <v>#DIV/0!</v>
      </c>
      <c r="H782">
        <f t="shared" si="64"/>
        <v>0</v>
      </c>
    </row>
    <row r="783" spans="1:8" x14ac:dyDescent="0.2">
      <c r="A783" t="s">
        <v>692</v>
      </c>
      <c r="B783" t="e">
        <f>VLOOKUP(A783,Sentiment!A:B,2,FALSE)</f>
        <v>#N/A</v>
      </c>
      <c r="C783" t="str">
        <f t="shared" si="60"/>
        <v>www.washingtonpost.com|outlook|i-study-liars-ive-never-seen-one-like-president-trump|2017|12|07|4e529efe-da3f-11e7-a841-2066faf731ef_story.html.html</v>
      </c>
      <c r="D783" t="str">
        <f t="shared" si="61"/>
        <v>www.washingtonpost.com</v>
      </c>
      <c r="F783">
        <f t="shared" si="62"/>
        <v>0</v>
      </c>
      <c r="G783" t="e">
        <f t="shared" si="63"/>
        <v>#DIV/0!</v>
      </c>
      <c r="H783">
        <f t="shared" si="64"/>
        <v>0</v>
      </c>
    </row>
    <row r="784" spans="1:8" x14ac:dyDescent="0.2">
      <c r="A784" t="s">
        <v>375</v>
      </c>
      <c r="B784" t="e">
        <f>VLOOKUP(A784,Sentiment!A:B,2,FALSE)</f>
        <v>#N/A</v>
      </c>
      <c r="C784" t="str">
        <f t="shared" si="60"/>
        <v>www.washingtonpost.com|politics|2018|10|10|fact-checking-president-trumps-usa-today-op-ed-medicare-for-all|.html</v>
      </c>
      <c r="D784" t="str">
        <f t="shared" si="61"/>
        <v>www.washingtonpost.com</v>
      </c>
      <c r="F784">
        <f t="shared" si="62"/>
        <v>0</v>
      </c>
      <c r="G784" t="e">
        <f t="shared" si="63"/>
        <v>#DIV/0!</v>
      </c>
      <c r="H784">
        <f t="shared" si="64"/>
        <v>0</v>
      </c>
    </row>
    <row r="785" spans="1:8" x14ac:dyDescent="0.2">
      <c r="A785" t="s">
        <v>983</v>
      </c>
      <c r="B785" t="e">
        <f>VLOOKUP(A785,Sentiment!A:B,2,FALSE)</f>
        <v>#N/A</v>
      </c>
      <c r="C785" t="str">
        <f t="shared" si="60"/>
        <v>www.washingtonpost.com|politics|trump-attempts-to-take-victory-lap-despite-republicans-losing-house|2018|11|07|8cec8226-e2a7-11e8-b759-3d88a5ce9e19_story.html.html</v>
      </c>
      <c r="D785" t="str">
        <f t="shared" si="61"/>
        <v>www.washingtonpost.com</v>
      </c>
      <c r="F785">
        <f t="shared" si="62"/>
        <v>0</v>
      </c>
      <c r="G785" t="e">
        <f t="shared" si="63"/>
        <v>#DIV/0!</v>
      </c>
      <c r="H785">
        <f t="shared" si="64"/>
        <v>0</v>
      </c>
    </row>
    <row r="786" spans="1:8" x14ac:dyDescent="0.2">
      <c r="A786" t="s">
        <v>693</v>
      </c>
      <c r="B786" t="e">
        <f>VLOOKUP(A786,Sentiment!A:B,2,FALSE)</f>
        <v>#N/A</v>
      </c>
      <c r="C786" t="str">
        <f t="shared" si="60"/>
        <v>www.washingtonpost.com|powerpost|republicans-who-warned-about-trumps-words-in-2016-decline-to-fault-him-now|2018|10|30|b03edeac-dc5a-11e8-85df-7a6b4d25cfbb_story.html.html</v>
      </c>
      <c r="D786" t="str">
        <f t="shared" si="61"/>
        <v>www.washingtonpost.com</v>
      </c>
      <c r="F786">
        <f t="shared" si="62"/>
        <v>0</v>
      </c>
      <c r="G786" t="e">
        <f t="shared" si="63"/>
        <v>#DIV/0!</v>
      </c>
      <c r="H786">
        <f t="shared" si="64"/>
        <v>0</v>
      </c>
    </row>
    <row r="787" spans="1:8" x14ac:dyDescent="0.2">
      <c r="A787" t="s">
        <v>376</v>
      </c>
      <c r="B787" t="e">
        <f>VLOOKUP(A787,Sentiment!A:B,2,FALSE)</f>
        <v>#N/A</v>
      </c>
      <c r="C787" t="str">
        <f t="shared" si="60"/>
        <v>www.wbay.com|content|news|President-Trump-to-rally-in-Mosinee-White-House-monitoring-attempted-attacks-on-Dems-498431781.html.html</v>
      </c>
      <c r="D787" t="str">
        <f t="shared" si="61"/>
        <v>www.wbay.com</v>
      </c>
      <c r="F787">
        <f t="shared" si="62"/>
        <v>0</v>
      </c>
      <c r="G787" t="e">
        <f t="shared" si="63"/>
        <v>#DIV/0!</v>
      </c>
      <c r="H787">
        <f t="shared" si="64"/>
        <v>0</v>
      </c>
    </row>
    <row r="788" spans="1:8" x14ac:dyDescent="0.2">
      <c r="A788" t="s">
        <v>694</v>
      </c>
      <c r="B788" t="e">
        <f>VLOOKUP(A788,Sentiment!A:B,2,FALSE)</f>
        <v>#N/A</v>
      </c>
      <c r="C788" t="str">
        <f t="shared" si="60"/>
        <v>www.wcnc.com|article|news|politics|president-trump-says-media-is-the-true-enemy-of-people-after-shooting-bomb-plot|275-609453090.html</v>
      </c>
      <c r="D788" t="str">
        <f t="shared" si="61"/>
        <v>www.wcnc.com</v>
      </c>
      <c r="F788">
        <f t="shared" si="62"/>
        <v>0</v>
      </c>
      <c r="G788" t="e">
        <f t="shared" si="63"/>
        <v>#DIV/0!</v>
      </c>
      <c r="H788">
        <f t="shared" si="64"/>
        <v>0</v>
      </c>
    </row>
    <row r="789" spans="1:8" x14ac:dyDescent="0.2">
      <c r="A789" t="s">
        <v>984</v>
      </c>
      <c r="B789" t="e">
        <f>VLOOKUP(A789,Sentiment!A:B,2,FALSE)</f>
        <v>#N/A</v>
      </c>
      <c r="C789" t="str">
        <f t="shared" si="60"/>
        <v>www.wcpo.com|homepage-showcase|president-trump-to-speak-to-reporters-following-midterm-elections.html</v>
      </c>
      <c r="D789" t="str">
        <f t="shared" si="61"/>
        <v>www.wcpo.com</v>
      </c>
      <c r="F789">
        <f t="shared" si="62"/>
        <v>0</v>
      </c>
      <c r="G789" t="e">
        <f t="shared" si="63"/>
        <v>#DIV/0!</v>
      </c>
      <c r="H789">
        <f t="shared" si="64"/>
        <v>0</v>
      </c>
    </row>
    <row r="790" spans="1:8" x14ac:dyDescent="0.2">
      <c r="A790" t="s">
        <v>695</v>
      </c>
      <c r="B790" t="e">
        <f>VLOOKUP(A790,Sentiment!A:B,2,FALSE)</f>
        <v>#N/A</v>
      </c>
      <c r="C790" t="str">
        <f t="shared" si="60"/>
        <v>www.weeklystandard.com|irwin-m-stelzer|national-debt-under-trump-rises-to-21-7-trillion.html</v>
      </c>
      <c r="D790" t="str">
        <f t="shared" si="61"/>
        <v>www.weeklystandard.com</v>
      </c>
      <c r="F790">
        <f t="shared" si="62"/>
        <v>0</v>
      </c>
      <c r="G790" t="e">
        <f t="shared" si="63"/>
        <v>#DIV/0!</v>
      </c>
      <c r="H790">
        <f t="shared" si="64"/>
        <v>0</v>
      </c>
    </row>
    <row r="791" spans="1:8" x14ac:dyDescent="0.2">
      <c r="A791" t="s">
        <v>696</v>
      </c>
      <c r="B791">
        <f>VLOOKUP(A791,Sentiment!A:B,2,FALSE)</f>
        <v>0.103898312571781</v>
      </c>
      <c r="C791" t="str">
        <f t="shared" si="60"/>
        <v>www.weforum.org|events|world-economic-forum-annual-meeting-2018|sessions|special-address-by-donald-j-trump-president-of-the-united-states-of-america.html</v>
      </c>
      <c r="D791" t="str">
        <f t="shared" si="61"/>
        <v>www.weforum.org</v>
      </c>
      <c r="F791">
        <f t="shared" si="62"/>
        <v>0</v>
      </c>
      <c r="G791" t="e">
        <f t="shared" si="63"/>
        <v>#DIV/0!</v>
      </c>
      <c r="H791">
        <f t="shared" si="64"/>
        <v>0</v>
      </c>
    </row>
    <row r="792" spans="1:8" x14ac:dyDescent="0.2">
      <c r="A792" t="s">
        <v>697</v>
      </c>
      <c r="B792" t="e">
        <f>VLOOKUP(A792,Sentiment!A:B,2,FALSE)</f>
        <v>#N/A</v>
      </c>
      <c r="C792" t="str">
        <f t="shared" si="60"/>
        <v>www.wehoville.com|2018|10|26|bird-plane-donald|.html</v>
      </c>
      <c r="D792" t="str">
        <f t="shared" si="61"/>
        <v>www.wehoville.com</v>
      </c>
      <c r="F792">
        <f t="shared" si="62"/>
        <v>0</v>
      </c>
      <c r="G792" t="e">
        <f t="shared" si="63"/>
        <v>#DIV/0!</v>
      </c>
      <c r="H792">
        <f t="shared" si="64"/>
        <v>0</v>
      </c>
    </row>
    <row r="793" spans="1:8" x14ac:dyDescent="0.2">
      <c r="A793" t="s">
        <v>698</v>
      </c>
      <c r="B793" t="e">
        <f>VLOOKUP(A793,Sentiment!A:B,2,FALSE)</f>
        <v>#N/A</v>
      </c>
      <c r="C793" t="str">
        <f t="shared" si="60"/>
        <v>www.wgal.com|article|president-trump-says-media-is-enemy-after-shooting-bomb-plot|24396162.html</v>
      </c>
      <c r="D793" t="str">
        <f t="shared" si="61"/>
        <v>www.wgal.com</v>
      </c>
      <c r="F793">
        <f t="shared" si="62"/>
        <v>0</v>
      </c>
      <c r="G793" t="e">
        <f t="shared" si="63"/>
        <v>#DIV/0!</v>
      </c>
      <c r="H793">
        <f t="shared" si="64"/>
        <v>0</v>
      </c>
    </row>
    <row r="794" spans="1:8" x14ac:dyDescent="0.2">
      <c r="A794" t="s">
        <v>377</v>
      </c>
      <c r="B794" t="e">
        <f>VLOOKUP(A794,Sentiment!A:B,2,FALSE)</f>
        <v>#N/A</v>
      </c>
      <c r="C794" t="str">
        <f t="shared" si="60"/>
        <v>www.wgrz.com|article|news|nation-now|after-suspicious-packages-president-trump-blames-media-for-anger-in-society|465-9c7e59d7-f5ba-48a5-9a74-4daa574d11e5.html</v>
      </c>
      <c r="D794" t="str">
        <f t="shared" si="61"/>
        <v>www.wgrz.com</v>
      </c>
      <c r="F794">
        <f t="shared" si="62"/>
        <v>0</v>
      </c>
      <c r="G794" t="e">
        <f t="shared" si="63"/>
        <v>#DIV/0!</v>
      </c>
      <c r="H794">
        <f t="shared" si="64"/>
        <v>0</v>
      </c>
    </row>
    <row r="795" spans="1:8" x14ac:dyDescent="0.2">
      <c r="A795" t="s">
        <v>378</v>
      </c>
      <c r="B795" t="e">
        <f>VLOOKUP(A795,Sentiment!A:B,2,FALSE)</f>
        <v>#N/A</v>
      </c>
      <c r="C795" t="str">
        <f t="shared" si="60"/>
        <v>www.whitehouse.gov|about-the-white-house|presidents|.html</v>
      </c>
      <c r="D795" t="str">
        <f t="shared" si="61"/>
        <v>www.whitehouse.gov</v>
      </c>
      <c r="F795">
        <f t="shared" si="62"/>
        <v>0</v>
      </c>
      <c r="G795" t="e">
        <f t="shared" si="63"/>
        <v>#DIV/0!</v>
      </c>
      <c r="H795">
        <f t="shared" si="64"/>
        <v>0</v>
      </c>
    </row>
    <row r="796" spans="1:8" x14ac:dyDescent="0.2">
      <c r="A796" t="s">
        <v>379</v>
      </c>
      <c r="B796" t="e">
        <f>VLOOKUP(A796,Sentiment!A:B,2,FALSE)</f>
        <v>#N/A</v>
      </c>
      <c r="C796" t="str">
        <f t="shared" si="60"/>
        <v>www.whitehouse.gov|briefings-statements|president-donald-j-trumps-initiative-stop-opioid-abuse-reduce-drug-supply-demand-2|.html</v>
      </c>
      <c r="D796" t="str">
        <f t="shared" si="61"/>
        <v>www.whitehouse.gov</v>
      </c>
      <c r="F796">
        <f t="shared" si="62"/>
        <v>0</v>
      </c>
      <c r="G796" t="e">
        <f t="shared" si="63"/>
        <v>#DIV/0!</v>
      </c>
      <c r="H796">
        <f t="shared" si="64"/>
        <v>0</v>
      </c>
    </row>
    <row r="797" spans="1:8" x14ac:dyDescent="0.2">
      <c r="A797" t="s">
        <v>699</v>
      </c>
      <c r="B797">
        <f>VLOOKUP(A797,Sentiment!A:B,2,FALSE)</f>
        <v>8.7952697708795199E-2</v>
      </c>
      <c r="C797" t="str">
        <f t="shared" si="60"/>
        <v>www.whitehouse.gov|get-involved|write-or-call|.html</v>
      </c>
      <c r="D797" t="str">
        <f t="shared" si="61"/>
        <v>www.whitehouse.gov</v>
      </c>
      <c r="F797">
        <f t="shared" si="62"/>
        <v>0</v>
      </c>
      <c r="G797" t="e">
        <f t="shared" si="63"/>
        <v>#DIV/0!</v>
      </c>
      <c r="H797">
        <f t="shared" si="64"/>
        <v>0</v>
      </c>
    </row>
    <row r="798" spans="1:8" x14ac:dyDescent="0.2">
      <c r="A798" t="s">
        <v>380</v>
      </c>
      <c r="B798">
        <f>VLOOKUP(A798,Sentiment!A:B,2,FALSE)</f>
        <v>0.14600257898130201</v>
      </c>
      <c r="C798" t="str">
        <f t="shared" si="60"/>
        <v>www.whitehouse.gov|people|donald-j-trump|.html</v>
      </c>
      <c r="D798" t="str">
        <f t="shared" si="61"/>
        <v>www.whitehouse.gov</v>
      </c>
      <c r="F798">
        <f t="shared" si="62"/>
        <v>0</v>
      </c>
      <c r="G798" t="e">
        <f t="shared" si="63"/>
        <v>#DIV/0!</v>
      </c>
      <c r="H798">
        <f t="shared" si="64"/>
        <v>0</v>
      </c>
    </row>
    <row r="799" spans="1:8" x14ac:dyDescent="0.2">
      <c r="A799" t="s">
        <v>381</v>
      </c>
      <c r="B799">
        <f>VLOOKUP(A799,Sentiment!A:B,2,FALSE)</f>
        <v>5.7683296594339503E-2</v>
      </c>
      <c r="C799" t="str">
        <f t="shared" si="60"/>
        <v>www.whitehousegiftshop.com|45th-President-of-the-United-States-Donald-J-Trump-Gifts-s|2419.htm.html</v>
      </c>
      <c r="D799" t="str">
        <f t="shared" si="61"/>
        <v>www.whitehousegiftshop.com</v>
      </c>
      <c r="F799">
        <f t="shared" si="62"/>
        <v>0</v>
      </c>
      <c r="G799" t="e">
        <f t="shared" si="63"/>
        <v>#DIV/0!</v>
      </c>
      <c r="H799">
        <f t="shared" si="64"/>
        <v>0</v>
      </c>
    </row>
    <row r="800" spans="1:8" x14ac:dyDescent="0.2">
      <c r="A800" t="s">
        <v>700</v>
      </c>
      <c r="B800" t="e">
        <f>VLOOKUP(A800,Sentiment!A:B,2,FALSE)</f>
        <v>#N/A</v>
      </c>
      <c r="C800" t="str">
        <f t="shared" si="60"/>
        <v>www.whitehousegiftshop.com|product-p|coin7historicmoments.htm.html</v>
      </c>
      <c r="D800" t="str">
        <f t="shared" si="61"/>
        <v>www.whitehousegiftshop.com</v>
      </c>
      <c r="F800">
        <f t="shared" si="62"/>
        <v>0</v>
      </c>
      <c r="G800" t="e">
        <f t="shared" si="63"/>
        <v>#DIV/0!</v>
      </c>
      <c r="H800">
        <f t="shared" si="64"/>
        <v>0</v>
      </c>
    </row>
    <row r="801" spans="1:8" x14ac:dyDescent="0.2">
      <c r="A801" t="s">
        <v>701</v>
      </c>
      <c r="B801" t="e">
        <f>VLOOKUP(A801,Sentiment!A:B,2,FALSE)</f>
        <v>#N/A</v>
      </c>
      <c r="C801" t="str">
        <f t="shared" si="60"/>
        <v>www.winknews.com|2018|10|24|president-donald-trump-coming-to-southwest-florida-oct-31|.html</v>
      </c>
      <c r="D801" t="str">
        <f t="shared" si="61"/>
        <v>www.winknews.com</v>
      </c>
      <c r="F801">
        <f t="shared" si="62"/>
        <v>0</v>
      </c>
      <c r="G801" t="e">
        <f t="shared" si="63"/>
        <v>#DIV/0!</v>
      </c>
      <c r="H801">
        <f t="shared" si="64"/>
        <v>0</v>
      </c>
    </row>
    <row r="802" spans="1:8" x14ac:dyDescent="0.2">
      <c r="A802" t="s">
        <v>382</v>
      </c>
      <c r="B802">
        <f>VLOOKUP(A802,Sentiment!A:B,2,FALSE)</f>
        <v>0.142940279417552</v>
      </c>
      <c r="C802" t="str">
        <f t="shared" si="60"/>
        <v>www.wired.com|2017|01|future-america-according-president-donald-j-trump|.html</v>
      </c>
      <c r="D802" t="str">
        <f t="shared" si="61"/>
        <v>www.wired.com</v>
      </c>
      <c r="F802">
        <f t="shared" si="62"/>
        <v>0</v>
      </c>
      <c r="G802" t="e">
        <f t="shared" si="63"/>
        <v>#DIV/0!</v>
      </c>
      <c r="H802">
        <f t="shared" si="64"/>
        <v>0</v>
      </c>
    </row>
    <row r="803" spans="1:8" x14ac:dyDescent="0.2">
      <c r="A803" t="s">
        <v>702</v>
      </c>
      <c r="B803" t="e">
        <f>VLOOKUP(A803,Sentiment!A:B,2,FALSE)</f>
        <v>#N/A</v>
      </c>
      <c r="C803" t="str">
        <f t="shared" si="60"/>
        <v>www.wired.com|story|internet-week-187|.html</v>
      </c>
      <c r="D803" t="str">
        <f t="shared" si="61"/>
        <v>www.wired.com</v>
      </c>
      <c r="F803">
        <f t="shared" si="62"/>
        <v>0</v>
      </c>
      <c r="G803" t="e">
        <f t="shared" si="63"/>
        <v>#DIV/0!</v>
      </c>
      <c r="H803">
        <f t="shared" si="64"/>
        <v>0</v>
      </c>
    </row>
    <row r="804" spans="1:8" x14ac:dyDescent="0.2">
      <c r="A804" t="s">
        <v>703</v>
      </c>
      <c r="B804" t="e">
        <f>VLOOKUP(A804,Sentiment!A:B,2,FALSE)</f>
        <v>#N/A</v>
      </c>
      <c r="C804" t="str">
        <f t="shared" si="60"/>
        <v>www.wired.com|story|trump-google-news-algorithm-target|.html</v>
      </c>
      <c r="D804" t="str">
        <f t="shared" si="61"/>
        <v>www.wired.com</v>
      </c>
      <c r="F804">
        <f t="shared" si="62"/>
        <v>0</v>
      </c>
      <c r="G804" t="e">
        <f t="shared" si="63"/>
        <v>#DIV/0!</v>
      </c>
      <c r="H804">
        <f t="shared" si="64"/>
        <v>0</v>
      </c>
    </row>
    <row r="805" spans="1:8" x14ac:dyDescent="0.2">
      <c r="A805" t="s">
        <v>383</v>
      </c>
      <c r="B805" t="e">
        <f>VLOOKUP(A805,Sentiment!A:B,2,FALSE)</f>
        <v>#N/A</v>
      </c>
      <c r="C805" t="str">
        <f t="shared" si="60"/>
        <v>www.wired.com|story|trumps-plan-to-redefine-gender-makes-no-scientific-sense|.html</v>
      </c>
      <c r="D805" t="str">
        <f t="shared" si="61"/>
        <v>www.wired.com</v>
      </c>
      <c r="F805">
        <f t="shared" si="62"/>
        <v>0</v>
      </c>
      <c r="G805" t="e">
        <f t="shared" si="63"/>
        <v>#DIV/0!</v>
      </c>
      <c r="H805">
        <f t="shared" si="64"/>
        <v>0</v>
      </c>
    </row>
    <row r="806" spans="1:8" x14ac:dyDescent="0.2">
      <c r="A806" t="s">
        <v>384</v>
      </c>
      <c r="B806" t="e">
        <f>VLOOKUP(A806,Sentiment!A:B,2,FALSE)</f>
        <v>#N/A</v>
      </c>
      <c r="C806" t="str">
        <f t="shared" si="60"/>
        <v>www.wired.com|tag|donald-trump|.html</v>
      </c>
      <c r="D806" t="str">
        <f t="shared" si="61"/>
        <v>www.wired.com</v>
      </c>
      <c r="F806">
        <f t="shared" si="62"/>
        <v>0</v>
      </c>
      <c r="G806" t="e">
        <f t="shared" si="63"/>
        <v>#DIV/0!</v>
      </c>
      <c r="H806">
        <f t="shared" si="64"/>
        <v>0</v>
      </c>
    </row>
    <row r="807" spans="1:8" x14ac:dyDescent="0.2">
      <c r="A807" t="s">
        <v>704</v>
      </c>
      <c r="B807">
        <f>VLOOKUP(A807,Sentiment!A:B,2,FALSE)</f>
        <v>0.103368181818181</v>
      </c>
      <c r="C807" t="str">
        <f t="shared" si="60"/>
        <v>www.wjhl.com|news|president-donald-j-trump-to-visit-chattanooga_20181030030804|1561208771.html</v>
      </c>
      <c r="D807" t="str">
        <f t="shared" si="61"/>
        <v>www.wjhl.com</v>
      </c>
      <c r="F807">
        <f t="shared" si="62"/>
        <v>0</v>
      </c>
      <c r="G807" t="e">
        <f t="shared" si="63"/>
        <v>#DIV/0!</v>
      </c>
      <c r="H807">
        <f t="shared" si="64"/>
        <v>0</v>
      </c>
    </row>
    <row r="808" spans="1:8" x14ac:dyDescent="0.2">
      <c r="A808" t="s">
        <v>985</v>
      </c>
      <c r="B808" t="e">
        <f>VLOOKUP(A808,Sentiment!A:B,2,FALSE)</f>
        <v>#N/A</v>
      </c>
      <c r="C808" t="str">
        <f t="shared" si="60"/>
        <v>www.wkyc.com|article|news|nation-world|president-trump-touts-magic-senate-wins-ignores-house-losses|507-612162274.html</v>
      </c>
      <c r="D808" t="str">
        <f t="shared" si="61"/>
        <v>www.wkyc.com</v>
      </c>
      <c r="F808">
        <f t="shared" si="62"/>
        <v>0</v>
      </c>
      <c r="G808" t="e">
        <f t="shared" si="63"/>
        <v>#DIV/0!</v>
      </c>
      <c r="H808">
        <f t="shared" si="64"/>
        <v>0</v>
      </c>
    </row>
    <row r="809" spans="1:8" x14ac:dyDescent="0.2">
      <c r="A809" t="s">
        <v>705</v>
      </c>
      <c r="B809" t="e">
        <f>VLOOKUP(A809,Sentiment!A:B,2,FALSE)</f>
        <v>#N/A</v>
      </c>
      <c r="C809" t="str">
        <f t="shared" si="60"/>
        <v>www.wkyc.com|article|news|politics|elections|president-trump-offers-mike-dewine-total-endorsement-for-ohio-governor|95-609592629.html</v>
      </c>
      <c r="D809" t="str">
        <f t="shared" si="61"/>
        <v>www.wkyc.com</v>
      </c>
      <c r="F809">
        <f t="shared" si="62"/>
        <v>0</v>
      </c>
      <c r="G809" t="e">
        <f t="shared" si="63"/>
        <v>#DIV/0!</v>
      </c>
      <c r="H809">
        <f t="shared" si="64"/>
        <v>0</v>
      </c>
    </row>
    <row r="810" spans="1:8" x14ac:dyDescent="0.2">
      <c r="A810" t="s">
        <v>986</v>
      </c>
      <c r="B810" t="e">
        <f>VLOOKUP(A810,Sentiment!A:B,2,FALSE)</f>
        <v>#N/A</v>
      </c>
      <c r="C810" t="str">
        <f t="shared" si="60"/>
        <v>www.wkyc.com|article|news|politics|elections|sights-sounds-president-trumps-rally-at-the-i-x-center|95-611394913.html</v>
      </c>
      <c r="D810" t="str">
        <f t="shared" si="61"/>
        <v>www.wkyc.com</v>
      </c>
      <c r="F810">
        <f t="shared" si="62"/>
        <v>0</v>
      </c>
      <c r="G810" t="e">
        <f t="shared" si="63"/>
        <v>#DIV/0!</v>
      </c>
      <c r="H810">
        <f t="shared" si="64"/>
        <v>0</v>
      </c>
    </row>
    <row r="811" spans="1:8" x14ac:dyDescent="0.2">
      <c r="A811" t="s">
        <v>385</v>
      </c>
      <c r="B811" t="e">
        <f>VLOOKUP(A811,Sentiment!A:B,2,FALSE)</f>
        <v>#N/A</v>
      </c>
      <c r="C811" t="str">
        <f t="shared" si="60"/>
        <v>www.wmur.com|article|live-president-trump-joined-by-hassan-others-for-opioid-bill-signing|24176896.html</v>
      </c>
      <c r="D811" t="str">
        <f t="shared" si="61"/>
        <v>www.wmur.com</v>
      </c>
      <c r="F811">
        <f t="shared" si="62"/>
        <v>0</v>
      </c>
      <c r="G811" t="e">
        <f t="shared" si="63"/>
        <v>#DIV/0!</v>
      </c>
      <c r="H811">
        <f t="shared" si="64"/>
        <v>0</v>
      </c>
    </row>
    <row r="812" spans="1:8" x14ac:dyDescent="0.2">
      <c r="A812" t="s">
        <v>706</v>
      </c>
      <c r="B812" t="e">
        <f>VLOOKUP(A812,Sentiment!A:B,2,FALSE)</f>
        <v>#N/A</v>
      </c>
      <c r="C812" t="str">
        <f t="shared" si="60"/>
        <v>www.wmur.com|article|you-are-not-welcome-here-neighbor-shouts-at-president-trump-during-synagogue-visit|24478685.html</v>
      </c>
      <c r="D812" t="str">
        <f t="shared" si="61"/>
        <v>www.wmur.com</v>
      </c>
      <c r="F812">
        <f t="shared" si="62"/>
        <v>0</v>
      </c>
      <c r="G812" t="e">
        <f t="shared" si="63"/>
        <v>#DIV/0!</v>
      </c>
      <c r="H812">
        <f t="shared" si="64"/>
        <v>0</v>
      </c>
    </row>
    <row r="813" spans="1:8" x14ac:dyDescent="0.2">
      <c r="A813" t="s">
        <v>386</v>
      </c>
      <c r="B813" t="e">
        <f>VLOOKUP(A813,Sentiment!A:B,2,FALSE)</f>
        <v>#N/A</v>
      </c>
      <c r="C813" t="str">
        <f t="shared" si="60"/>
        <v>www.wnycstudios.org|shows|trumpinc.html</v>
      </c>
      <c r="D813" t="str">
        <f t="shared" si="61"/>
        <v>www.wnycstudios.org</v>
      </c>
      <c r="F813">
        <f t="shared" si="62"/>
        <v>0</v>
      </c>
      <c r="G813" t="e">
        <f t="shared" si="63"/>
        <v>#DIV/0!</v>
      </c>
      <c r="H813">
        <f t="shared" si="64"/>
        <v>0</v>
      </c>
    </row>
    <row r="814" spans="1:8" x14ac:dyDescent="0.2">
      <c r="A814" t="s">
        <v>387</v>
      </c>
      <c r="B814" t="e">
        <f>VLOOKUP(A814,Sentiment!A:B,2,FALSE)</f>
        <v>#N/A</v>
      </c>
      <c r="C814" t="str">
        <f t="shared" si="60"/>
        <v>www.womenfordemocracyinamerica.com|president-donald-trump-speaks-out.html</v>
      </c>
      <c r="D814" t="str">
        <f t="shared" si="61"/>
        <v>www.womenfordemocracyinamerica.com</v>
      </c>
      <c r="F814">
        <f t="shared" si="62"/>
        <v>0</v>
      </c>
      <c r="G814" t="e">
        <f t="shared" si="63"/>
        <v>#DIV/0!</v>
      </c>
      <c r="H814">
        <f t="shared" si="64"/>
        <v>0</v>
      </c>
    </row>
    <row r="815" spans="1:8" x14ac:dyDescent="0.2">
      <c r="A815" t="s">
        <v>707</v>
      </c>
      <c r="B815" t="e">
        <f>VLOOKUP(A815,Sentiment!A:B,2,FALSE)</f>
        <v>#N/A</v>
      </c>
      <c r="C815" t="str">
        <f t="shared" si="60"/>
        <v>www.wpxi.com|news|synagogue-shooting|trump-pittsburgh-president-trump-first-lady-leave-pittsburgh-after-trip-to-synagogue-hospital|862581036.html</v>
      </c>
      <c r="D815" t="str">
        <f t="shared" si="61"/>
        <v>www.wpxi.com</v>
      </c>
      <c r="F815">
        <f t="shared" si="62"/>
        <v>0</v>
      </c>
      <c r="G815" t="e">
        <f t="shared" si="63"/>
        <v>#DIV/0!</v>
      </c>
      <c r="H815">
        <f t="shared" si="64"/>
        <v>0</v>
      </c>
    </row>
    <row r="816" spans="1:8" x14ac:dyDescent="0.2">
      <c r="A816" t="s">
        <v>388</v>
      </c>
      <c r="B816" t="e">
        <f>VLOOKUP(A816,Sentiment!A:B,2,FALSE)</f>
        <v>#N/A</v>
      </c>
      <c r="C816" t="str">
        <f t="shared" si="60"/>
        <v>www.wral.com|news|video|17942818|.html</v>
      </c>
      <c r="D816" t="str">
        <f t="shared" si="61"/>
        <v>www.wral.com</v>
      </c>
      <c r="F816">
        <f t="shared" si="62"/>
        <v>0</v>
      </c>
      <c r="G816" t="e">
        <f t="shared" si="63"/>
        <v>#DIV/0!</v>
      </c>
      <c r="H816">
        <f t="shared" si="64"/>
        <v>0</v>
      </c>
    </row>
    <row r="817" spans="1:8" x14ac:dyDescent="0.2">
      <c r="A817" t="s">
        <v>389</v>
      </c>
      <c r="B817">
        <f>VLOOKUP(A817,Sentiment!A:B,2,FALSE)</f>
        <v>5.8415300546448001E-2</v>
      </c>
      <c r="C817" t="str">
        <f t="shared" si="60"/>
        <v>www.wrbl.com|news|local-news|president-donald-j-trump-approves-georgia-emergency-declaration|1516199594.html</v>
      </c>
      <c r="D817" t="str">
        <f t="shared" si="61"/>
        <v>www.wrbl.com</v>
      </c>
      <c r="F817">
        <f t="shared" si="62"/>
        <v>0</v>
      </c>
      <c r="G817" t="e">
        <f t="shared" si="63"/>
        <v>#DIV/0!</v>
      </c>
      <c r="H817">
        <f t="shared" si="64"/>
        <v>0</v>
      </c>
    </row>
    <row r="818" spans="1:8" x14ac:dyDescent="0.2">
      <c r="A818" t="s">
        <v>390</v>
      </c>
      <c r="B818" t="e">
        <f>VLOOKUP(A818,Sentiment!A:B,2,FALSE)</f>
        <v>#N/A</v>
      </c>
      <c r="C818" t="str">
        <f t="shared" si="60"/>
        <v>www.wsaw.com|content|news|Wisconsin-Rapids-parents-head-to-Mosinee-rally-to-ask-President-Trump-a-favor-498474431.html.html</v>
      </c>
      <c r="D818" t="str">
        <f t="shared" si="61"/>
        <v>www.wsaw.com</v>
      </c>
      <c r="F818">
        <f t="shared" si="62"/>
        <v>0</v>
      </c>
      <c r="G818" t="e">
        <f t="shared" si="63"/>
        <v>#DIV/0!</v>
      </c>
      <c r="H818">
        <f t="shared" si="64"/>
        <v>0</v>
      </c>
    </row>
    <row r="819" spans="1:8" x14ac:dyDescent="0.2">
      <c r="A819" t="s">
        <v>391</v>
      </c>
      <c r="B819" t="e">
        <f>VLOOKUP(A819,Sentiment!A:B,2,FALSE)</f>
        <v>#N/A</v>
      </c>
      <c r="C819" t="str">
        <f t="shared" si="60"/>
        <v>www.wsbtv.com|news|local|president-trump-to-view-storm-damage-in-georgia-today|853293193.html</v>
      </c>
      <c r="D819" t="str">
        <f t="shared" si="61"/>
        <v>www.wsbtv.com</v>
      </c>
      <c r="F819">
        <f t="shared" si="62"/>
        <v>0</v>
      </c>
      <c r="G819" t="e">
        <f t="shared" si="63"/>
        <v>#DIV/0!</v>
      </c>
      <c r="H819">
        <f t="shared" si="64"/>
        <v>0</v>
      </c>
    </row>
    <row r="820" spans="1:8" x14ac:dyDescent="0.2">
      <c r="A820" t="s">
        <v>987</v>
      </c>
      <c r="B820" t="e">
        <f>VLOOKUP(A820,Sentiment!A:B,2,FALSE)</f>
        <v>#N/A</v>
      </c>
      <c r="C820" t="str">
        <f t="shared" si="60"/>
        <v>www.wsj.com|articles|democratic-house-threatens-trumps-business-agenda-1541599464.html</v>
      </c>
      <c r="D820" t="str">
        <f t="shared" si="61"/>
        <v>www.wsj.com</v>
      </c>
      <c r="F820">
        <f t="shared" si="62"/>
        <v>0</v>
      </c>
      <c r="G820" t="e">
        <f t="shared" si="63"/>
        <v>#DIV/0!</v>
      </c>
      <c r="H820">
        <f t="shared" si="64"/>
        <v>0</v>
      </c>
    </row>
    <row r="821" spans="1:8" x14ac:dyDescent="0.2">
      <c r="A821" t="s">
        <v>392</v>
      </c>
      <c r="B821" t="e">
        <f>VLOOKUP(A821,Sentiment!A:B,2,FALSE)</f>
        <v>#N/A</v>
      </c>
      <c r="C821" t="str">
        <f t="shared" si="60"/>
        <v>www.wsj.com|articles|transcript-of-president-trumps-interview-with-the-wall-street-journal-1540388205.html</v>
      </c>
      <c r="D821" t="str">
        <f t="shared" si="61"/>
        <v>www.wsj.com</v>
      </c>
      <c r="F821">
        <f t="shared" si="62"/>
        <v>0</v>
      </c>
      <c r="G821" t="e">
        <f t="shared" si="63"/>
        <v>#DIV/0!</v>
      </c>
      <c r="H821">
        <f t="shared" si="64"/>
        <v>0</v>
      </c>
    </row>
    <row r="822" spans="1:8" x14ac:dyDescent="0.2">
      <c r="A822" t="s">
        <v>708</v>
      </c>
      <c r="B822" t="e">
        <f>VLOOKUP(A822,Sentiment!A:B,2,FALSE)</f>
        <v>#N/A</v>
      </c>
      <c r="C822" t="str">
        <f t="shared" si="60"/>
        <v>www.wsj.com|articles|trump-steps-up-attacks-on-fed-chairman-jerome-powell-1540338090.html</v>
      </c>
      <c r="D822" t="str">
        <f t="shared" si="61"/>
        <v>www.wsj.com</v>
      </c>
      <c r="F822">
        <f t="shared" si="62"/>
        <v>0</v>
      </c>
      <c r="G822" t="e">
        <f t="shared" si="63"/>
        <v>#DIV/0!</v>
      </c>
      <c r="H822">
        <f t="shared" si="64"/>
        <v>0</v>
      </c>
    </row>
    <row r="823" spans="1:8" x14ac:dyDescent="0.2">
      <c r="A823" t="s">
        <v>393</v>
      </c>
      <c r="B823" t="e">
        <f>VLOOKUP(A823,Sentiment!A:B,2,FALSE)</f>
        <v>#N/A</v>
      </c>
      <c r="C823" t="str">
        <f t="shared" si="60"/>
        <v>www.wsj.com|articles|trumps-big-bet-on-saudis-now-poses-a-bigger-dilemma-1540402173.html</v>
      </c>
      <c r="D823" t="str">
        <f t="shared" si="61"/>
        <v>www.wsj.com</v>
      </c>
      <c r="F823">
        <f t="shared" si="62"/>
        <v>0</v>
      </c>
      <c r="G823" t="e">
        <f t="shared" si="63"/>
        <v>#DIV/0!</v>
      </c>
      <c r="H823">
        <f t="shared" si="64"/>
        <v>0</v>
      </c>
    </row>
    <row r="824" spans="1:8" x14ac:dyDescent="0.2">
      <c r="A824" t="s">
        <v>709</v>
      </c>
      <c r="B824" t="e">
        <f>VLOOKUP(A824,Sentiment!A:B,2,FALSE)</f>
        <v>#N/A</v>
      </c>
      <c r="C824" t="str">
        <f t="shared" si="60"/>
        <v>www.wsoctv.com|news|local|president-trump-to-sign-executive-order-in-charlotte-this-week|822544398.html</v>
      </c>
      <c r="D824" t="str">
        <f t="shared" si="61"/>
        <v>www.wsoctv.com</v>
      </c>
      <c r="F824">
        <f t="shared" si="62"/>
        <v>0</v>
      </c>
      <c r="G824" t="e">
        <f t="shared" si="63"/>
        <v>#DIV/0!</v>
      </c>
      <c r="H824">
        <f t="shared" si="64"/>
        <v>0</v>
      </c>
    </row>
    <row r="825" spans="1:8" x14ac:dyDescent="0.2">
      <c r="A825" t="s">
        <v>394</v>
      </c>
      <c r="B825" t="e">
        <f>VLOOKUP(A825,Sentiment!A:B,2,FALSE)</f>
        <v>#N/A</v>
      </c>
      <c r="C825" t="str">
        <f t="shared" si="60"/>
        <v>www.wsoctv.com|news|local|security-traffic-to-be-heavy-as-president-trump-returns-to-charlotte-this-week|859205597.html</v>
      </c>
      <c r="D825" t="str">
        <f t="shared" si="61"/>
        <v>www.wsoctv.com</v>
      </c>
      <c r="F825">
        <f t="shared" si="62"/>
        <v>0</v>
      </c>
      <c r="G825" t="e">
        <f t="shared" si="63"/>
        <v>#DIV/0!</v>
      </c>
      <c r="H825">
        <f t="shared" si="64"/>
        <v>0</v>
      </c>
    </row>
    <row r="826" spans="1:8" x14ac:dyDescent="0.2">
      <c r="A826" t="s">
        <v>710</v>
      </c>
      <c r="B826" t="e">
        <f>VLOOKUP(A826,Sentiment!A:B,2,FALSE)</f>
        <v>#N/A</v>
      </c>
      <c r="C826" t="str">
        <f t="shared" si="60"/>
        <v>www.wtae.com|article|president-donald-trump-tells-reporters-he-will-travel-to-pittsburgh-following-synagogue-shooting|24329402.html</v>
      </c>
      <c r="D826" t="str">
        <f t="shared" si="61"/>
        <v>www.wtae.com</v>
      </c>
      <c r="F826">
        <f t="shared" si="62"/>
        <v>0</v>
      </c>
      <c r="G826" t="e">
        <f t="shared" si="63"/>
        <v>#DIV/0!</v>
      </c>
      <c r="H826">
        <f t="shared" si="64"/>
        <v>0</v>
      </c>
    </row>
    <row r="827" spans="1:8" x14ac:dyDescent="0.2">
      <c r="A827" t="s">
        <v>711</v>
      </c>
      <c r="B827" t="e">
        <f>VLOOKUP(A827,Sentiment!A:B,2,FALSE)</f>
        <v>#N/A</v>
      </c>
      <c r="C827" t="str">
        <f t="shared" si="60"/>
        <v>www.wvtm13.com|article|you-are-not-welcome-here-neighbor-shouts-at-president-trump-during-synagogue-visit|24478685.html</v>
      </c>
      <c r="D827" t="str">
        <f t="shared" si="61"/>
        <v>www.wvtm13.com</v>
      </c>
      <c r="F827">
        <f t="shared" si="62"/>
        <v>0</v>
      </c>
      <c r="G827" t="e">
        <f t="shared" si="63"/>
        <v>#DIV/0!</v>
      </c>
      <c r="H827">
        <f t="shared" si="64"/>
        <v>0</v>
      </c>
    </row>
    <row r="828" spans="1:8" x14ac:dyDescent="0.2">
      <c r="A828" t="s">
        <v>395</v>
      </c>
      <c r="B828">
        <f>VLOOKUP(A828,Sentiment!A:B,2,FALSE)</f>
        <v>0.10028223410576299</v>
      </c>
      <c r="C828" t="str">
        <f t="shared" si="60"/>
        <v>www.wymt.com|content|news|Store-sells-all-things-Preisdent-Donald-J-Trump--and-business-is-yuge-498096781.html.html</v>
      </c>
      <c r="D828" t="str">
        <f t="shared" si="61"/>
        <v>www.wymt.com</v>
      </c>
      <c r="F828">
        <f t="shared" si="62"/>
        <v>0</v>
      </c>
      <c r="G828" t="e">
        <f t="shared" si="63"/>
        <v>#DIV/0!</v>
      </c>
      <c r="H828">
        <f t="shared" si="64"/>
        <v>0</v>
      </c>
    </row>
    <row r="829" spans="1:8" x14ac:dyDescent="0.2">
      <c r="A829" t="s">
        <v>988</v>
      </c>
      <c r="B829" t="e">
        <f>VLOOKUP(A829,Sentiment!A:B,2,FALSE)</f>
        <v>#N/A</v>
      </c>
      <c r="C829" t="str">
        <f t="shared" si="60"/>
        <v>www.yahoo.com|entertainment|president-donald-trump-tweetstorm-sunday-181805039.html.html</v>
      </c>
      <c r="D829" t="str">
        <f t="shared" si="61"/>
        <v>www.yahoo.com</v>
      </c>
      <c r="F829">
        <f t="shared" si="62"/>
        <v>0</v>
      </c>
      <c r="G829" t="e">
        <f t="shared" si="63"/>
        <v>#DIV/0!</v>
      </c>
      <c r="H829">
        <f t="shared" si="64"/>
        <v>0</v>
      </c>
    </row>
    <row r="830" spans="1:8" x14ac:dyDescent="0.2">
      <c r="A830" t="s">
        <v>396</v>
      </c>
      <c r="B830" t="e">
        <f>VLOOKUP(A830,Sentiment!A:B,2,FALSE)</f>
        <v>#N/A</v>
      </c>
      <c r="C830" t="str">
        <f t="shared" si="60"/>
        <v>www.yahoo.com|news|topics|president-trump.html</v>
      </c>
      <c r="D830" t="str">
        <f t="shared" si="61"/>
        <v>www.yahoo.com</v>
      </c>
      <c r="F830">
        <f t="shared" si="62"/>
        <v>0</v>
      </c>
      <c r="G830" t="e">
        <f t="shared" si="63"/>
        <v>#DIV/0!</v>
      </c>
      <c r="H830">
        <f t="shared" si="64"/>
        <v>0</v>
      </c>
    </row>
    <row r="831" spans="1:8" x14ac:dyDescent="0.2">
      <c r="A831" t="s">
        <v>397</v>
      </c>
      <c r="B831">
        <f>VLOOKUP(A831,Sentiment!A:B,2,FALSE)</f>
        <v>0.12535650623885899</v>
      </c>
      <c r="C831" t="str">
        <f t="shared" si="60"/>
        <v>www.youtube.com|DonaldTrump.html</v>
      </c>
      <c r="D831" t="str">
        <f t="shared" si="61"/>
        <v>www.youtube.com</v>
      </c>
      <c r="F831">
        <f t="shared" si="62"/>
        <v>0</v>
      </c>
      <c r="G831" t="e">
        <f t="shared" si="63"/>
        <v>#DIV/0!</v>
      </c>
      <c r="H831">
        <f t="shared" si="64"/>
        <v>0</v>
      </c>
    </row>
    <row r="832" spans="1:8" x14ac:dyDescent="0.2">
      <c r="A832" t="s">
        <v>712</v>
      </c>
      <c r="B832" t="e">
        <f>VLOOKUP(A832,Sentiment!A:B,2,FALSE)</f>
        <v>#N/A</v>
      </c>
      <c r="C832" t="str">
        <f t="shared" si="60"/>
        <v>www.youtube.com|channel|UCAql2DyGU2un1Ei2nMYsqOA.html</v>
      </c>
      <c r="D832" t="str">
        <f t="shared" si="61"/>
        <v>www.youtube.com</v>
      </c>
      <c r="F832">
        <f t="shared" si="62"/>
        <v>0</v>
      </c>
      <c r="G832" t="e">
        <f t="shared" si="63"/>
        <v>#DIV/0!</v>
      </c>
      <c r="H832">
        <f t="shared" si="64"/>
        <v>0</v>
      </c>
    </row>
    <row r="833" spans="1:8" x14ac:dyDescent="0.2">
      <c r="A833" t="s">
        <v>398</v>
      </c>
      <c r="B833" t="e">
        <f>VLOOKUP(A833,Sentiment!A:B,2,FALSE)</f>
        <v>#N/A</v>
      </c>
      <c r="C833" t="str">
        <f t="shared" si="60"/>
        <v>www.youtube.com|channel|UCsQnAt5I56M-qx4OgCoVmeA.html</v>
      </c>
      <c r="D833" t="str">
        <f t="shared" si="61"/>
        <v>www.youtube.com</v>
      </c>
      <c r="F833">
        <f t="shared" si="62"/>
        <v>0</v>
      </c>
      <c r="G833" t="e">
        <f t="shared" si="63"/>
        <v>#DIV/0!</v>
      </c>
      <c r="H833">
        <f t="shared" si="64"/>
        <v>0</v>
      </c>
    </row>
    <row r="834" spans="1:8" x14ac:dyDescent="0.2">
      <c r="A834" t="s">
        <v>399</v>
      </c>
      <c r="B834" t="e">
        <f>VLOOKUP(A834,Sentiment!A:B,2,FALSE)</f>
        <v>#N/A</v>
      </c>
      <c r="C834" t="str">
        <f t="shared" ref="C834:C897" si="65">SUBSTITUTE(SUBSTITUTE(A834,"https|||", ""), "http|||", "")</f>
        <v>www.youtube.com|watch|v|GuerfQtOxhY.html</v>
      </c>
      <c r="D834" t="str">
        <f t="shared" ref="D834:D897" si="66">LEFT(C834,FIND("|",C834)-1)</f>
        <v>www.youtube.com</v>
      </c>
      <c r="F834">
        <f t="shared" ref="F834:F897" si="67">COUNTIF(D:D,E834)</f>
        <v>0</v>
      </c>
      <c r="G834" t="e">
        <f t="shared" ref="G834:G897" si="68">H834/F834</f>
        <v>#DIV/0!</v>
      </c>
      <c r="H834">
        <f t="shared" ref="H834:H897" si="69">IF(F834&lt;&gt;0, SUMIF(A:A,"*"&amp;E834&amp;"*",B:B), 0)</f>
        <v>0</v>
      </c>
    </row>
    <row r="835" spans="1:8" x14ac:dyDescent="0.2">
      <c r="A835" t="s">
        <v>400</v>
      </c>
      <c r="B835" t="e">
        <f>VLOOKUP(A835,Sentiment!A:B,2,FALSE)</f>
        <v>#N/A</v>
      </c>
      <c r="C835" t="str">
        <f t="shared" si="65"/>
        <v>www.youtube.com|watch|v|SAi4x--fhbw.html</v>
      </c>
      <c r="D835" t="str">
        <f t="shared" si="66"/>
        <v>www.youtube.com</v>
      </c>
      <c r="F835">
        <f t="shared" si="67"/>
        <v>0</v>
      </c>
      <c r="G835" t="e">
        <f t="shared" si="68"/>
        <v>#DIV/0!</v>
      </c>
      <c r="H835">
        <f t="shared" si="69"/>
        <v>0</v>
      </c>
    </row>
    <row r="836" spans="1:8" x14ac:dyDescent="0.2">
      <c r="A836" t="s">
        <v>989</v>
      </c>
      <c r="B836" t="e">
        <f>VLOOKUP(A836,Sentiment!A:B,2,FALSE)</f>
        <v>#N/A</v>
      </c>
      <c r="C836" t="str">
        <f t="shared" si="65"/>
        <v>www.youtube.com|watch|v|SrpNhBj4924.html</v>
      </c>
      <c r="D836" t="str">
        <f t="shared" si="66"/>
        <v>www.youtube.com</v>
      </c>
      <c r="F836">
        <f t="shared" si="67"/>
        <v>0</v>
      </c>
      <c r="G836" t="e">
        <f t="shared" si="68"/>
        <v>#DIV/0!</v>
      </c>
      <c r="H836">
        <f t="shared" si="69"/>
        <v>0</v>
      </c>
    </row>
    <row r="837" spans="1:8" x14ac:dyDescent="0.2">
      <c r="A837" t="s">
        <v>990</v>
      </c>
      <c r="B837" t="e">
        <f>VLOOKUP(A837,Sentiment!A:B,2,FALSE)</f>
        <v>#N/A</v>
      </c>
      <c r="C837" t="str">
        <f t="shared" si="65"/>
        <v>www.youtube.com|watch|v|TdBfEitRoNw.html</v>
      </c>
      <c r="D837" t="str">
        <f t="shared" si="66"/>
        <v>www.youtube.com</v>
      </c>
      <c r="F837">
        <f t="shared" si="67"/>
        <v>0</v>
      </c>
      <c r="G837" t="e">
        <f t="shared" si="68"/>
        <v>#DIV/0!</v>
      </c>
      <c r="H837">
        <f t="shared" si="69"/>
        <v>0</v>
      </c>
    </row>
    <row r="838" spans="1:8" x14ac:dyDescent="0.2">
      <c r="A838" t="s">
        <v>991</v>
      </c>
      <c r="B838" t="e">
        <f>VLOOKUP(A838,Sentiment!A:B,2,FALSE)</f>
        <v>#N/A</v>
      </c>
      <c r="C838" t="str">
        <f t="shared" si="65"/>
        <v>www.youtube.com|watch|v|TwCxKwwMmLo.html</v>
      </c>
      <c r="D838" t="str">
        <f t="shared" si="66"/>
        <v>www.youtube.com</v>
      </c>
      <c r="F838">
        <f t="shared" si="67"/>
        <v>0</v>
      </c>
      <c r="G838" t="e">
        <f t="shared" si="68"/>
        <v>#DIV/0!</v>
      </c>
      <c r="H838">
        <f t="shared" si="69"/>
        <v>0</v>
      </c>
    </row>
    <row r="839" spans="1:8" x14ac:dyDescent="0.2">
      <c r="A839" t="s">
        <v>401</v>
      </c>
      <c r="B839" t="e">
        <f>VLOOKUP(A839,Sentiment!A:B,2,FALSE)</f>
        <v>#N/A</v>
      </c>
      <c r="C839" t="str">
        <f t="shared" si="65"/>
        <v>www.youtube.com|watch|v|YJRqB1xtIxg.html</v>
      </c>
      <c r="D839" t="str">
        <f t="shared" si="66"/>
        <v>www.youtube.com</v>
      </c>
      <c r="F839">
        <f t="shared" si="67"/>
        <v>0</v>
      </c>
      <c r="G839" t="e">
        <f t="shared" si="68"/>
        <v>#DIV/0!</v>
      </c>
      <c r="H839">
        <f t="shared" si="69"/>
        <v>0</v>
      </c>
    </row>
    <row r="840" spans="1:8" x14ac:dyDescent="0.2">
      <c r="A840" t="s">
        <v>992</v>
      </c>
      <c r="B840" t="e">
        <f>VLOOKUP(A840,Sentiment!A:B,2,FALSE)</f>
        <v>#N/A</v>
      </c>
      <c r="C840" t="str">
        <f t="shared" si="65"/>
        <v>abc3340.com|news|nation-world|president-trump-there-is-an-electricity-in-the-air-ahead-of-the-midterm-election.html</v>
      </c>
      <c r="D840" t="str">
        <f t="shared" si="66"/>
        <v>abc3340.com</v>
      </c>
      <c r="F840">
        <f t="shared" si="67"/>
        <v>0</v>
      </c>
      <c r="G840" t="e">
        <f t="shared" si="68"/>
        <v>#DIV/0!</v>
      </c>
      <c r="H840">
        <f t="shared" si="69"/>
        <v>0</v>
      </c>
    </row>
    <row r="841" spans="1:8" x14ac:dyDescent="0.2">
      <c r="A841" t="s">
        <v>713</v>
      </c>
      <c r="B841" t="e">
        <f>VLOOKUP(A841,Sentiment!A:B,2,FALSE)</f>
        <v>#N/A</v>
      </c>
      <c r="C841" t="str">
        <f t="shared" si="65"/>
        <v>australianpolitics.com|usa|president|list-of-presidents-of-the-united-states.html</v>
      </c>
      <c r="D841" t="str">
        <f t="shared" si="66"/>
        <v>australianpolitics.com</v>
      </c>
      <c r="F841">
        <f t="shared" si="67"/>
        <v>0</v>
      </c>
      <c r="G841" t="e">
        <f t="shared" si="68"/>
        <v>#DIV/0!</v>
      </c>
      <c r="H841">
        <f t="shared" si="69"/>
        <v>0</v>
      </c>
    </row>
    <row r="842" spans="1:8" x14ac:dyDescent="0.2">
      <c r="A842" t="s">
        <v>714</v>
      </c>
      <c r="B842" t="e">
        <f>VLOOKUP(A842,Sentiment!A:B,2,FALSE)</f>
        <v>#N/A</v>
      </c>
      <c r="C842" t="str">
        <f t="shared" si="65"/>
        <v>blogs.lse.ac.uk|usappblog|2018|10|26|why-november-6th-could-mark-the-beginning-of-the-end-of-donald-trumps-presidency|.html</v>
      </c>
      <c r="D842" t="str">
        <f t="shared" si="66"/>
        <v>blogs.lse.ac.uk</v>
      </c>
      <c r="F842">
        <f t="shared" si="67"/>
        <v>0</v>
      </c>
      <c r="G842" t="e">
        <f t="shared" si="68"/>
        <v>#DIV/0!</v>
      </c>
      <c r="H842">
        <f t="shared" si="69"/>
        <v>0</v>
      </c>
    </row>
    <row r="843" spans="1:8" x14ac:dyDescent="0.2">
      <c r="A843" t="s">
        <v>715</v>
      </c>
      <c r="B843" t="e">
        <f>VLOOKUP(A843,Sentiment!A:B,2,FALSE)</f>
        <v>#N/A</v>
      </c>
      <c r="C843" t="str">
        <f t="shared" si="65"/>
        <v>celebrityinsider.org|kanye-west-no-longer-supports-donald-trump-ive-been-used-208611|.html</v>
      </c>
      <c r="D843" t="str">
        <f t="shared" si="66"/>
        <v>celebrityinsider.org</v>
      </c>
      <c r="F843">
        <f t="shared" si="67"/>
        <v>0</v>
      </c>
      <c r="G843" t="e">
        <f t="shared" si="68"/>
        <v>#DIV/0!</v>
      </c>
      <c r="H843">
        <f t="shared" si="69"/>
        <v>0</v>
      </c>
    </row>
    <row r="844" spans="1:8" x14ac:dyDescent="0.2">
      <c r="A844" t="s">
        <v>716</v>
      </c>
      <c r="B844" t="e">
        <f>VLOOKUP(A844,Sentiment!A:B,2,FALSE)</f>
        <v>#N/A</v>
      </c>
      <c r="C844" t="str">
        <f t="shared" si="65"/>
        <v>celebrityinsider.org|melania-trump-called-for-civility-via-bebest-campaign-the-donald-is-still-not-ready-to-listen-after-magabomber-cesar-sayocs-arrest-in-florida-207022|.html</v>
      </c>
      <c r="D844" t="str">
        <f t="shared" si="66"/>
        <v>celebrityinsider.org</v>
      </c>
      <c r="F844">
        <f t="shared" si="67"/>
        <v>0</v>
      </c>
      <c r="G844" t="e">
        <f t="shared" si="68"/>
        <v>#DIV/0!</v>
      </c>
      <c r="H844">
        <f t="shared" si="69"/>
        <v>0</v>
      </c>
    </row>
    <row r="845" spans="1:8" x14ac:dyDescent="0.2">
      <c r="A845" t="s">
        <v>993</v>
      </c>
      <c r="B845" t="e">
        <f>VLOOKUP(A845,Sentiment!A:B,2,FALSE)</f>
        <v>#N/A</v>
      </c>
      <c r="C845" t="str">
        <f t="shared" si="65"/>
        <v>digg.com|2018|trump-democrats-obamacare.html</v>
      </c>
      <c r="D845" t="str">
        <f t="shared" si="66"/>
        <v>digg.com</v>
      </c>
      <c r="F845">
        <f t="shared" si="67"/>
        <v>0</v>
      </c>
      <c r="G845" t="e">
        <f t="shared" si="68"/>
        <v>#DIV/0!</v>
      </c>
      <c r="H845">
        <f t="shared" si="69"/>
        <v>0</v>
      </c>
    </row>
    <row r="846" spans="1:8" x14ac:dyDescent="0.2">
      <c r="A846" t="s">
        <v>717</v>
      </c>
      <c r="B846" t="e">
        <f>VLOOKUP(A846,Sentiment!A:B,2,FALSE)</f>
        <v>#N/A</v>
      </c>
      <c r="C846" t="str">
        <f t="shared" si="65"/>
        <v>donaldtrumplatest.com|trump-latest-news-2|.html</v>
      </c>
      <c r="D846" t="str">
        <f t="shared" si="66"/>
        <v>donaldtrumplatest.com</v>
      </c>
      <c r="F846">
        <f t="shared" si="67"/>
        <v>0</v>
      </c>
      <c r="G846" t="e">
        <f t="shared" si="68"/>
        <v>#DIV/0!</v>
      </c>
      <c r="H846">
        <f t="shared" si="69"/>
        <v>0</v>
      </c>
    </row>
    <row r="847" spans="1:8" x14ac:dyDescent="0.2">
      <c r="A847" t="s">
        <v>402</v>
      </c>
      <c r="B847" t="e">
        <f>VLOOKUP(A847,Sentiment!A:B,2,FALSE)</f>
        <v>#N/A</v>
      </c>
      <c r="C847" t="str">
        <f t="shared" si="65"/>
        <v>donaldtrumpnews.net|.html</v>
      </c>
      <c r="D847" t="str">
        <f t="shared" si="66"/>
        <v>donaldtrumpnews.net</v>
      </c>
      <c r="F847">
        <f t="shared" si="67"/>
        <v>0</v>
      </c>
      <c r="G847" t="e">
        <f t="shared" si="68"/>
        <v>#DIV/0!</v>
      </c>
      <c r="H847">
        <f t="shared" si="69"/>
        <v>0</v>
      </c>
    </row>
    <row r="848" spans="1:8" x14ac:dyDescent="0.2">
      <c r="A848" t="s">
        <v>994</v>
      </c>
      <c r="B848" t="e">
        <f>VLOOKUP(A848,Sentiment!A:B,2,FALSE)</f>
        <v>#N/A</v>
      </c>
      <c r="C848" t="str">
        <f t="shared" si="65"/>
        <v>emilypost.com|advice|addressing-a-former-president-of-the-united-states|.html</v>
      </c>
      <c r="D848" t="str">
        <f t="shared" si="66"/>
        <v>emilypost.com</v>
      </c>
      <c r="F848">
        <f t="shared" si="67"/>
        <v>0</v>
      </c>
      <c r="G848" t="e">
        <f t="shared" si="68"/>
        <v>#DIV/0!</v>
      </c>
      <c r="H848">
        <f t="shared" si="69"/>
        <v>0</v>
      </c>
    </row>
    <row r="849" spans="1:8" x14ac:dyDescent="0.2">
      <c r="A849" t="s">
        <v>403</v>
      </c>
      <c r="B849" t="e">
        <f>VLOOKUP(A849,Sentiment!A:B,2,FALSE)</f>
        <v>#N/A</v>
      </c>
      <c r="C849" t="str">
        <f t="shared" si="65"/>
        <v>en.kremlin.ru|events|president|news|58880.html</v>
      </c>
      <c r="D849" t="str">
        <f t="shared" si="66"/>
        <v>en.kremlin.ru</v>
      </c>
      <c r="F849">
        <f t="shared" si="67"/>
        <v>0</v>
      </c>
      <c r="G849" t="e">
        <f t="shared" si="68"/>
        <v>#DIV/0!</v>
      </c>
      <c r="H849">
        <f t="shared" si="69"/>
        <v>0</v>
      </c>
    </row>
    <row r="850" spans="1:8" x14ac:dyDescent="0.2">
      <c r="A850" t="s">
        <v>718</v>
      </c>
      <c r="B850" t="e">
        <f>VLOOKUP(A850,Sentiment!A:B,2,FALSE)</f>
        <v>#N/A</v>
      </c>
      <c r="C850" t="str">
        <f t="shared" si="65"/>
        <v>floridapolitics.com|archives|279218-one-more-time-donald-trump-will-hold-another-florida-rally-nov-3.html</v>
      </c>
      <c r="D850" t="str">
        <f t="shared" si="66"/>
        <v>floridapolitics.com</v>
      </c>
      <c r="F850">
        <f t="shared" si="67"/>
        <v>0</v>
      </c>
      <c r="G850" t="e">
        <f t="shared" si="68"/>
        <v>#DIV/0!</v>
      </c>
      <c r="H850">
        <f t="shared" si="69"/>
        <v>0</v>
      </c>
    </row>
    <row r="851" spans="1:8" x14ac:dyDescent="0.2">
      <c r="A851" t="s">
        <v>719</v>
      </c>
      <c r="B851" t="e">
        <f>VLOOKUP(A851,Sentiment!A:B,2,FALSE)</f>
        <v>#N/A</v>
      </c>
      <c r="C851" t="str">
        <f t="shared" si="65"/>
        <v>footwearnews.com|2018|fashion|celebrity-style|melania-trump-trick-or-treat-halloween-white-house-1202701134|.html</v>
      </c>
      <c r="D851" t="str">
        <f t="shared" si="66"/>
        <v>footwearnews.com</v>
      </c>
      <c r="F851">
        <f t="shared" si="67"/>
        <v>0</v>
      </c>
      <c r="G851" t="e">
        <f t="shared" si="68"/>
        <v>#DIV/0!</v>
      </c>
      <c r="H851">
        <f t="shared" si="69"/>
        <v>0</v>
      </c>
    </row>
    <row r="852" spans="1:8" x14ac:dyDescent="0.2">
      <c r="A852" t="s">
        <v>404</v>
      </c>
      <c r="B852" t="e">
        <f>VLOOKUP(A852,Sentiment!A:B,2,FALSE)</f>
        <v>#N/A</v>
      </c>
      <c r="C852" t="str">
        <f t="shared" si="65"/>
        <v>fortune.com|2018|07|12|best-us-president-barack-obama-pew-survey|.html</v>
      </c>
      <c r="D852" t="str">
        <f t="shared" si="66"/>
        <v>fortune.com</v>
      </c>
      <c r="F852">
        <f t="shared" si="67"/>
        <v>0</v>
      </c>
      <c r="G852" t="e">
        <f t="shared" si="68"/>
        <v>#DIV/0!</v>
      </c>
      <c r="H852">
        <f t="shared" si="69"/>
        <v>0</v>
      </c>
    </row>
    <row r="853" spans="1:8" x14ac:dyDescent="0.2">
      <c r="A853" t="s">
        <v>720</v>
      </c>
      <c r="B853" t="e">
        <f>VLOOKUP(A853,Sentiment!A:B,2,FALSE)</f>
        <v>#N/A</v>
      </c>
      <c r="C853" t="str">
        <f t="shared" si="65"/>
        <v>hirethedonald.com|.html</v>
      </c>
      <c r="D853" t="str">
        <f t="shared" si="66"/>
        <v>hirethedonald.com</v>
      </c>
      <c r="F853">
        <f t="shared" si="67"/>
        <v>0</v>
      </c>
      <c r="G853" t="e">
        <f t="shared" si="68"/>
        <v>#DIV/0!</v>
      </c>
      <c r="H853">
        <f t="shared" si="69"/>
        <v>0</v>
      </c>
    </row>
    <row r="854" spans="1:8" x14ac:dyDescent="0.2">
      <c r="A854" t="s">
        <v>995</v>
      </c>
      <c r="B854" t="e">
        <f>VLOOKUP(A854,Sentiment!A:B,2,FALSE)</f>
        <v>#N/A</v>
      </c>
      <c r="C854" t="str">
        <f t="shared" si="65"/>
        <v>journals.sagepub.com|doi|abs|10.1177|0020702017740159.html</v>
      </c>
      <c r="D854" t="str">
        <f t="shared" si="66"/>
        <v>journals.sagepub.com</v>
      </c>
      <c r="F854">
        <f t="shared" si="67"/>
        <v>0</v>
      </c>
      <c r="G854" t="e">
        <f t="shared" si="68"/>
        <v>#DIV/0!</v>
      </c>
      <c r="H854">
        <f t="shared" si="69"/>
        <v>0</v>
      </c>
    </row>
    <row r="855" spans="1:8" x14ac:dyDescent="0.2">
      <c r="A855" t="s">
        <v>405</v>
      </c>
      <c r="B855" t="e">
        <f>VLOOKUP(A855,Sentiment!A:B,2,FALSE)</f>
        <v>#N/A</v>
      </c>
      <c r="C855" t="str">
        <f t="shared" si="65"/>
        <v>mentalfloss.com|article|503713|you-can-buy-oldest-surviving-photo-us-president.html</v>
      </c>
      <c r="D855" t="str">
        <f t="shared" si="66"/>
        <v>mentalfloss.com</v>
      </c>
      <c r="F855">
        <f t="shared" si="67"/>
        <v>0</v>
      </c>
      <c r="G855" t="e">
        <f t="shared" si="68"/>
        <v>#DIV/0!</v>
      </c>
      <c r="H855">
        <f t="shared" si="69"/>
        <v>0</v>
      </c>
    </row>
    <row r="856" spans="1:8" x14ac:dyDescent="0.2">
      <c r="A856" t="s">
        <v>406</v>
      </c>
      <c r="B856" t="e">
        <f>VLOOKUP(A856,Sentiment!A:B,2,FALSE)</f>
        <v>#N/A</v>
      </c>
      <c r="C856" t="str">
        <f t="shared" si="65"/>
        <v>nbcmontana.com|news|local|president-donald-j-trump-to-rally-crowd-at-missoula-international-airport.html</v>
      </c>
      <c r="D856" t="str">
        <f t="shared" si="66"/>
        <v>nbcmontana.com</v>
      </c>
      <c r="F856">
        <f t="shared" si="67"/>
        <v>0</v>
      </c>
      <c r="G856" t="e">
        <f t="shared" si="68"/>
        <v>#DIV/0!</v>
      </c>
      <c r="H856">
        <f t="shared" si="69"/>
        <v>0</v>
      </c>
    </row>
    <row r="857" spans="1:8" x14ac:dyDescent="0.2">
      <c r="A857" t="s">
        <v>407</v>
      </c>
      <c r="B857" t="e">
        <f>VLOOKUP(A857,Sentiment!A:B,2,FALSE)</f>
        <v>#N/A</v>
      </c>
      <c r="C857" t="str">
        <f t="shared" si="65"/>
        <v>newstrump.top||p|2.html</v>
      </c>
      <c r="D857" t="str">
        <f t="shared" si="66"/>
        <v>newstrump.top</v>
      </c>
      <c r="F857">
        <f t="shared" si="67"/>
        <v>0</v>
      </c>
      <c r="G857" t="e">
        <f t="shared" si="68"/>
        <v>#DIV/0!</v>
      </c>
      <c r="H857">
        <f t="shared" si="69"/>
        <v>0</v>
      </c>
    </row>
    <row r="858" spans="1:8" x14ac:dyDescent="0.2">
      <c r="A858" t="s">
        <v>408</v>
      </c>
      <c r="B858" t="e">
        <f>VLOOKUP(A858,Sentiment!A:B,2,FALSE)</f>
        <v>#N/A</v>
      </c>
      <c r="C858" t="str">
        <f t="shared" si="65"/>
        <v>nymag.com|intelligencer|2016|06|explaining-the-drama-at-the-largest-online-group-for-donald-trump-supporters.html.html</v>
      </c>
      <c r="D858" t="str">
        <f t="shared" si="66"/>
        <v>nymag.com</v>
      </c>
      <c r="F858">
        <f t="shared" si="67"/>
        <v>0</v>
      </c>
      <c r="G858" t="e">
        <f t="shared" si="68"/>
        <v>#DIV/0!</v>
      </c>
      <c r="H858">
        <f t="shared" si="69"/>
        <v>0</v>
      </c>
    </row>
    <row r="859" spans="1:8" x14ac:dyDescent="0.2">
      <c r="A859" t="s">
        <v>409</v>
      </c>
      <c r="B859" t="e">
        <f>VLOOKUP(A859,Sentiment!A:B,2,FALSE)</f>
        <v>#N/A</v>
      </c>
      <c r="C859" t="str">
        <f t="shared" si="65"/>
        <v>nymag.com|intelligencer|2018|07|trump-putin-russia-collusion.html.html</v>
      </c>
      <c r="D859" t="str">
        <f t="shared" si="66"/>
        <v>nymag.com</v>
      </c>
      <c r="F859">
        <f t="shared" si="67"/>
        <v>0</v>
      </c>
      <c r="G859" t="e">
        <f t="shared" si="68"/>
        <v>#DIV/0!</v>
      </c>
      <c r="H859">
        <f t="shared" si="69"/>
        <v>0</v>
      </c>
    </row>
    <row r="860" spans="1:8" x14ac:dyDescent="0.2">
      <c r="A860" t="s">
        <v>721</v>
      </c>
      <c r="B860" t="e">
        <f>VLOOKUP(A860,Sentiment!A:B,2,FALSE)</f>
        <v>#N/A</v>
      </c>
      <c r="C860" t="str">
        <f t="shared" si="65"/>
        <v>nymag.com|intelligencer|2018|10|report-president-trump-barely-works-at-all.html.html</v>
      </c>
      <c r="D860" t="str">
        <f t="shared" si="66"/>
        <v>nymag.com</v>
      </c>
      <c r="F860">
        <f t="shared" si="67"/>
        <v>0</v>
      </c>
      <c r="G860" t="e">
        <f t="shared" si="68"/>
        <v>#DIV/0!</v>
      </c>
      <c r="H860">
        <f t="shared" si="69"/>
        <v>0</v>
      </c>
    </row>
    <row r="861" spans="1:8" x14ac:dyDescent="0.2">
      <c r="A861" t="s">
        <v>410</v>
      </c>
      <c r="B861" t="e">
        <f>VLOOKUP(A861,Sentiment!A:B,2,FALSE)</f>
        <v>#N/A</v>
      </c>
      <c r="C861" t="str">
        <f t="shared" si="65"/>
        <v>projects.mypalmbeachpost.com|trump|.html</v>
      </c>
      <c r="D861" t="str">
        <f t="shared" si="66"/>
        <v>projects.mypalmbeachpost.com</v>
      </c>
      <c r="F861">
        <f t="shared" si="67"/>
        <v>0</v>
      </c>
      <c r="G861" t="e">
        <f t="shared" si="68"/>
        <v>#DIV/0!</v>
      </c>
      <c r="H861">
        <f t="shared" si="69"/>
        <v>0</v>
      </c>
    </row>
    <row r="862" spans="1:8" x14ac:dyDescent="0.2">
      <c r="A862" t="s">
        <v>411</v>
      </c>
      <c r="B862" t="e">
        <f>VLOOKUP(A862,Sentiment!A:B,2,FALSE)</f>
        <v>#N/A</v>
      </c>
      <c r="C862" t="str">
        <f t="shared" si="65"/>
        <v>prospect.org|article|trumps-fall-end-game.html</v>
      </c>
      <c r="D862" t="str">
        <f t="shared" si="66"/>
        <v>prospect.org</v>
      </c>
      <c r="F862">
        <f t="shared" si="67"/>
        <v>0</v>
      </c>
      <c r="G862" t="e">
        <f t="shared" si="68"/>
        <v>#DIV/0!</v>
      </c>
      <c r="H862">
        <f t="shared" si="69"/>
        <v>0</v>
      </c>
    </row>
    <row r="863" spans="1:8" x14ac:dyDescent="0.2">
      <c r="A863" t="s">
        <v>412</v>
      </c>
      <c r="B863" t="e">
        <f>VLOOKUP(A863,Sentiment!A:B,2,FALSE)</f>
        <v>#N/A</v>
      </c>
      <c r="C863" t="str">
        <f t="shared" si="65"/>
        <v>rosssociety.org|.html</v>
      </c>
      <c r="D863" t="str">
        <f t="shared" si="66"/>
        <v>rosssociety.org</v>
      </c>
      <c r="F863">
        <f t="shared" si="67"/>
        <v>0</v>
      </c>
      <c r="G863" t="e">
        <f t="shared" si="68"/>
        <v>#DIV/0!</v>
      </c>
      <c r="H863">
        <f t="shared" si="69"/>
        <v>0</v>
      </c>
    </row>
    <row r="864" spans="1:8" x14ac:dyDescent="0.2">
      <c r="A864" t="s">
        <v>413</v>
      </c>
      <c r="B864" t="e">
        <f>VLOOKUP(A864,Sentiment!A:B,2,FALSE)</f>
        <v>#N/A</v>
      </c>
      <c r="C864" t="str">
        <f t="shared" si="65"/>
        <v>shipadick.com|products|1319|.html</v>
      </c>
      <c r="D864" t="str">
        <f t="shared" si="66"/>
        <v>shipadick.com</v>
      </c>
      <c r="F864">
        <f t="shared" si="67"/>
        <v>0</v>
      </c>
      <c r="G864" t="e">
        <f t="shared" si="68"/>
        <v>#DIV/0!</v>
      </c>
      <c r="H864">
        <f t="shared" si="69"/>
        <v>0</v>
      </c>
    </row>
    <row r="865" spans="1:8" x14ac:dyDescent="0.2">
      <c r="A865" t="s">
        <v>414</v>
      </c>
      <c r="B865" t="e">
        <f>VLOOKUP(A865,Sentiment!A:B,2,FALSE)</f>
        <v>#N/A</v>
      </c>
      <c r="C865" t="str">
        <f t="shared" si="65"/>
        <v>spaceref.com|news|viewsr.html|pid|51900.html</v>
      </c>
      <c r="D865" t="str">
        <f t="shared" si="66"/>
        <v>spaceref.com</v>
      </c>
      <c r="F865">
        <f t="shared" si="67"/>
        <v>0</v>
      </c>
      <c r="G865" t="e">
        <f t="shared" si="68"/>
        <v>#DIV/0!</v>
      </c>
      <c r="H865">
        <f t="shared" si="69"/>
        <v>0</v>
      </c>
    </row>
    <row r="866" spans="1:8" x14ac:dyDescent="0.2">
      <c r="A866" t="s">
        <v>415</v>
      </c>
      <c r="B866" t="e">
        <f>VLOOKUP(A866,Sentiment!A:B,2,FALSE)</f>
        <v>#N/A</v>
      </c>
      <c r="C866" t="str">
        <f t="shared" si="65"/>
        <v>thedonaldcafe.net|.html</v>
      </c>
      <c r="D866" t="str">
        <f t="shared" si="66"/>
        <v>thedonaldcafe.net</v>
      </c>
      <c r="F866">
        <f t="shared" si="67"/>
        <v>0</v>
      </c>
      <c r="G866" t="e">
        <f t="shared" si="68"/>
        <v>#DIV/0!</v>
      </c>
      <c r="H866">
        <f t="shared" si="69"/>
        <v>0</v>
      </c>
    </row>
    <row r="867" spans="1:8" x14ac:dyDescent="0.2">
      <c r="A867" t="s">
        <v>416</v>
      </c>
      <c r="B867" t="e">
        <f>VLOOKUP(A867,Sentiment!A:B,2,FALSE)</f>
        <v>#N/A</v>
      </c>
      <c r="C867" t="str">
        <f t="shared" si="65"/>
        <v>thepinetree.net|new||p|69082.html</v>
      </c>
      <c r="D867" t="str">
        <f t="shared" si="66"/>
        <v>thepinetree.net</v>
      </c>
      <c r="F867">
        <f t="shared" si="67"/>
        <v>0</v>
      </c>
      <c r="G867" t="e">
        <f t="shared" si="68"/>
        <v>#DIV/0!</v>
      </c>
      <c r="H867">
        <f t="shared" si="69"/>
        <v>0</v>
      </c>
    </row>
    <row r="868" spans="1:8" x14ac:dyDescent="0.2">
      <c r="A868" t="s">
        <v>996</v>
      </c>
      <c r="B868" t="e">
        <f>VLOOKUP(A868,Sentiment!A:B,2,FALSE)</f>
        <v>#N/A</v>
      </c>
      <c r="C868" t="str">
        <f t="shared" si="65"/>
        <v>time.com|4375262|history-demagogues-donald-trump|.html</v>
      </c>
      <c r="D868" t="str">
        <f t="shared" si="66"/>
        <v>time.com</v>
      </c>
      <c r="F868">
        <f t="shared" si="67"/>
        <v>0</v>
      </c>
      <c r="G868" t="e">
        <f t="shared" si="68"/>
        <v>#DIV/0!</v>
      </c>
      <c r="H868">
        <f t="shared" si="69"/>
        <v>0</v>
      </c>
    </row>
    <row r="869" spans="1:8" x14ac:dyDescent="0.2">
      <c r="A869" t="s">
        <v>722</v>
      </c>
      <c r="B869" t="e">
        <f>VLOOKUP(A869,Sentiment!A:B,2,FALSE)</f>
        <v>#N/A</v>
      </c>
      <c r="C869" t="str">
        <f t="shared" si="65"/>
        <v>time.com|5192579|trump-meets-kim-jong-un-north-korea|.html</v>
      </c>
      <c r="D869" t="str">
        <f t="shared" si="66"/>
        <v>time.com</v>
      </c>
      <c r="F869">
        <f t="shared" si="67"/>
        <v>0</v>
      </c>
      <c r="G869" t="e">
        <f t="shared" si="68"/>
        <v>#DIV/0!</v>
      </c>
      <c r="H869">
        <f t="shared" si="69"/>
        <v>0</v>
      </c>
    </row>
    <row r="870" spans="1:8" x14ac:dyDescent="0.2">
      <c r="A870" t="s">
        <v>417</v>
      </c>
      <c r="B870" t="e">
        <f>VLOOKUP(A870,Sentiment!A:B,2,FALSE)</f>
        <v>#N/A</v>
      </c>
      <c r="C870" t="str">
        <f t="shared" si="65"/>
        <v>time.com|5333083|queen-elizabeth-trump-visit-presidents|.html</v>
      </c>
      <c r="D870" t="str">
        <f t="shared" si="66"/>
        <v>time.com</v>
      </c>
      <c r="F870">
        <f t="shared" si="67"/>
        <v>0</v>
      </c>
      <c r="G870" t="e">
        <f t="shared" si="68"/>
        <v>#DIV/0!</v>
      </c>
      <c r="H870">
        <f t="shared" si="69"/>
        <v>0</v>
      </c>
    </row>
    <row r="871" spans="1:8" x14ac:dyDescent="0.2">
      <c r="A871" t="s">
        <v>418</v>
      </c>
      <c r="B871" t="e">
        <f>VLOOKUP(A871,Sentiment!A:B,2,FALSE)</f>
        <v>#N/A</v>
      </c>
      <c r="C871" t="str">
        <f t="shared" si="65"/>
        <v>time.com|5338007|the-sun-interview-donald-trump|.html</v>
      </c>
      <c r="D871" t="str">
        <f t="shared" si="66"/>
        <v>time.com</v>
      </c>
      <c r="F871">
        <f t="shared" si="67"/>
        <v>0</v>
      </c>
      <c r="G871" t="e">
        <f t="shared" si="68"/>
        <v>#DIV/0!</v>
      </c>
      <c r="H871">
        <f t="shared" si="69"/>
        <v>0</v>
      </c>
    </row>
    <row r="872" spans="1:8" x14ac:dyDescent="0.2">
      <c r="A872" t="s">
        <v>419</v>
      </c>
      <c r="B872" t="e">
        <f>VLOOKUP(A872,Sentiment!A:B,2,FALSE)</f>
        <v>#N/A</v>
      </c>
      <c r="C872" t="str">
        <f t="shared" si="65"/>
        <v>time.com|5430884|trump-midterms-rallies-arguments-voters|.html</v>
      </c>
      <c r="D872" t="str">
        <f t="shared" si="66"/>
        <v>time.com</v>
      </c>
      <c r="F872">
        <f t="shared" si="67"/>
        <v>0</v>
      </c>
      <c r="G872" t="e">
        <f t="shared" si="68"/>
        <v>#DIV/0!</v>
      </c>
      <c r="H872">
        <f t="shared" si="69"/>
        <v>0</v>
      </c>
    </row>
    <row r="873" spans="1:8" x14ac:dyDescent="0.2">
      <c r="A873" t="s">
        <v>723</v>
      </c>
      <c r="B873" t="e">
        <f>VLOOKUP(A873,Sentiment!A:B,2,FALSE)</f>
        <v>#N/A</v>
      </c>
      <c r="C873" t="str">
        <f t="shared" si="65"/>
        <v>time.com|5438227|donald-trump-punching-back-pittsburgh|.html</v>
      </c>
      <c r="D873" t="str">
        <f t="shared" si="66"/>
        <v>time.com</v>
      </c>
      <c r="F873">
        <f t="shared" si="67"/>
        <v>0</v>
      </c>
      <c r="G873" t="e">
        <f t="shared" si="68"/>
        <v>#DIV/0!</v>
      </c>
      <c r="H873">
        <f t="shared" si="69"/>
        <v>0</v>
      </c>
    </row>
    <row r="874" spans="1:8" x14ac:dyDescent="0.2">
      <c r="A874" t="s">
        <v>997</v>
      </c>
      <c r="B874" t="e">
        <f>VLOOKUP(A874,Sentiment!A:B,2,FALSE)</f>
        <v>#N/A</v>
      </c>
      <c r="C874" t="str">
        <f t="shared" si="65"/>
        <v>time.com|5444761|donald-trump-midterms-race-candidates|.html</v>
      </c>
      <c r="D874" t="str">
        <f t="shared" si="66"/>
        <v>time.com</v>
      </c>
      <c r="F874">
        <f t="shared" si="67"/>
        <v>0</v>
      </c>
      <c r="G874" t="e">
        <f t="shared" si="68"/>
        <v>#DIV/0!</v>
      </c>
      <c r="H874">
        <f t="shared" si="69"/>
        <v>0</v>
      </c>
    </row>
    <row r="875" spans="1:8" x14ac:dyDescent="0.2">
      <c r="A875" t="s">
        <v>998</v>
      </c>
      <c r="B875">
        <f>VLOOKUP(A875,Sentiment!A:B,2,FALSE)</f>
        <v>9.4574601534828703E-2</v>
      </c>
      <c r="C875" t="str">
        <f t="shared" si="65"/>
        <v>time.com|5447972|donald-trump-midterm-elections-results-reaction|.html</v>
      </c>
      <c r="D875" t="str">
        <f t="shared" si="66"/>
        <v>time.com</v>
      </c>
      <c r="F875">
        <f t="shared" si="67"/>
        <v>0</v>
      </c>
      <c r="G875" t="e">
        <f t="shared" si="68"/>
        <v>#DIV/0!</v>
      </c>
      <c r="H875">
        <f t="shared" si="69"/>
        <v>0</v>
      </c>
    </row>
    <row r="876" spans="1:8" x14ac:dyDescent="0.2">
      <c r="A876" t="s">
        <v>420</v>
      </c>
      <c r="B876" t="e">
        <f>VLOOKUP(A876,Sentiment!A:B,2,FALSE)</f>
        <v>#N/A</v>
      </c>
      <c r="C876" t="str">
        <f t="shared" si="65"/>
        <v>time.com|collection|most-influential-people-2018|5217621|donald-trump-2|.html</v>
      </c>
      <c r="D876" t="str">
        <f t="shared" si="66"/>
        <v>time.com</v>
      </c>
      <c r="F876">
        <f t="shared" si="67"/>
        <v>0</v>
      </c>
      <c r="G876" t="e">
        <f t="shared" si="68"/>
        <v>#DIV/0!</v>
      </c>
      <c r="H876">
        <f t="shared" si="69"/>
        <v>0</v>
      </c>
    </row>
    <row r="877" spans="1:8" x14ac:dyDescent="0.2">
      <c r="A877" t="s">
        <v>421</v>
      </c>
      <c r="B877" t="e">
        <f>VLOOKUP(A877,Sentiment!A:B,2,FALSE)</f>
        <v>#N/A</v>
      </c>
      <c r="C877" t="str">
        <f t="shared" si="65"/>
        <v>time.com|donald-trump-after-hours|.html</v>
      </c>
      <c r="D877" t="str">
        <f t="shared" si="66"/>
        <v>time.com</v>
      </c>
      <c r="F877">
        <f t="shared" si="67"/>
        <v>0</v>
      </c>
      <c r="G877" t="e">
        <f t="shared" si="68"/>
        <v>#DIV/0!</v>
      </c>
      <c r="H877">
        <f t="shared" si="69"/>
        <v>0</v>
      </c>
    </row>
    <row r="878" spans="1:8" x14ac:dyDescent="0.2">
      <c r="A878" t="s">
        <v>999</v>
      </c>
      <c r="B878" t="e">
        <f>VLOOKUP(A878,Sentiment!A:B,2,FALSE)</f>
        <v>#N/A</v>
      </c>
      <c r="C878" t="str">
        <f t="shared" si="65"/>
        <v>time.com|money|4791781|interesting-things-us-presidents-said-money|.html</v>
      </c>
      <c r="D878" t="str">
        <f t="shared" si="66"/>
        <v>time.com</v>
      </c>
      <c r="F878">
        <f t="shared" si="67"/>
        <v>0</v>
      </c>
      <c r="G878" t="e">
        <f t="shared" si="68"/>
        <v>#DIV/0!</v>
      </c>
      <c r="H878">
        <f t="shared" si="69"/>
        <v>0</v>
      </c>
    </row>
    <row r="879" spans="1:8" x14ac:dyDescent="0.2">
      <c r="A879" t="s">
        <v>724</v>
      </c>
      <c r="B879" t="e">
        <f>VLOOKUP(A879,Sentiment!A:B,2,FALSE)</f>
        <v>#N/A</v>
      </c>
      <c r="C879" t="str">
        <f t="shared" si="65"/>
        <v>trump.cymru|.html</v>
      </c>
      <c r="D879" t="str">
        <f t="shared" si="66"/>
        <v>trump.cymru</v>
      </c>
      <c r="F879">
        <f t="shared" si="67"/>
        <v>0</v>
      </c>
      <c r="G879" t="e">
        <f t="shared" si="68"/>
        <v>#DIV/0!</v>
      </c>
      <c r="H879">
        <f t="shared" si="69"/>
        <v>0</v>
      </c>
    </row>
    <row r="880" spans="1:8" x14ac:dyDescent="0.2">
      <c r="A880" t="s">
        <v>422</v>
      </c>
      <c r="B880" t="e">
        <f>VLOOKUP(A880,Sentiment!A:B,2,FALSE)</f>
        <v>#N/A</v>
      </c>
      <c r="C880" t="str">
        <f t="shared" si="65"/>
        <v>trump.io|.html</v>
      </c>
      <c r="D880" t="str">
        <f t="shared" si="66"/>
        <v>trump.io</v>
      </c>
      <c r="F880">
        <f t="shared" si="67"/>
        <v>0</v>
      </c>
      <c r="G880" t="e">
        <f t="shared" si="68"/>
        <v>#DIV/0!</v>
      </c>
      <c r="H880">
        <f t="shared" si="69"/>
        <v>0</v>
      </c>
    </row>
    <row r="881" spans="1:8" x14ac:dyDescent="0.2">
      <c r="A881" t="s">
        <v>725</v>
      </c>
      <c r="B881" t="e">
        <f>VLOOKUP(A881,Sentiment!A:B,2,FALSE)</f>
        <v>#N/A</v>
      </c>
      <c r="C881" t="str">
        <f t="shared" si="65"/>
        <v>video.foxnews.com|v|5855792643001|.html</v>
      </c>
      <c r="D881" t="str">
        <f t="shared" si="66"/>
        <v>video.foxnews.com</v>
      </c>
      <c r="F881">
        <f t="shared" si="67"/>
        <v>0</v>
      </c>
      <c r="G881" t="e">
        <f t="shared" si="68"/>
        <v>#DIV/0!</v>
      </c>
      <c r="H881">
        <f t="shared" si="69"/>
        <v>0</v>
      </c>
    </row>
    <row r="882" spans="1:8" x14ac:dyDescent="0.2">
      <c r="A882" t="s">
        <v>1000</v>
      </c>
      <c r="B882" t="e">
        <f>VLOOKUP(A882,Sentiment!A:B,2,FALSE)</f>
        <v>#N/A</v>
      </c>
      <c r="C882" t="str">
        <f t="shared" si="65"/>
        <v>www.affaritaliani.it|esteri|midterm-il-trumpismo-ha-retto-ora-the-donald-pensa-alla-rielezione-nel-2020-570750.html.html</v>
      </c>
      <c r="D882" t="str">
        <f t="shared" si="66"/>
        <v>www.affaritaliani.it</v>
      </c>
      <c r="F882">
        <f t="shared" si="67"/>
        <v>0</v>
      </c>
      <c r="G882" t="e">
        <f t="shared" si="68"/>
        <v>#DIV/0!</v>
      </c>
      <c r="H882">
        <f t="shared" si="69"/>
        <v>0</v>
      </c>
    </row>
    <row r="883" spans="1:8" x14ac:dyDescent="0.2">
      <c r="A883" t="s">
        <v>423</v>
      </c>
      <c r="B883" t="e">
        <f>VLOOKUP(A883,Sentiment!A:B,2,FALSE)</f>
        <v>#N/A</v>
      </c>
      <c r="C883" t="str">
        <f t="shared" si="65"/>
        <v>www.andrewshaffer.com|the-day-of-the-donald|.html</v>
      </c>
      <c r="D883" t="str">
        <f t="shared" si="66"/>
        <v>www.andrewshaffer.com</v>
      </c>
      <c r="F883">
        <f t="shared" si="67"/>
        <v>0</v>
      </c>
      <c r="G883" t="e">
        <f t="shared" si="68"/>
        <v>#DIV/0!</v>
      </c>
      <c r="H883">
        <f t="shared" si="69"/>
        <v>0</v>
      </c>
    </row>
    <row r="884" spans="1:8" x14ac:dyDescent="0.2">
      <c r="A884" t="s">
        <v>726</v>
      </c>
      <c r="B884" t="e">
        <f>VLOOKUP(A884,Sentiment!A:B,2,FALSE)</f>
        <v>#N/A</v>
      </c>
      <c r="C884" t="str">
        <f t="shared" si="65"/>
        <v>www.asuitthatfits.com|offthecuff|donald-trump-post|.html</v>
      </c>
      <c r="D884" t="str">
        <f t="shared" si="66"/>
        <v>www.asuitthatfits.com</v>
      </c>
      <c r="F884">
        <f t="shared" si="67"/>
        <v>0</v>
      </c>
      <c r="G884" t="e">
        <f t="shared" si="68"/>
        <v>#DIV/0!</v>
      </c>
      <c r="H884">
        <f t="shared" si="69"/>
        <v>0</v>
      </c>
    </row>
    <row r="885" spans="1:8" x14ac:dyDescent="0.2">
      <c r="A885" t="s">
        <v>424</v>
      </c>
      <c r="B885" t="e">
        <f>VLOOKUP(A885,Sentiment!A:B,2,FALSE)</f>
        <v>#N/A</v>
      </c>
      <c r="C885" t="str">
        <f t="shared" si="65"/>
        <v>www.atimes.com|article|riyadh-touts-50-bn-in-deals-at-davos-in-the-desert|president-donald-j-trump-briefed-by-military-leaders|.html</v>
      </c>
      <c r="D885" t="str">
        <f t="shared" si="66"/>
        <v>www.atimes.com</v>
      </c>
      <c r="F885">
        <f t="shared" si="67"/>
        <v>0</v>
      </c>
      <c r="G885" t="e">
        <f t="shared" si="68"/>
        <v>#DIV/0!</v>
      </c>
      <c r="H885">
        <f t="shared" si="69"/>
        <v>0</v>
      </c>
    </row>
    <row r="886" spans="1:8" x14ac:dyDescent="0.2">
      <c r="A886" t="s">
        <v>425</v>
      </c>
      <c r="B886" t="e">
        <f>VLOOKUP(A886,Sentiment!A:B,2,FALSE)</f>
        <v>#N/A</v>
      </c>
      <c r="C886" t="str">
        <f t="shared" si="65"/>
        <v>www.baltimoresun.com|topic|politics-government|donald-trump-PEBSL000163-topic.html.html</v>
      </c>
      <c r="D886" t="str">
        <f t="shared" si="66"/>
        <v>www.baltimoresun.com</v>
      </c>
      <c r="F886">
        <f t="shared" si="67"/>
        <v>0</v>
      </c>
      <c r="G886" t="e">
        <f t="shared" si="68"/>
        <v>#DIV/0!</v>
      </c>
      <c r="H886">
        <f t="shared" si="69"/>
        <v>0</v>
      </c>
    </row>
    <row r="887" spans="1:8" x14ac:dyDescent="0.2">
      <c r="A887" t="s">
        <v>426</v>
      </c>
      <c r="B887">
        <f>VLOOKUP(A887,Sentiment!A:B,2,FALSE)</f>
        <v>0.106471044678591</v>
      </c>
      <c r="C887" t="str">
        <f t="shared" si="65"/>
        <v>www.bennett.edu|news|bennett-college-president-appointed-to-prestigious-hbcu-advisory-board-by-president-donald-j-trump|.html</v>
      </c>
      <c r="D887" t="str">
        <f t="shared" si="66"/>
        <v>www.bennett.edu</v>
      </c>
      <c r="F887">
        <f t="shared" si="67"/>
        <v>0</v>
      </c>
      <c r="G887" t="e">
        <f t="shared" si="68"/>
        <v>#DIV/0!</v>
      </c>
      <c r="H887">
        <f t="shared" si="69"/>
        <v>0</v>
      </c>
    </row>
    <row r="888" spans="1:8" x14ac:dyDescent="0.2">
      <c r="A888" t="s">
        <v>427</v>
      </c>
      <c r="B888" t="e">
        <f>VLOOKUP(A888,Sentiment!A:B,2,FALSE)</f>
        <v>#N/A</v>
      </c>
      <c r="C888" t="str">
        <f t="shared" si="65"/>
        <v>www.bridgemanimages.com|en-US|the-american-president.html</v>
      </c>
      <c r="D888" t="str">
        <f t="shared" si="66"/>
        <v>www.bridgemanimages.com</v>
      </c>
      <c r="F888">
        <f t="shared" si="67"/>
        <v>0</v>
      </c>
      <c r="G888" t="e">
        <f t="shared" si="68"/>
        <v>#DIV/0!</v>
      </c>
      <c r="H888">
        <f t="shared" si="69"/>
        <v>0</v>
      </c>
    </row>
    <row r="889" spans="1:8" x14ac:dyDescent="0.2">
      <c r="A889" t="s">
        <v>428</v>
      </c>
      <c r="B889" t="e">
        <f>VLOOKUP(A889,Sentiment!A:B,2,FALSE)</f>
        <v>#N/A</v>
      </c>
      <c r="C889" t="str">
        <f t="shared" si="65"/>
        <v>www.bureaucratnews.com|world-news|what-is-next-for-us-president-donald-trump|.html</v>
      </c>
      <c r="D889" t="str">
        <f t="shared" si="66"/>
        <v>www.bureaucratnews.com</v>
      </c>
      <c r="F889">
        <f t="shared" si="67"/>
        <v>0</v>
      </c>
      <c r="G889" t="e">
        <f t="shared" si="68"/>
        <v>#DIV/0!</v>
      </c>
      <c r="H889">
        <f t="shared" si="69"/>
        <v>0</v>
      </c>
    </row>
    <row r="890" spans="1:8" x14ac:dyDescent="0.2">
      <c r="A890" t="s">
        <v>429</v>
      </c>
      <c r="B890">
        <f>VLOOKUP(A890,Sentiment!A:B,2,FALSE)</f>
        <v>2.2497086247086202E-2</v>
      </c>
      <c r="C890" t="str">
        <f t="shared" si="65"/>
        <v>www.cc.com|shows|the-daily-show-with-trevor-noah|trump-twitter-library.html</v>
      </c>
      <c r="D890" t="str">
        <f t="shared" si="66"/>
        <v>www.cc.com</v>
      </c>
      <c r="F890">
        <f t="shared" si="67"/>
        <v>0</v>
      </c>
      <c r="G890" t="e">
        <f t="shared" si="68"/>
        <v>#DIV/0!</v>
      </c>
      <c r="H890">
        <f t="shared" si="69"/>
        <v>0</v>
      </c>
    </row>
    <row r="891" spans="1:8" x14ac:dyDescent="0.2">
      <c r="A891" t="s">
        <v>430</v>
      </c>
      <c r="B891" t="e">
        <f>VLOOKUP(A891,Sentiment!A:B,2,FALSE)</f>
        <v>#N/A</v>
      </c>
      <c r="C891" t="str">
        <f t="shared" si="65"/>
        <v>www.chicagotribune.com|topic|politics-government|donald-trump-PEBSL000163-topic.html.html</v>
      </c>
      <c r="D891" t="str">
        <f t="shared" si="66"/>
        <v>www.chicagotribune.com</v>
      </c>
      <c r="F891">
        <f t="shared" si="67"/>
        <v>0</v>
      </c>
      <c r="G891" t="e">
        <f t="shared" si="68"/>
        <v>#DIV/0!</v>
      </c>
      <c r="H891">
        <f t="shared" si="69"/>
        <v>0</v>
      </c>
    </row>
    <row r="892" spans="1:8" x14ac:dyDescent="0.2">
      <c r="A892" t="s">
        <v>1001</v>
      </c>
      <c r="B892" t="e">
        <f>VLOOKUP(A892,Sentiment!A:B,2,FALSE)</f>
        <v>#N/A</v>
      </c>
      <c r="C892" t="str">
        <f t="shared" si="65"/>
        <v>www.cnn.com|interactive|2017|politics|trump-tweets|.html</v>
      </c>
      <c r="D892" t="str">
        <f t="shared" si="66"/>
        <v>www.cnn.com</v>
      </c>
      <c r="F892">
        <f t="shared" si="67"/>
        <v>0</v>
      </c>
      <c r="G892" t="e">
        <f t="shared" si="68"/>
        <v>#DIV/0!</v>
      </c>
      <c r="H892">
        <f t="shared" si="69"/>
        <v>0</v>
      </c>
    </row>
    <row r="893" spans="1:8" x14ac:dyDescent="0.2">
      <c r="A893" t="s">
        <v>431</v>
      </c>
      <c r="B893" t="e">
        <f>VLOOKUP(A893,Sentiment!A:B,2,FALSE)</f>
        <v>#N/A</v>
      </c>
      <c r="C893" t="str">
        <f t="shared" si="65"/>
        <v>www.donalddriverfoundation.com|.html</v>
      </c>
      <c r="D893" t="str">
        <f t="shared" si="66"/>
        <v>www.donalddriverfoundation.com</v>
      </c>
      <c r="F893">
        <f t="shared" si="67"/>
        <v>0</v>
      </c>
      <c r="G893" t="e">
        <f t="shared" si="68"/>
        <v>#DIV/0!</v>
      </c>
      <c r="H893">
        <f t="shared" si="69"/>
        <v>0</v>
      </c>
    </row>
    <row r="894" spans="1:8" x14ac:dyDescent="0.2">
      <c r="A894" t="s">
        <v>1002</v>
      </c>
      <c r="B894">
        <f>VLOOKUP(A894,Sentiment!A:B,2,FALSE)</f>
        <v>0.18577178030302999</v>
      </c>
      <c r="C894" t="str">
        <f t="shared" si="65"/>
        <v>www.espn.com|nba|story|_|id|24280312|president-donald-trump-takes-shot-lebron-james-tweet.html</v>
      </c>
      <c r="D894" t="str">
        <f t="shared" si="66"/>
        <v>www.espn.com</v>
      </c>
      <c r="F894">
        <f t="shared" si="67"/>
        <v>0</v>
      </c>
      <c r="G894" t="e">
        <f t="shared" si="68"/>
        <v>#DIV/0!</v>
      </c>
      <c r="H894">
        <f t="shared" si="69"/>
        <v>0</v>
      </c>
    </row>
    <row r="895" spans="1:8" x14ac:dyDescent="0.2">
      <c r="A895" t="s">
        <v>1003</v>
      </c>
      <c r="B895" t="e">
        <f>VLOOKUP(A895,Sentiment!A:B,2,FALSE)</f>
        <v>#N/A</v>
      </c>
      <c r="C895" t="str">
        <f t="shared" si="65"/>
        <v>www.europarl.europa.eu|doceo|document|E-8-2018-005463_EN.html.html</v>
      </c>
      <c r="D895" t="str">
        <f t="shared" si="66"/>
        <v>www.europarl.europa.eu</v>
      </c>
      <c r="F895">
        <f t="shared" si="67"/>
        <v>0</v>
      </c>
      <c r="G895" t="e">
        <f t="shared" si="68"/>
        <v>#DIV/0!</v>
      </c>
      <c r="H895">
        <f t="shared" si="69"/>
        <v>0</v>
      </c>
    </row>
    <row r="896" spans="1:8" x14ac:dyDescent="0.2">
      <c r="A896" t="s">
        <v>432</v>
      </c>
      <c r="B896" t="e">
        <f>VLOOKUP(A896,Sentiment!A:B,2,FALSE)</f>
        <v>#N/A</v>
      </c>
      <c r="C896" t="str">
        <f t="shared" si="65"/>
        <v>www.fox13news.com|news|florida-news|president-donald-j-trump-will-speak-in-orlando-this-monday.html</v>
      </c>
      <c r="D896" t="str">
        <f t="shared" si="66"/>
        <v>www.fox13news.com</v>
      </c>
      <c r="F896">
        <f t="shared" si="67"/>
        <v>0</v>
      </c>
      <c r="G896" t="e">
        <f t="shared" si="68"/>
        <v>#DIV/0!</v>
      </c>
      <c r="H896">
        <f t="shared" si="69"/>
        <v>0</v>
      </c>
    </row>
    <row r="897" spans="1:8" x14ac:dyDescent="0.2">
      <c r="A897" t="s">
        <v>727</v>
      </c>
      <c r="B897" t="e">
        <f>VLOOKUP(A897,Sentiment!A:B,2,FALSE)</f>
        <v>#N/A</v>
      </c>
      <c r="C897" t="str">
        <f t="shared" si="65"/>
        <v>www.fox35orlando.com|home|trump-end-birthright-citizenship-for-some-us-born-babies.html</v>
      </c>
      <c r="D897" t="str">
        <f t="shared" si="66"/>
        <v>www.fox35orlando.com</v>
      </c>
      <c r="F897">
        <f t="shared" si="67"/>
        <v>0</v>
      </c>
      <c r="G897" t="e">
        <f t="shared" si="68"/>
        <v>#DIV/0!</v>
      </c>
      <c r="H897">
        <f t="shared" si="69"/>
        <v>0</v>
      </c>
    </row>
    <row r="898" spans="1:8" x14ac:dyDescent="0.2">
      <c r="A898" t="s">
        <v>433</v>
      </c>
      <c r="B898">
        <f>VLOOKUP(A898,Sentiment!A:B,2,FALSE)</f>
        <v>-6.4118762593338902E-2</v>
      </c>
      <c r="C898" t="str">
        <f t="shared" ref="C898:C953" si="70">SUBSTITUTE(SUBSTITUTE(A898,"https|||", ""), "http|||", "")</f>
        <v>www.fox46charlotte.com|home|president-donald-j-trump-will-speak-in-orlando-this-monday.html</v>
      </c>
      <c r="D898" t="str">
        <f t="shared" ref="D898:D953" si="71">LEFT(C898,FIND("|",C898)-1)</f>
        <v>www.fox46charlotte.com</v>
      </c>
      <c r="F898">
        <f t="shared" ref="F898:F953" si="72">COUNTIF(D:D,E898)</f>
        <v>0</v>
      </c>
      <c r="G898" t="e">
        <f t="shared" ref="G898:G953" si="73">H898/F898</f>
        <v>#DIV/0!</v>
      </c>
      <c r="H898">
        <f t="shared" ref="H898:H953" si="74">IF(F898&lt;&gt;0, SUMIF(A:A,"*"&amp;E898&amp;"*",B:B), 0)</f>
        <v>0</v>
      </c>
    </row>
    <row r="899" spans="1:8" x14ac:dyDescent="0.2">
      <c r="A899" t="s">
        <v>1004</v>
      </c>
      <c r="B899" t="e">
        <f>VLOOKUP(A899,Sentiment!A:B,2,FALSE)</f>
        <v>#N/A</v>
      </c>
      <c r="C899" t="str">
        <f t="shared" si="70"/>
        <v>www.fox4news.com|politics|despite-house-loss-trump-still-sees-midterms-success.html</v>
      </c>
      <c r="D899" t="str">
        <f t="shared" si="71"/>
        <v>www.fox4news.com</v>
      </c>
      <c r="F899">
        <f t="shared" si="72"/>
        <v>0</v>
      </c>
      <c r="G899" t="e">
        <f t="shared" si="73"/>
        <v>#DIV/0!</v>
      </c>
      <c r="H899">
        <f t="shared" si="74"/>
        <v>0</v>
      </c>
    </row>
    <row r="900" spans="1:8" x14ac:dyDescent="0.2">
      <c r="A900" t="s">
        <v>1005</v>
      </c>
      <c r="B900" t="e">
        <f>VLOOKUP(A900,Sentiment!A:B,2,FALSE)</f>
        <v>#N/A</v>
      </c>
      <c r="C900" t="str">
        <f t="shared" si="70"/>
        <v>www.fox5atlanta.com|news|despite-house-loss-trump-still-sees-midterms-success.html</v>
      </c>
      <c r="D900" t="str">
        <f t="shared" si="71"/>
        <v>www.fox5atlanta.com</v>
      </c>
      <c r="F900">
        <f t="shared" si="72"/>
        <v>0</v>
      </c>
      <c r="G900" t="e">
        <f t="shared" si="73"/>
        <v>#DIV/0!</v>
      </c>
      <c r="H900">
        <f t="shared" si="74"/>
        <v>0</v>
      </c>
    </row>
    <row r="901" spans="1:8" x14ac:dyDescent="0.2">
      <c r="A901" t="s">
        <v>1006</v>
      </c>
      <c r="B901" t="e">
        <f>VLOOKUP(A901,Sentiment!A:B,2,FALSE)</f>
        <v>#N/A</v>
      </c>
      <c r="C901" t="str">
        <f t="shared" si="70"/>
        <v>www.fox5dc.com|news|despite-house-loss-trump-still-sees-midterms-success.html</v>
      </c>
      <c r="D901" t="str">
        <f t="shared" si="71"/>
        <v>www.fox5dc.com</v>
      </c>
      <c r="F901">
        <f t="shared" si="72"/>
        <v>0</v>
      </c>
      <c r="G901" t="e">
        <f t="shared" si="73"/>
        <v>#DIV/0!</v>
      </c>
      <c r="H901">
        <f t="shared" si="74"/>
        <v>0</v>
      </c>
    </row>
    <row r="902" spans="1:8" x14ac:dyDescent="0.2">
      <c r="A902" t="s">
        <v>434</v>
      </c>
      <c r="B902" t="e">
        <f>VLOOKUP(A902,Sentiment!A:B,2,FALSE)</f>
        <v>#N/A</v>
      </c>
      <c r="C902" t="str">
        <f t="shared" si="70"/>
        <v>www.fox5dc.com|news|trump-anger-in-society-caused-by-purposely-false-and-inaccurate-reporting-of-mainstream-media-.html</v>
      </c>
      <c r="D902" t="str">
        <f t="shared" si="71"/>
        <v>www.fox5dc.com</v>
      </c>
      <c r="F902">
        <f t="shared" si="72"/>
        <v>0</v>
      </c>
      <c r="G902" t="e">
        <f t="shared" si="73"/>
        <v>#DIV/0!</v>
      </c>
      <c r="H902">
        <f t="shared" si="74"/>
        <v>0</v>
      </c>
    </row>
    <row r="903" spans="1:8" x14ac:dyDescent="0.2">
      <c r="A903" t="s">
        <v>435</v>
      </c>
      <c r="B903" t="e">
        <f>VLOOKUP(A903,Sentiment!A:B,2,FALSE)</f>
        <v>#N/A</v>
      </c>
      <c r="C903" t="str">
        <f t="shared" si="70"/>
        <v>www.funtrivia.com|askft|Question27989.html.html</v>
      </c>
      <c r="D903" t="str">
        <f t="shared" si="71"/>
        <v>www.funtrivia.com</v>
      </c>
      <c r="F903">
        <f t="shared" si="72"/>
        <v>0</v>
      </c>
      <c r="G903" t="e">
        <f t="shared" si="73"/>
        <v>#DIV/0!</v>
      </c>
      <c r="H903">
        <f t="shared" si="74"/>
        <v>0</v>
      </c>
    </row>
    <row r="904" spans="1:8" x14ac:dyDescent="0.2">
      <c r="A904" t="s">
        <v>436</v>
      </c>
      <c r="B904" t="e">
        <f>VLOOKUP(A904,Sentiment!A:B,2,FALSE)</f>
        <v>#N/A</v>
      </c>
      <c r="C904" t="str">
        <f t="shared" si="70"/>
        <v>www.goerie.com|news|20181024|erie-to-send-35129-bill-to-trump-campaign.html</v>
      </c>
      <c r="D904" t="str">
        <f t="shared" si="71"/>
        <v>www.goerie.com</v>
      </c>
      <c r="F904">
        <f t="shared" si="72"/>
        <v>0</v>
      </c>
      <c r="G904" t="e">
        <f t="shared" si="73"/>
        <v>#DIV/0!</v>
      </c>
      <c r="H904">
        <f t="shared" si="74"/>
        <v>0</v>
      </c>
    </row>
    <row r="905" spans="1:8" x14ac:dyDescent="0.2">
      <c r="A905" t="s">
        <v>437</v>
      </c>
      <c r="B905" t="e">
        <f>VLOOKUP(A905,Sentiment!A:B,2,FALSE)</f>
        <v>#N/A</v>
      </c>
      <c r="C905" t="str">
        <f t="shared" si="70"/>
        <v>www.hirethedonald.com|.html</v>
      </c>
      <c r="D905" t="str">
        <f t="shared" si="71"/>
        <v>www.hirethedonald.com</v>
      </c>
      <c r="F905">
        <f t="shared" si="72"/>
        <v>0</v>
      </c>
      <c r="G905" t="e">
        <f t="shared" si="73"/>
        <v>#DIV/0!</v>
      </c>
      <c r="H905">
        <f t="shared" si="74"/>
        <v>0</v>
      </c>
    </row>
    <row r="906" spans="1:8" x14ac:dyDescent="0.2">
      <c r="A906" t="s">
        <v>438</v>
      </c>
      <c r="B906" t="e">
        <f>VLOOKUP(A906,Sentiment!A:B,2,FALSE)</f>
        <v>#N/A</v>
      </c>
      <c r="C906" t="str">
        <f t="shared" si="70"/>
        <v>www.icepop.com|top-us-presidents-ranked|.html</v>
      </c>
      <c r="D906" t="str">
        <f t="shared" si="71"/>
        <v>www.icepop.com</v>
      </c>
      <c r="F906">
        <f t="shared" si="72"/>
        <v>0</v>
      </c>
      <c r="G906" t="e">
        <f t="shared" si="73"/>
        <v>#DIV/0!</v>
      </c>
      <c r="H906">
        <f t="shared" si="74"/>
        <v>0</v>
      </c>
    </row>
    <row r="907" spans="1:8" x14ac:dyDescent="0.2">
      <c r="A907" t="s">
        <v>439</v>
      </c>
      <c r="B907">
        <f>VLOOKUP(A907,Sentiment!A:B,2,FALSE)</f>
        <v>0.16666666666666599</v>
      </c>
      <c r="C907" t="str">
        <f t="shared" si="70"/>
        <v>www.instagram.com|realdonaldtrump.html</v>
      </c>
      <c r="D907" t="str">
        <f t="shared" si="71"/>
        <v>www.instagram.com</v>
      </c>
      <c r="F907">
        <f t="shared" si="72"/>
        <v>0</v>
      </c>
      <c r="G907" t="e">
        <f t="shared" si="73"/>
        <v>#DIV/0!</v>
      </c>
      <c r="H907">
        <f t="shared" si="74"/>
        <v>0</v>
      </c>
    </row>
    <row r="908" spans="1:8" x14ac:dyDescent="0.2">
      <c r="A908" t="s">
        <v>728</v>
      </c>
      <c r="B908" t="e">
        <f>VLOOKUP(A908,Sentiment!A:B,2,FALSE)</f>
        <v>#N/A</v>
      </c>
      <c r="C908" t="str">
        <f t="shared" si="70"/>
        <v>www.ipl.org|div|potus|.html</v>
      </c>
      <c r="D908" t="str">
        <f t="shared" si="71"/>
        <v>www.ipl.org</v>
      </c>
      <c r="F908">
        <f t="shared" si="72"/>
        <v>0</v>
      </c>
      <c r="G908" t="e">
        <f t="shared" si="73"/>
        <v>#DIV/0!</v>
      </c>
      <c r="H908">
        <f t="shared" si="74"/>
        <v>0</v>
      </c>
    </row>
    <row r="909" spans="1:8" x14ac:dyDescent="0.2">
      <c r="A909" t="s">
        <v>440</v>
      </c>
      <c r="B909" t="e">
        <f>VLOOKUP(A909,Sentiment!A:B,2,FALSE)</f>
        <v>#N/A</v>
      </c>
      <c r="C909" t="str">
        <f t="shared" si="70"/>
        <v>www.ipl.org|div|potus|jagarfield.html.html</v>
      </c>
      <c r="D909" t="str">
        <f t="shared" si="71"/>
        <v>www.ipl.org</v>
      </c>
      <c r="F909">
        <f t="shared" si="72"/>
        <v>0</v>
      </c>
      <c r="G909" t="e">
        <f t="shared" si="73"/>
        <v>#DIV/0!</v>
      </c>
      <c r="H909">
        <f t="shared" si="74"/>
        <v>0</v>
      </c>
    </row>
    <row r="910" spans="1:8" x14ac:dyDescent="0.2">
      <c r="A910" t="s">
        <v>441</v>
      </c>
      <c r="B910" t="e">
        <f>VLOOKUP(A910,Sentiment!A:B,2,FALSE)</f>
        <v>#N/A</v>
      </c>
      <c r="C910" t="str">
        <f t="shared" si="70"/>
        <v>www.itoptopics.com|donald-trump.html</v>
      </c>
      <c r="D910" t="str">
        <f t="shared" si="71"/>
        <v>www.itoptopics.com</v>
      </c>
      <c r="F910">
        <f t="shared" si="72"/>
        <v>0</v>
      </c>
      <c r="G910" t="e">
        <f t="shared" si="73"/>
        <v>#DIV/0!</v>
      </c>
      <c r="H910">
        <f t="shared" si="74"/>
        <v>0</v>
      </c>
    </row>
    <row r="911" spans="1:8" x14ac:dyDescent="0.2">
      <c r="A911" t="s">
        <v>442</v>
      </c>
      <c r="B911" t="e">
        <f>VLOOKUP(A911,Sentiment!A:B,2,FALSE)</f>
        <v>#N/A</v>
      </c>
      <c r="C911" t="str">
        <f t="shared" si="70"/>
        <v>www.ks95.com|donald-trump-hair-tutorial|.html</v>
      </c>
      <c r="D911" t="str">
        <f t="shared" si="71"/>
        <v>www.ks95.com</v>
      </c>
      <c r="F911">
        <f t="shared" si="72"/>
        <v>0</v>
      </c>
      <c r="G911" t="e">
        <f t="shared" si="73"/>
        <v>#DIV/0!</v>
      </c>
      <c r="H911">
        <f t="shared" si="74"/>
        <v>0</v>
      </c>
    </row>
    <row r="912" spans="1:8" x14ac:dyDescent="0.2">
      <c r="A912" t="s">
        <v>443</v>
      </c>
      <c r="B912" t="e">
        <f>VLOOKUP(A912,Sentiment!A:B,2,FALSE)</f>
        <v>#N/A</v>
      </c>
      <c r="C912" t="str">
        <f t="shared" si="70"/>
        <v>www.latimes.com|topic|politics-government|donald-trump-PEBSL000163-topic.html.html</v>
      </c>
      <c r="D912" t="str">
        <f t="shared" si="71"/>
        <v>www.latimes.com</v>
      </c>
      <c r="F912">
        <f t="shared" si="72"/>
        <v>0</v>
      </c>
      <c r="G912" t="e">
        <f t="shared" si="73"/>
        <v>#DIV/0!</v>
      </c>
      <c r="H912">
        <f t="shared" si="74"/>
        <v>0</v>
      </c>
    </row>
    <row r="913" spans="1:8" x14ac:dyDescent="0.2">
      <c r="A913" t="s">
        <v>1007</v>
      </c>
      <c r="B913" t="e">
        <f>VLOOKUP(A913,Sentiment!A:B,2,FALSE)</f>
        <v>#N/A</v>
      </c>
      <c r="C913" t="str">
        <f t="shared" si="70"/>
        <v>www.let.rug.nl|usa|presidents|.html</v>
      </c>
      <c r="D913" t="str">
        <f t="shared" si="71"/>
        <v>www.let.rug.nl</v>
      </c>
      <c r="F913">
        <f t="shared" si="72"/>
        <v>0</v>
      </c>
      <c r="G913" t="e">
        <f t="shared" si="73"/>
        <v>#DIV/0!</v>
      </c>
      <c r="H913">
        <f t="shared" si="74"/>
        <v>0</v>
      </c>
    </row>
    <row r="914" spans="1:8" x14ac:dyDescent="0.2">
      <c r="A914" t="s">
        <v>1008</v>
      </c>
      <c r="B914" t="e">
        <f>VLOOKUP(A914,Sentiment!A:B,2,FALSE)</f>
        <v>#N/A</v>
      </c>
      <c r="C914" t="str">
        <f t="shared" si="70"/>
        <v>www.magapill.com|.html</v>
      </c>
      <c r="D914" t="str">
        <f t="shared" si="71"/>
        <v>www.magapill.com</v>
      </c>
      <c r="F914">
        <f t="shared" si="72"/>
        <v>0</v>
      </c>
      <c r="G914" t="e">
        <f t="shared" si="73"/>
        <v>#DIV/0!</v>
      </c>
      <c r="H914">
        <f t="shared" si="74"/>
        <v>0</v>
      </c>
    </row>
    <row r="915" spans="1:8" x14ac:dyDescent="0.2">
      <c r="A915" t="s">
        <v>444</v>
      </c>
      <c r="B915" t="e">
        <f>VLOOKUP(A915,Sentiment!A:B,2,FALSE)</f>
        <v>#N/A</v>
      </c>
      <c r="C915" t="str">
        <f t="shared" si="70"/>
        <v>www.mega1043.com|president-trump-promises-thorough-investigation-into-suspicious-packages-sent-to-clintons-obamas-cnn-and-other-u-s-officials|.html</v>
      </c>
      <c r="D915" t="str">
        <f t="shared" si="71"/>
        <v>www.mega1043.com</v>
      </c>
      <c r="F915">
        <f t="shared" si="72"/>
        <v>0</v>
      </c>
      <c r="G915" t="e">
        <f t="shared" si="73"/>
        <v>#DIV/0!</v>
      </c>
      <c r="H915">
        <f t="shared" si="74"/>
        <v>0</v>
      </c>
    </row>
    <row r="916" spans="1:8" x14ac:dyDescent="0.2">
      <c r="A916" t="s">
        <v>729</v>
      </c>
      <c r="B916" t="e">
        <f>VLOOKUP(A916,Sentiment!A:B,2,FALSE)</f>
        <v>#N/A</v>
      </c>
      <c r="C916" t="str">
        <f t="shared" si="70"/>
        <v>www.msnbc.com|rachel-maddow-show|new-tpp-take-effect-year-the-world-moves-without-us.html</v>
      </c>
      <c r="D916" t="str">
        <f t="shared" si="71"/>
        <v>www.msnbc.com</v>
      </c>
      <c r="F916">
        <f t="shared" si="72"/>
        <v>0</v>
      </c>
      <c r="G916" t="e">
        <f t="shared" si="73"/>
        <v>#DIV/0!</v>
      </c>
      <c r="H916">
        <f t="shared" si="74"/>
        <v>0</v>
      </c>
    </row>
    <row r="917" spans="1:8" x14ac:dyDescent="0.2">
      <c r="A917" t="s">
        <v>1009</v>
      </c>
      <c r="B917" t="e">
        <f>VLOOKUP(A917,Sentiment!A:B,2,FALSE)</f>
        <v>#N/A</v>
      </c>
      <c r="C917" t="str">
        <f t="shared" si="70"/>
        <v>www.msnbc.com|videos.html</v>
      </c>
      <c r="D917" t="str">
        <f t="shared" si="71"/>
        <v>www.msnbc.com</v>
      </c>
      <c r="F917">
        <f t="shared" si="72"/>
        <v>0</v>
      </c>
      <c r="G917" t="e">
        <f t="shared" si="73"/>
        <v>#DIV/0!</v>
      </c>
      <c r="H917">
        <f t="shared" si="74"/>
        <v>0</v>
      </c>
    </row>
    <row r="918" spans="1:8" x14ac:dyDescent="0.2">
      <c r="A918" t="s">
        <v>445</v>
      </c>
      <c r="B918" t="e">
        <f>VLOOKUP(A918,Sentiment!A:B,2,FALSE)</f>
        <v>#N/A</v>
      </c>
      <c r="C918" t="str">
        <f t="shared" si="70"/>
        <v>www.nbc-2.com|story|39351366|president-trump-to-attend-desantis-rally-at-hertz-arena.html</v>
      </c>
      <c r="D918" t="str">
        <f t="shared" si="71"/>
        <v>www.nbc-2.com</v>
      </c>
      <c r="F918">
        <f t="shared" si="72"/>
        <v>0</v>
      </c>
      <c r="G918" t="e">
        <f t="shared" si="73"/>
        <v>#DIV/0!</v>
      </c>
      <c r="H918">
        <f t="shared" si="74"/>
        <v>0</v>
      </c>
    </row>
    <row r="919" spans="1:8" x14ac:dyDescent="0.2">
      <c r="A919" t="s">
        <v>730</v>
      </c>
      <c r="B919" t="e">
        <f>VLOOKUP(A919,Sentiment!A:B,2,FALSE)</f>
        <v>#N/A</v>
      </c>
      <c r="C919" t="str">
        <f t="shared" si="70"/>
        <v>www.newindianexpress.com|world|2018|oct|30|us-president-donald-trump-end-birthright-citizenship-for-some-us-born-babies-1892026.html.html</v>
      </c>
      <c r="D919" t="str">
        <f t="shared" si="71"/>
        <v>www.newindianexpress.com</v>
      </c>
      <c r="F919">
        <f t="shared" si="72"/>
        <v>0</v>
      </c>
      <c r="G919" t="e">
        <f t="shared" si="73"/>
        <v>#DIV/0!</v>
      </c>
      <c r="H919">
        <f t="shared" si="74"/>
        <v>0</v>
      </c>
    </row>
    <row r="920" spans="1:8" x14ac:dyDescent="0.2">
      <c r="A920" t="s">
        <v>1010</v>
      </c>
      <c r="B920" t="e">
        <f>VLOOKUP(A920,Sentiment!A:B,2,FALSE)</f>
        <v>#N/A</v>
      </c>
      <c r="C920" t="str">
        <f t="shared" si="70"/>
        <v>www.newser.com|story|266660|trump-wrangles-with-the-14th-amendment-on-twitter.html.html</v>
      </c>
      <c r="D920" t="str">
        <f t="shared" si="71"/>
        <v>www.newser.com</v>
      </c>
      <c r="F920">
        <f t="shared" si="72"/>
        <v>0</v>
      </c>
      <c r="G920" t="e">
        <f t="shared" si="73"/>
        <v>#DIV/0!</v>
      </c>
      <c r="H920">
        <f t="shared" si="74"/>
        <v>0</v>
      </c>
    </row>
    <row r="921" spans="1:8" x14ac:dyDescent="0.2">
      <c r="A921" t="s">
        <v>446</v>
      </c>
      <c r="B921" t="e">
        <f>VLOOKUP(A921,Sentiment!A:B,2,FALSE)</f>
        <v>#N/A</v>
      </c>
      <c r="C921" t="str">
        <f t="shared" si="70"/>
        <v>www.nomiprins.com|thoughts|2018|9|19|the-donald-in-wonderland.html.html</v>
      </c>
      <c r="D921" t="str">
        <f t="shared" si="71"/>
        <v>www.nomiprins.com</v>
      </c>
      <c r="F921">
        <f t="shared" si="72"/>
        <v>0</v>
      </c>
      <c r="G921" t="e">
        <f t="shared" si="73"/>
        <v>#DIV/0!</v>
      </c>
      <c r="H921">
        <f t="shared" si="74"/>
        <v>0</v>
      </c>
    </row>
    <row r="922" spans="1:8" x14ac:dyDescent="0.2">
      <c r="A922" t="s">
        <v>731</v>
      </c>
      <c r="B922" t="e">
        <f>VLOOKUP(A922,Sentiment!A:B,2,FALSE)</f>
        <v>#N/A</v>
      </c>
      <c r="C922" t="str">
        <f t="shared" si="70"/>
        <v>www.nydailynews.com|entertainment|music|ny-ent-pharrell-williams-trump-happy-20181029-story.html.html</v>
      </c>
      <c r="D922" t="str">
        <f t="shared" si="71"/>
        <v>www.nydailynews.com</v>
      </c>
      <c r="F922">
        <f t="shared" si="72"/>
        <v>0</v>
      </c>
      <c r="G922" t="e">
        <f t="shared" si="73"/>
        <v>#DIV/0!</v>
      </c>
      <c r="H922">
        <f t="shared" si="74"/>
        <v>0</v>
      </c>
    </row>
    <row r="923" spans="1:8" x14ac:dyDescent="0.2">
      <c r="A923" t="s">
        <v>447</v>
      </c>
      <c r="B923" t="e">
        <f>VLOOKUP(A923,Sentiment!A:B,2,FALSE)</f>
        <v>#N/A</v>
      </c>
      <c r="C923" t="str">
        <f t="shared" si="70"/>
        <v>www.nydailynews.com|news|politics|ny-news-democrats-trump-condoning-bombs-20181024-story.html.html</v>
      </c>
      <c r="D923" t="str">
        <f t="shared" si="71"/>
        <v>www.nydailynews.com</v>
      </c>
      <c r="F923">
        <f t="shared" si="72"/>
        <v>0</v>
      </c>
      <c r="G923" t="e">
        <f t="shared" si="73"/>
        <v>#DIV/0!</v>
      </c>
      <c r="H923">
        <f t="shared" si="74"/>
        <v>0</v>
      </c>
    </row>
    <row r="924" spans="1:8" x14ac:dyDescent="0.2">
      <c r="A924" t="s">
        <v>732</v>
      </c>
      <c r="B924" t="e">
        <f>VLOOKUP(A924,Sentiment!A:B,2,FALSE)</f>
        <v>#N/A</v>
      </c>
      <c r="C924" t="str">
        <f t="shared" si="70"/>
        <v>www.nydailynews.com|tags|donald-trmp|.html</v>
      </c>
      <c r="D924" t="str">
        <f t="shared" si="71"/>
        <v>www.nydailynews.com</v>
      </c>
      <c r="F924">
        <f t="shared" si="72"/>
        <v>0</v>
      </c>
      <c r="G924" t="e">
        <f t="shared" si="73"/>
        <v>#DIV/0!</v>
      </c>
      <c r="H924">
        <f t="shared" si="74"/>
        <v>0</v>
      </c>
    </row>
    <row r="925" spans="1:8" x14ac:dyDescent="0.2">
      <c r="A925" t="s">
        <v>448</v>
      </c>
      <c r="B925">
        <f>VLOOKUP(A925,Sentiment!A:B,2,FALSE)</f>
        <v>2.9024206110298802E-2</v>
      </c>
      <c r="C925" t="str">
        <f t="shared" si="70"/>
        <v>www.nytimes.com|topic|person|donald-trump.html</v>
      </c>
      <c r="D925" t="str">
        <f t="shared" si="71"/>
        <v>www.nytimes.com</v>
      </c>
      <c r="F925">
        <f t="shared" si="72"/>
        <v>0</v>
      </c>
      <c r="G925" t="e">
        <f t="shared" si="73"/>
        <v>#DIV/0!</v>
      </c>
      <c r="H925">
        <f t="shared" si="74"/>
        <v>0</v>
      </c>
    </row>
    <row r="926" spans="1:8" x14ac:dyDescent="0.2">
      <c r="A926" t="s">
        <v>1011</v>
      </c>
      <c r="B926" t="e">
        <f>VLOOKUP(A926,Sentiment!A:B,2,FALSE)</f>
        <v>#N/A</v>
      </c>
      <c r="C926" t="str">
        <f t="shared" si="70"/>
        <v>www.nytimes.com|topic|subject|presidents-and-presidency-us.html</v>
      </c>
      <c r="D926" t="str">
        <f t="shared" si="71"/>
        <v>www.nytimes.com</v>
      </c>
      <c r="F926">
        <f t="shared" si="72"/>
        <v>0</v>
      </c>
      <c r="G926" t="e">
        <f t="shared" si="73"/>
        <v>#DIV/0!</v>
      </c>
      <c r="H926">
        <f t="shared" si="74"/>
        <v>0</v>
      </c>
    </row>
    <row r="927" spans="1:8" x14ac:dyDescent="0.2">
      <c r="A927" t="s">
        <v>449</v>
      </c>
      <c r="B927" t="e">
        <f>VLOOKUP(A927,Sentiment!A:B,2,FALSE)</f>
        <v>#N/A</v>
      </c>
      <c r="C927" t="str">
        <f t="shared" si="70"/>
        <v>www.on-this-day.com|cgi-bin|otd|uspresidentotd.pl.html</v>
      </c>
      <c r="D927" t="str">
        <f t="shared" si="71"/>
        <v>www.on-this-day.com</v>
      </c>
      <c r="F927">
        <f t="shared" si="72"/>
        <v>0</v>
      </c>
      <c r="G927" t="e">
        <f t="shared" si="73"/>
        <v>#DIV/0!</v>
      </c>
      <c r="H927">
        <f t="shared" si="74"/>
        <v>0</v>
      </c>
    </row>
    <row r="928" spans="1:8" x14ac:dyDescent="0.2">
      <c r="A928" t="s">
        <v>733</v>
      </c>
      <c r="B928" t="e">
        <f>VLOOKUP(A928,Sentiment!A:B,2,FALSE)</f>
        <v>#N/A</v>
      </c>
      <c r="C928" t="str">
        <f t="shared" si="70"/>
        <v>www.pewglobal.org|2017|06|26|u-s-image-suffers-as-publics-around-world-question-trumps-leadership|.html</v>
      </c>
      <c r="D928" t="str">
        <f t="shared" si="71"/>
        <v>www.pewglobal.org</v>
      </c>
      <c r="F928">
        <f t="shared" si="72"/>
        <v>0</v>
      </c>
      <c r="G928" t="e">
        <f t="shared" si="73"/>
        <v>#DIV/0!</v>
      </c>
      <c r="H928">
        <f t="shared" si="74"/>
        <v>0</v>
      </c>
    </row>
    <row r="929" spans="1:8" x14ac:dyDescent="0.2">
      <c r="A929" t="s">
        <v>450</v>
      </c>
      <c r="B929" t="e">
        <f>VLOOKUP(A929,Sentiment!A:B,2,FALSE)</f>
        <v>#N/A</v>
      </c>
      <c r="C929" t="str">
        <f t="shared" si="70"/>
        <v>www.pewglobal.org|2018|10|01|trumps-international-ratings-remain-low-especially-among-key-allies|.html</v>
      </c>
      <c r="D929" t="str">
        <f t="shared" si="71"/>
        <v>www.pewglobal.org</v>
      </c>
      <c r="F929">
        <f t="shared" si="72"/>
        <v>0</v>
      </c>
      <c r="G929" t="e">
        <f t="shared" si="73"/>
        <v>#DIV/0!</v>
      </c>
      <c r="H929">
        <f t="shared" si="74"/>
        <v>0</v>
      </c>
    </row>
    <row r="930" spans="1:8" x14ac:dyDescent="0.2">
      <c r="A930" t="s">
        <v>451</v>
      </c>
      <c r="B930" t="e">
        <f>VLOOKUP(A930,Sentiment!A:B,2,FALSE)</f>
        <v>#N/A</v>
      </c>
      <c r="C930" t="str">
        <f t="shared" si="70"/>
        <v>www.pewglobal.org|database|indicator|6|survey|all|.html</v>
      </c>
      <c r="D930" t="str">
        <f t="shared" si="71"/>
        <v>www.pewglobal.org</v>
      </c>
      <c r="F930">
        <f t="shared" si="72"/>
        <v>0</v>
      </c>
      <c r="G930" t="e">
        <f t="shared" si="73"/>
        <v>#DIV/0!</v>
      </c>
      <c r="H930">
        <f t="shared" si="74"/>
        <v>0</v>
      </c>
    </row>
    <row r="931" spans="1:8" x14ac:dyDescent="0.2">
      <c r="A931" t="s">
        <v>452</v>
      </c>
      <c r="B931" t="e">
        <f>VLOOKUP(A931,Sentiment!A:B,2,FALSE)</f>
        <v>#N/A</v>
      </c>
      <c r="C931" t="str">
        <f t="shared" si="70"/>
        <v>www.presidenttrump.com|.html</v>
      </c>
      <c r="D931" t="str">
        <f t="shared" si="71"/>
        <v>www.presidenttrump.com</v>
      </c>
      <c r="F931">
        <f t="shared" si="72"/>
        <v>0</v>
      </c>
      <c r="G931" t="e">
        <f t="shared" si="73"/>
        <v>#DIV/0!</v>
      </c>
      <c r="H931">
        <f t="shared" si="74"/>
        <v>0</v>
      </c>
    </row>
    <row r="932" spans="1:8" x14ac:dyDescent="0.2">
      <c r="A932" t="s">
        <v>453</v>
      </c>
      <c r="B932" t="e">
        <f>VLOOKUP(A932,Sentiment!A:B,2,FALSE)</f>
        <v>#N/A</v>
      </c>
      <c r="C932" t="str">
        <f t="shared" si="70"/>
        <v>www.presidenttrump.exposed|category|donald-trump|.html</v>
      </c>
      <c r="D932" t="str">
        <f t="shared" si="71"/>
        <v>www.presidenttrump.exposed</v>
      </c>
      <c r="F932">
        <f t="shared" si="72"/>
        <v>0</v>
      </c>
      <c r="G932" t="e">
        <f t="shared" si="73"/>
        <v>#DIV/0!</v>
      </c>
      <c r="H932">
        <f t="shared" si="74"/>
        <v>0</v>
      </c>
    </row>
    <row r="933" spans="1:8" x14ac:dyDescent="0.2">
      <c r="A933" t="s">
        <v>454</v>
      </c>
      <c r="B933" t="e">
        <f>VLOOKUP(A933,Sentiment!A:B,2,FALSE)</f>
        <v>#N/A</v>
      </c>
      <c r="C933" t="str">
        <f t="shared" si="70"/>
        <v>www.rasmussenreports.com|public_content|current_events|politics|prez_track_sep20.html</v>
      </c>
      <c r="D933" t="str">
        <f t="shared" si="71"/>
        <v>www.rasmussenreports.com</v>
      </c>
      <c r="F933">
        <f t="shared" si="72"/>
        <v>0</v>
      </c>
      <c r="G933" t="e">
        <f t="shared" si="73"/>
        <v>#DIV/0!</v>
      </c>
      <c r="H933">
        <f t="shared" si="74"/>
        <v>0</v>
      </c>
    </row>
    <row r="934" spans="1:8" x14ac:dyDescent="0.2">
      <c r="A934" t="s">
        <v>1012</v>
      </c>
      <c r="B934" t="e">
        <f>VLOOKUP(A934,Sentiment!A:B,2,FALSE)</f>
        <v>#N/A</v>
      </c>
      <c r="C934" t="str">
        <f t="shared" si="70"/>
        <v>www.rasmussenreports.com|public_content|politics|general_politics|january_2018|oprah_vs_the_donald_and_the_winner_is.html</v>
      </c>
      <c r="D934" t="str">
        <f t="shared" si="71"/>
        <v>www.rasmussenreports.com</v>
      </c>
      <c r="F934">
        <f t="shared" si="72"/>
        <v>0</v>
      </c>
      <c r="G934" t="e">
        <f t="shared" si="73"/>
        <v>#DIV/0!</v>
      </c>
      <c r="H934">
        <f t="shared" si="74"/>
        <v>0</v>
      </c>
    </row>
    <row r="935" spans="1:8" x14ac:dyDescent="0.2">
      <c r="A935" t="s">
        <v>455</v>
      </c>
      <c r="B935" t="e">
        <f>VLOOKUP(A935,Sentiment!A:B,2,FALSE)</f>
        <v>#N/A</v>
      </c>
      <c r="C935" t="str">
        <f t="shared" si="70"/>
        <v>www.rasmussenreports.com|public_content|politics|political_updates|prez_track_jul09.html</v>
      </c>
      <c r="D935" t="str">
        <f t="shared" si="71"/>
        <v>www.rasmussenreports.com</v>
      </c>
      <c r="F935">
        <f t="shared" si="72"/>
        <v>0</v>
      </c>
      <c r="G935" t="e">
        <f t="shared" si="73"/>
        <v>#DIV/0!</v>
      </c>
      <c r="H935">
        <f t="shared" si="74"/>
        <v>0</v>
      </c>
    </row>
    <row r="936" spans="1:8" x14ac:dyDescent="0.2">
      <c r="A936" t="s">
        <v>734</v>
      </c>
      <c r="B936" t="e">
        <f>VLOOKUP(A936,Sentiment!A:B,2,FALSE)</f>
        <v>#N/A</v>
      </c>
      <c r="C936" t="str">
        <f t="shared" si="70"/>
        <v>www.rasmussenreports.com|public_content|politics|political_updates|prez_track_jun1.html</v>
      </c>
      <c r="D936" t="str">
        <f t="shared" si="71"/>
        <v>www.rasmussenreports.com</v>
      </c>
      <c r="F936">
        <f t="shared" si="72"/>
        <v>0</v>
      </c>
      <c r="G936" t="e">
        <f t="shared" si="73"/>
        <v>#DIV/0!</v>
      </c>
      <c r="H936">
        <f t="shared" si="74"/>
        <v>0</v>
      </c>
    </row>
    <row r="937" spans="1:8" x14ac:dyDescent="0.2">
      <c r="A937" t="s">
        <v>1013</v>
      </c>
      <c r="B937" t="e">
        <f>VLOOKUP(A937,Sentiment!A:B,2,FALSE)</f>
        <v>#N/A</v>
      </c>
      <c r="C937" t="str">
        <f t="shared" si="70"/>
        <v>www.rasmussenreports.com|public_content|politics|trump_administration|rating_president_trump_on_the_issues_oct29.html</v>
      </c>
      <c r="D937" t="str">
        <f t="shared" si="71"/>
        <v>www.rasmussenreports.com</v>
      </c>
      <c r="F937">
        <f t="shared" si="72"/>
        <v>0</v>
      </c>
      <c r="G937" t="e">
        <f t="shared" si="73"/>
        <v>#DIV/0!</v>
      </c>
      <c r="H937">
        <f t="shared" si="74"/>
        <v>0</v>
      </c>
    </row>
    <row r="938" spans="1:8" x14ac:dyDescent="0.2">
      <c r="A938" t="s">
        <v>456</v>
      </c>
      <c r="B938" t="e">
        <f>VLOOKUP(A938,Sentiment!A:B,2,FALSE)</f>
        <v>#N/A</v>
      </c>
      <c r="C938" t="str">
        <f t="shared" si="70"/>
        <v>www.selectsmart.com|DISCUSS|read.php|16|1132584.html</v>
      </c>
      <c r="D938" t="str">
        <f t="shared" si="71"/>
        <v>www.selectsmart.com</v>
      </c>
      <c r="F938">
        <f t="shared" si="72"/>
        <v>0</v>
      </c>
      <c r="G938" t="e">
        <f t="shared" si="73"/>
        <v>#DIV/0!</v>
      </c>
      <c r="H938">
        <f t="shared" si="74"/>
        <v>0</v>
      </c>
    </row>
    <row r="939" spans="1:8" x14ac:dyDescent="0.2">
      <c r="A939" t="s">
        <v>735</v>
      </c>
      <c r="B939" t="e">
        <f>VLOOKUP(A939,Sentiment!A:B,2,FALSE)</f>
        <v>#N/A</v>
      </c>
      <c r="C939" t="str">
        <f t="shared" si="70"/>
        <v>www.senate.gov|artandhistory|history|minute|President_For_A_Day.htm.html</v>
      </c>
      <c r="D939" t="str">
        <f t="shared" si="71"/>
        <v>www.senate.gov</v>
      </c>
      <c r="F939">
        <f t="shared" si="72"/>
        <v>0</v>
      </c>
      <c r="G939" t="e">
        <f t="shared" si="73"/>
        <v>#DIV/0!</v>
      </c>
      <c r="H939">
        <f t="shared" si="74"/>
        <v>0</v>
      </c>
    </row>
    <row r="940" spans="1:8" x14ac:dyDescent="0.2">
      <c r="A940" t="s">
        <v>457</v>
      </c>
      <c r="B940" t="e">
        <f>VLOOKUP(A940,Sentiment!A:B,2,FALSE)</f>
        <v>#N/A</v>
      </c>
      <c r="C940" t="str">
        <f t="shared" si="70"/>
        <v>www.sheppardsoftware.com|History|presidents|Presidents_22_Cleveland.htm.html</v>
      </c>
      <c r="D940" t="str">
        <f t="shared" si="71"/>
        <v>www.sheppardsoftware.com</v>
      </c>
      <c r="F940">
        <f t="shared" si="72"/>
        <v>0</v>
      </c>
      <c r="G940" t="e">
        <f t="shared" si="73"/>
        <v>#DIV/0!</v>
      </c>
      <c r="H940">
        <f t="shared" si="74"/>
        <v>0</v>
      </c>
    </row>
    <row r="941" spans="1:8" x14ac:dyDescent="0.2">
      <c r="A941" t="s">
        <v>458</v>
      </c>
      <c r="B941" t="e">
        <f>VLOOKUP(A941,Sentiment!A:B,2,FALSE)</f>
        <v>#N/A</v>
      </c>
      <c r="C941" t="str">
        <f t="shared" si="70"/>
        <v>www.spiegel.de|international|world|how-europe-can-survive-the-donald-trump-era-a-1219447.html.html</v>
      </c>
      <c r="D941" t="str">
        <f t="shared" si="71"/>
        <v>www.spiegel.de</v>
      </c>
      <c r="F941">
        <f t="shared" si="72"/>
        <v>0</v>
      </c>
      <c r="G941" t="e">
        <f t="shared" si="73"/>
        <v>#DIV/0!</v>
      </c>
      <c r="H941">
        <f t="shared" si="74"/>
        <v>0</v>
      </c>
    </row>
    <row r="942" spans="1:8" x14ac:dyDescent="0.2">
      <c r="A942" t="s">
        <v>736</v>
      </c>
      <c r="B942">
        <f>VLOOKUP(A942,Sentiment!A:B,2,FALSE)</f>
        <v>0.210934065934066</v>
      </c>
      <c r="C942" t="str">
        <f t="shared" si="70"/>
        <v>www.theintelligencer.net|news|top-headlines|2018|09|president-donald-trump-set-to-visit-wheeling-w-va-saturday|.html</v>
      </c>
      <c r="D942" t="str">
        <f t="shared" si="71"/>
        <v>www.theintelligencer.net</v>
      </c>
      <c r="F942">
        <f t="shared" si="72"/>
        <v>0</v>
      </c>
      <c r="G942" t="e">
        <f t="shared" si="73"/>
        <v>#DIV/0!</v>
      </c>
      <c r="H942">
        <f t="shared" si="74"/>
        <v>0</v>
      </c>
    </row>
    <row r="943" spans="1:8" x14ac:dyDescent="0.2">
      <c r="A943" t="s">
        <v>459</v>
      </c>
      <c r="B943" t="e">
        <f>VLOOKUP(A943,Sentiment!A:B,2,FALSE)</f>
        <v>#N/A</v>
      </c>
      <c r="C943" t="str">
        <f t="shared" si="70"/>
        <v>www.theweek.co.uk|donald-trump|95649|betting-odds-and-polls-who-will-be-the-next-us-president.html</v>
      </c>
      <c r="D943" t="str">
        <f t="shared" si="71"/>
        <v>www.theweek.co.uk</v>
      </c>
      <c r="F943">
        <f t="shared" si="72"/>
        <v>0</v>
      </c>
      <c r="G943" t="e">
        <f t="shared" si="73"/>
        <v>#DIV/0!</v>
      </c>
      <c r="H943">
        <f t="shared" si="74"/>
        <v>0</v>
      </c>
    </row>
    <row r="944" spans="1:8" x14ac:dyDescent="0.2">
      <c r="A944" t="s">
        <v>460</v>
      </c>
      <c r="B944" t="e">
        <f>VLOOKUP(A944,Sentiment!A:B,2,FALSE)</f>
        <v>#N/A</v>
      </c>
      <c r="C944" t="str">
        <f t="shared" si="70"/>
        <v>www.tmz.com|person|donald-trump|.html</v>
      </c>
      <c r="D944" t="str">
        <f t="shared" si="71"/>
        <v>www.tmz.com</v>
      </c>
      <c r="F944">
        <f t="shared" si="72"/>
        <v>0</v>
      </c>
      <c r="G944" t="e">
        <f t="shared" si="73"/>
        <v>#DIV/0!</v>
      </c>
      <c r="H944">
        <f t="shared" si="74"/>
        <v>0</v>
      </c>
    </row>
    <row r="945" spans="1:8" x14ac:dyDescent="0.2">
      <c r="A945" t="s">
        <v>461</v>
      </c>
      <c r="B945" t="e">
        <f>VLOOKUP(A945,Sentiment!A:B,2,FALSE)</f>
        <v>#N/A</v>
      </c>
      <c r="C945" t="str">
        <f t="shared" si="70"/>
        <v>www.trumptowerny.com|.html</v>
      </c>
      <c r="D945" t="str">
        <f t="shared" si="71"/>
        <v>www.trumptowerny.com</v>
      </c>
      <c r="F945">
        <f t="shared" si="72"/>
        <v>0</v>
      </c>
      <c r="G945" t="e">
        <f t="shared" si="73"/>
        <v>#DIV/0!</v>
      </c>
      <c r="H945">
        <f t="shared" si="74"/>
        <v>0</v>
      </c>
    </row>
    <row r="946" spans="1:8" x14ac:dyDescent="0.2">
      <c r="A946" t="s">
        <v>462</v>
      </c>
      <c r="B946">
        <f>VLOOKUP(A946,Sentiment!A:B,2,FALSE)</f>
        <v>0.30401018160326598</v>
      </c>
      <c r="C946" t="str">
        <f t="shared" si="70"/>
        <v>www.twitter.com|realdonaldtrump.html</v>
      </c>
      <c r="D946" t="str">
        <f t="shared" si="71"/>
        <v>www.twitter.com</v>
      </c>
      <c r="F946">
        <f t="shared" si="72"/>
        <v>0</v>
      </c>
      <c r="G946" t="e">
        <f t="shared" si="73"/>
        <v>#DIV/0!</v>
      </c>
      <c r="H946">
        <f t="shared" si="74"/>
        <v>0</v>
      </c>
    </row>
    <row r="947" spans="1:8" x14ac:dyDescent="0.2">
      <c r="A947" t="s">
        <v>737</v>
      </c>
      <c r="B947" t="e">
        <f>VLOOKUP(A947,Sentiment!A:B,2,FALSE)</f>
        <v>#N/A</v>
      </c>
      <c r="C947" t="str">
        <f t="shared" si="70"/>
        <v>www.visualcapitalist.com|visualizing-the-lifespan-of-every-u-s-president|.html</v>
      </c>
      <c r="D947" t="str">
        <f t="shared" si="71"/>
        <v>www.visualcapitalist.com</v>
      </c>
      <c r="F947">
        <f t="shared" si="72"/>
        <v>0</v>
      </c>
      <c r="G947" t="e">
        <f t="shared" si="73"/>
        <v>#DIV/0!</v>
      </c>
      <c r="H947">
        <f t="shared" si="74"/>
        <v>0</v>
      </c>
    </row>
    <row r="948" spans="1:8" x14ac:dyDescent="0.2">
      <c r="A948" t="s">
        <v>738</v>
      </c>
      <c r="B948" t="e">
        <f>VLOOKUP(A948,Sentiment!A:B,2,FALSE)</f>
        <v>#N/A</v>
      </c>
      <c r="C948" t="str">
        <f t="shared" si="70"/>
        <v>www.vulture.com|2018|10|jon-stewart-dave-chappelle-trump-sexism-louis-c-k-cnn.html.html</v>
      </c>
      <c r="D948" t="str">
        <f t="shared" si="71"/>
        <v>www.vulture.com</v>
      </c>
      <c r="F948">
        <f t="shared" si="72"/>
        <v>0</v>
      </c>
      <c r="G948" t="e">
        <f t="shared" si="73"/>
        <v>#DIV/0!</v>
      </c>
      <c r="H948">
        <f t="shared" si="74"/>
        <v>0</v>
      </c>
    </row>
    <row r="949" spans="1:8" x14ac:dyDescent="0.2">
      <c r="A949" t="s">
        <v>739</v>
      </c>
      <c r="B949" t="e">
        <f>VLOOKUP(A949,Sentiment!A:B,2,FALSE)</f>
        <v>#N/A</v>
      </c>
      <c r="C949" t="str">
        <f t="shared" si="70"/>
        <v>www.vulture.com|2018|10|the-history-of-musicians-rejecting-donald-trump.html.html</v>
      </c>
      <c r="D949" t="str">
        <f t="shared" si="71"/>
        <v>www.vulture.com</v>
      </c>
      <c r="F949">
        <f t="shared" si="72"/>
        <v>0</v>
      </c>
      <c r="G949" t="e">
        <f t="shared" si="73"/>
        <v>#DIV/0!</v>
      </c>
      <c r="H949">
        <f t="shared" si="74"/>
        <v>0</v>
      </c>
    </row>
    <row r="950" spans="1:8" x14ac:dyDescent="0.2">
      <c r="A950" t="s">
        <v>1014</v>
      </c>
      <c r="B950" t="e">
        <f>VLOOKUP(A950,Sentiment!A:B,2,FALSE)</f>
        <v>#N/A</v>
      </c>
      <c r="C950" t="str">
        <f t="shared" si="70"/>
        <v>www.vulture.com|2018|11|the-history-of-musicians-rejecting-donald-trump.html.html</v>
      </c>
      <c r="D950" t="str">
        <f t="shared" si="71"/>
        <v>www.vulture.com</v>
      </c>
      <c r="F950">
        <f t="shared" si="72"/>
        <v>0</v>
      </c>
      <c r="G950" t="e">
        <f t="shared" si="73"/>
        <v>#DIV/0!</v>
      </c>
      <c r="H950">
        <f t="shared" si="74"/>
        <v>0</v>
      </c>
    </row>
    <row r="951" spans="1:8" x14ac:dyDescent="0.2">
      <c r="A951" t="s">
        <v>463</v>
      </c>
      <c r="B951" t="e">
        <f>VLOOKUP(A951,Sentiment!A:B,2,FALSE)</f>
        <v>#N/A</v>
      </c>
      <c r="C951" t="str">
        <f t="shared" si="70"/>
        <v>www.wlrn.org|post|bolsonaro-donald-trump-brazil-divides-women-presidential-vote.html</v>
      </c>
      <c r="D951" t="str">
        <f t="shared" si="71"/>
        <v>www.wlrn.org</v>
      </c>
      <c r="F951">
        <f t="shared" si="72"/>
        <v>0</v>
      </c>
      <c r="G951" t="e">
        <f t="shared" si="73"/>
        <v>#DIV/0!</v>
      </c>
      <c r="H951">
        <f t="shared" si="74"/>
        <v>0</v>
      </c>
    </row>
    <row r="952" spans="1:8" x14ac:dyDescent="0.2">
      <c r="A952" t="s">
        <v>740</v>
      </c>
      <c r="B952" t="e">
        <f>VLOOKUP(A952,Sentiment!A:B,2,FALSE)</f>
        <v>#N/A</v>
      </c>
      <c r="C952" t="str">
        <f t="shared" si="70"/>
        <v>www.wrcbtv.com|story|39366994|update-president-trump-to-hold-maga-rally-at-mckenzie-arena-sunday.html</v>
      </c>
      <c r="D952" t="str">
        <f t="shared" si="71"/>
        <v>www.wrcbtv.com</v>
      </c>
      <c r="F952">
        <f t="shared" si="72"/>
        <v>0</v>
      </c>
      <c r="G952" t="e">
        <f t="shared" si="73"/>
        <v>#DIV/0!</v>
      </c>
      <c r="H952">
        <f t="shared" si="74"/>
        <v>0</v>
      </c>
    </row>
    <row r="953" spans="1:8" x14ac:dyDescent="0.2">
      <c r="A953" t="s">
        <v>741</v>
      </c>
      <c r="B953" t="e">
        <f>VLOOKUP(A953,Sentiment!A:B,2,FALSE)</f>
        <v>#N/A</v>
      </c>
      <c r="C953" t="str">
        <f t="shared" si="70"/>
        <v>www.wtxl.com|news|president-trump-calls-tallahassee-one-of-usa-s-worst-most|article_9a9d8ee6-d47f-11e8-99c5-afb76b1a843d.html.html</v>
      </c>
      <c r="D953" t="str">
        <f t="shared" si="71"/>
        <v>www.wtxl.com</v>
      </c>
      <c r="F953">
        <f t="shared" si="72"/>
        <v>0</v>
      </c>
      <c r="G953" t="e">
        <f t="shared" si="73"/>
        <v>#DIV/0!</v>
      </c>
      <c r="H953">
        <f t="shared" si="74"/>
        <v>0</v>
      </c>
    </row>
  </sheetData>
  <sortState ref="A2:F954">
    <sortCondition descending="1" ref="F2:F9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Similarity</vt:lpstr>
      <vt:lpstr>TermCount</vt:lpstr>
      <vt:lpstr>d</vt:lpstr>
      <vt:lpstr>Sentiment</vt:lpstr>
      <vt:lpstr>Sheet4</vt:lpstr>
      <vt:lpstr>Sheet4!Extract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Champagne</cp:lastModifiedBy>
  <dcterms:modified xsi:type="dcterms:W3CDTF">2018-11-19T18:29:23Z</dcterms:modified>
</cp:coreProperties>
</file>