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C6C3316A-2509-4B7A-9E0F-94FDABA9AE25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VLOOKUP" sheetId="4" r:id="rId1"/>
    <sheet name="Products Data" sheetId="2" r:id="rId2"/>
    <sheet name="Index Match LookUp" sheetId="3" r:id="rId3"/>
    <sheet name="Payroll Data" sheetId="1" r:id="rId4"/>
    <sheet name="IFError" sheetId="6" r:id="rId5"/>
    <sheet name="Nested Logic" sheetId="7" r:id="rId6"/>
    <sheet name="HLookup" sheetId="5" r:id="rId7"/>
  </sheets>
  <definedNames>
    <definedName name="EMP">'Payroll Data'!$C$6:$C$99</definedName>
    <definedName name="FIRST">'Payroll Data'!$A$6:$A$99</definedName>
    <definedName name="First_Name">OFFSET('Index Match LookUp'!$E$10,1,0,COUNTA('Index Match LookUp'!$E:$E)-3,1)</definedName>
    <definedName name="LAST">'Payroll Data'!$B$6:$B$99</definedName>
    <definedName name="Last_Name">OFFSET('Index Match LookUp'!$F$10,1,0,COUNTA('Index Match LookUp'!$F:$F)-3,1)</definedName>
    <definedName name="Product_table">'Products Data'!$A$3:$E$23</definedName>
    <definedName name="Salary">OFFSET('Index Match LookUp'!$G$10,1,0,COUNTA('Index Match LookUp'!$G:$G)-3,1)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6" i="1"/>
  <c r="C5" i="7" l="1"/>
  <c r="C6" i="7"/>
  <c r="C7" i="7"/>
  <c r="C8" i="7"/>
  <c r="C9" i="7"/>
  <c r="C10" i="7"/>
  <c r="C4" i="7"/>
  <c r="E4" i="6"/>
  <c r="D4" i="6"/>
  <c r="C4" i="6"/>
  <c r="B4" i="6"/>
  <c r="B8" i="5"/>
  <c r="B7" i="5"/>
  <c r="B6" i="5"/>
  <c r="I5" i="3" l="1"/>
  <c r="J5" i="3"/>
  <c r="K5" i="3"/>
  <c r="L5" i="3"/>
  <c r="M5" i="3"/>
  <c r="H5" i="3"/>
  <c r="G5" i="3"/>
  <c r="J11" i="3" s="1" a="1"/>
  <c r="J11" i="3" s="1"/>
  <c r="F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5" i="3"/>
  <c r="C13" i="4"/>
  <c r="C5" i="4"/>
  <c r="C6" i="4"/>
  <c r="C7" i="4"/>
  <c r="C8" i="4"/>
  <c r="C9" i="4"/>
  <c r="C10" i="4"/>
  <c r="C11" i="4"/>
  <c r="C12" i="4"/>
  <c r="C4" i="4"/>
  <c r="B5" i="4"/>
  <c r="B6" i="4"/>
  <c r="B7" i="4"/>
  <c r="B8" i="4"/>
  <c r="B9" i="4"/>
  <c r="B10" i="4"/>
  <c r="B11" i="4"/>
  <c r="B12" i="4"/>
  <c r="B13" i="4"/>
  <c r="B4" i="4"/>
  <c r="C17" i="4"/>
  <c r="B17" i="4"/>
  <c r="I4" i="4"/>
  <c r="H4" i="4"/>
  <c r="G4" i="4"/>
  <c r="F4" i="4"/>
</calcChain>
</file>

<file path=xl/sharedStrings.xml><?xml version="1.0" encoding="utf-8"?>
<sst xmlns="http://schemas.openxmlformats.org/spreadsheetml/2006/main" count="928" uniqueCount="476">
  <si>
    <t>FIRST</t>
  </si>
  <si>
    <t>LAST</t>
  </si>
  <si>
    <t>EMP#</t>
  </si>
  <si>
    <t>DIVISION</t>
  </si>
  <si>
    <t>DEPT</t>
  </si>
  <si>
    <t>DATE of HIRE</t>
  </si>
  <si>
    <t>BEN</t>
  </si>
  <si>
    <t>HRS</t>
  </si>
  <si>
    <t>HOURLY RATE</t>
  </si>
  <si>
    <t>GROSS PAY</t>
  </si>
  <si>
    <t>Sara</t>
  </si>
  <si>
    <t>Kling</t>
  </si>
  <si>
    <t>GW29</t>
  </si>
  <si>
    <t>R</t>
  </si>
  <si>
    <t>Sean</t>
  </si>
  <si>
    <t>Willis</t>
  </si>
  <si>
    <t>GBW09</t>
  </si>
  <si>
    <t>D</t>
  </si>
  <si>
    <t>Colleen</t>
  </si>
  <si>
    <t>Abel</t>
  </si>
  <si>
    <t>CW58</t>
  </si>
  <si>
    <t>DRH</t>
  </si>
  <si>
    <t>Teri</t>
  </si>
  <si>
    <t>Binga</t>
  </si>
  <si>
    <t>AW55</t>
  </si>
  <si>
    <t>RH</t>
  </si>
  <si>
    <t>Frank</t>
  </si>
  <si>
    <t>Culbert</t>
  </si>
  <si>
    <t>GBC07</t>
  </si>
  <si>
    <t>Kristen</t>
  </si>
  <si>
    <t>DeVinney</t>
  </si>
  <si>
    <t>GBS45</t>
  </si>
  <si>
    <t>Theresa</t>
  </si>
  <si>
    <t>Califano</t>
  </si>
  <si>
    <t>CW19</t>
  </si>
  <si>
    <t>Barry</t>
  </si>
  <si>
    <t>Bally</t>
  </si>
  <si>
    <t>GC04</t>
  </si>
  <si>
    <t>Cheryl</t>
  </si>
  <si>
    <t>Halal</t>
  </si>
  <si>
    <t>CA26</t>
  </si>
  <si>
    <t>DR</t>
  </si>
  <si>
    <t>Harry</t>
  </si>
  <si>
    <t>Swayne</t>
  </si>
  <si>
    <t>GC25</t>
  </si>
  <si>
    <t>Shing</t>
  </si>
  <si>
    <t>Chen</t>
  </si>
  <si>
    <t>GBC05</t>
  </si>
  <si>
    <t>Seth</t>
  </si>
  <si>
    <t>Rose</t>
  </si>
  <si>
    <t>CC76</t>
  </si>
  <si>
    <t>Bob</t>
  </si>
  <si>
    <t>Ambrose</t>
  </si>
  <si>
    <t>GW14</t>
  </si>
  <si>
    <t>DH</t>
  </si>
  <si>
    <t>Chris</t>
  </si>
  <si>
    <t>Hume</t>
  </si>
  <si>
    <t>GBS59</t>
  </si>
  <si>
    <t>Robert</t>
  </si>
  <si>
    <t>Murray</t>
  </si>
  <si>
    <t>GBW47</t>
  </si>
  <si>
    <t>James</t>
  </si>
  <si>
    <t>Rich</t>
  </si>
  <si>
    <t>GBC11</t>
  </si>
  <si>
    <t>George</t>
  </si>
  <si>
    <t>Gorski</t>
  </si>
  <si>
    <t>CA18</t>
  </si>
  <si>
    <t>H</t>
  </si>
  <si>
    <t>Paul</t>
  </si>
  <si>
    <t>Hoffman</t>
  </si>
  <si>
    <t>GBS57</t>
  </si>
  <si>
    <t>Dean</t>
  </si>
  <si>
    <t>Kramer</t>
  </si>
  <si>
    <t>AC49</t>
  </si>
  <si>
    <t>Carol</t>
  </si>
  <si>
    <t>Hill</t>
  </si>
  <si>
    <t>GW18</t>
  </si>
  <si>
    <t>Julia</t>
  </si>
  <si>
    <t>Smith</t>
  </si>
  <si>
    <t>GBA19</t>
  </si>
  <si>
    <t>Jacqueline</t>
  </si>
  <si>
    <t>Banks</t>
  </si>
  <si>
    <t>AS03</t>
  </si>
  <si>
    <t>Jeffrey</t>
  </si>
  <si>
    <t>Strong</t>
  </si>
  <si>
    <t>GW04</t>
  </si>
  <si>
    <t>Jeri Lynn</t>
  </si>
  <si>
    <t>MacFall</t>
  </si>
  <si>
    <t>AW07</t>
  </si>
  <si>
    <t>Sung</t>
  </si>
  <si>
    <t>Kim</t>
  </si>
  <si>
    <t>GA49</t>
  </si>
  <si>
    <t>Theodore</t>
  </si>
  <si>
    <t>Ness</t>
  </si>
  <si>
    <t>CA80</t>
  </si>
  <si>
    <t>Brad</t>
  </si>
  <si>
    <t>Hinkelman</t>
  </si>
  <si>
    <t>GW15</t>
  </si>
  <si>
    <t>Cuffaro</t>
  </si>
  <si>
    <t>GBC08</t>
  </si>
  <si>
    <t>Donald</t>
  </si>
  <si>
    <t>Reese</t>
  </si>
  <si>
    <t>CS15</t>
  </si>
  <si>
    <t>Joanne</t>
  </si>
  <si>
    <t>Parker</t>
  </si>
  <si>
    <t>AW09</t>
  </si>
  <si>
    <t>Susan</t>
  </si>
  <si>
    <t>Drake</t>
  </si>
  <si>
    <t>GBA34</t>
  </si>
  <si>
    <t>GBC29</t>
  </si>
  <si>
    <t>Laura</t>
  </si>
  <si>
    <t>Reagan</t>
  </si>
  <si>
    <t>GBW77</t>
  </si>
  <si>
    <t>Brian</t>
  </si>
  <si>
    <t>GS40</t>
  </si>
  <si>
    <t>Mary</t>
  </si>
  <si>
    <t>Barber</t>
  </si>
  <si>
    <t>GW32</t>
  </si>
  <si>
    <t>Peter</t>
  </si>
  <si>
    <t>Allen</t>
  </si>
  <si>
    <t>AW24</t>
  </si>
  <si>
    <t>Altman</t>
  </si>
  <si>
    <t>GC12</t>
  </si>
  <si>
    <t>Fred</t>
  </si>
  <si>
    <t>Mallory</t>
  </si>
  <si>
    <t>CA06</t>
  </si>
  <si>
    <t>Molly</t>
  </si>
  <si>
    <t>Steadman</t>
  </si>
  <si>
    <t>GBC65</t>
  </si>
  <si>
    <t>Greg</t>
  </si>
  <si>
    <t>Connors</t>
  </si>
  <si>
    <t>GBC49</t>
  </si>
  <si>
    <t>Kathy</t>
  </si>
  <si>
    <t>Mayron</t>
  </si>
  <si>
    <t>GBA29</t>
  </si>
  <si>
    <t>Bill</t>
  </si>
  <si>
    <t>Simpson</t>
  </si>
  <si>
    <t>GS07</t>
  </si>
  <si>
    <t>Michael</t>
  </si>
  <si>
    <t>Richardson</t>
  </si>
  <si>
    <t>GBA28</t>
  </si>
  <si>
    <t>Melanie</t>
  </si>
  <si>
    <t>Bowers</t>
  </si>
  <si>
    <t>AA35</t>
  </si>
  <si>
    <t>Kyle</t>
  </si>
  <si>
    <t>GBS16</t>
  </si>
  <si>
    <t>Lance</t>
  </si>
  <si>
    <t>Davies</t>
  </si>
  <si>
    <t>GBC64</t>
  </si>
  <si>
    <t>Anne</t>
  </si>
  <si>
    <t>Davidson</t>
  </si>
  <si>
    <t>CC23</t>
  </si>
  <si>
    <t>Doug</t>
  </si>
  <si>
    <t>Briscoll</t>
  </si>
  <si>
    <t>CA40</t>
  </si>
  <si>
    <t>Feldsott</t>
  </si>
  <si>
    <t>GW37</t>
  </si>
  <si>
    <t>Steve</t>
  </si>
  <si>
    <t>Singer</t>
  </si>
  <si>
    <t>AS29</t>
  </si>
  <si>
    <t>Tucker</t>
  </si>
  <si>
    <t>GBA14</t>
  </si>
  <si>
    <t>Henry</t>
  </si>
  <si>
    <t>Paterson</t>
  </si>
  <si>
    <t>GC20</t>
  </si>
  <si>
    <t>Brooks</t>
  </si>
  <si>
    <t>Hillen</t>
  </si>
  <si>
    <t>GBA21</t>
  </si>
  <si>
    <t>Dominick</t>
  </si>
  <si>
    <t>Mazza</t>
  </si>
  <si>
    <t>GBC09</t>
  </si>
  <si>
    <t>Jennifer</t>
  </si>
  <si>
    <t>Snyder</t>
  </si>
  <si>
    <t>CW30</t>
  </si>
  <si>
    <t>Joshua</t>
  </si>
  <si>
    <t>Maccaluso</t>
  </si>
  <si>
    <t>AW69</t>
  </si>
  <si>
    <t>Wheeler</t>
  </si>
  <si>
    <t>GBW05</t>
  </si>
  <si>
    <t>Todd</t>
  </si>
  <si>
    <t>Masters</t>
  </si>
  <si>
    <t>GBS69</t>
  </si>
  <si>
    <t>Karina</t>
  </si>
  <si>
    <t>GW30</t>
  </si>
  <si>
    <t>Edward</t>
  </si>
  <si>
    <t>Trelly</t>
  </si>
  <si>
    <t>AC27</t>
  </si>
  <si>
    <t>Christina</t>
  </si>
  <si>
    <t>Lillie</t>
  </si>
  <si>
    <t>GBA24</t>
  </si>
  <si>
    <t>Lewis</t>
  </si>
  <si>
    <t>AW58</t>
  </si>
  <si>
    <t>Jerry</t>
  </si>
  <si>
    <t>McDonald</t>
  </si>
  <si>
    <t>GA08</t>
  </si>
  <si>
    <t>Lynne</t>
  </si>
  <si>
    <t>Simmons</t>
  </si>
  <si>
    <t>AC17</t>
  </si>
  <si>
    <t>Lindsey</t>
  </si>
  <si>
    <t>Winger</t>
  </si>
  <si>
    <t>AA25</t>
  </si>
  <si>
    <t>Reed</t>
  </si>
  <si>
    <t>CW03</t>
  </si>
  <si>
    <t>Paula</t>
  </si>
  <si>
    <t>Robinson</t>
  </si>
  <si>
    <t>GA23</t>
  </si>
  <si>
    <t>William</t>
  </si>
  <si>
    <t>GBW66</t>
  </si>
  <si>
    <t>Shirley</t>
  </si>
  <si>
    <t>Dandrow</t>
  </si>
  <si>
    <t>CC45</t>
  </si>
  <si>
    <t>GS54</t>
  </si>
  <si>
    <t>Maria</t>
  </si>
  <si>
    <t>Switzer</t>
  </si>
  <si>
    <t>GC26</t>
  </si>
  <si>
    <t>John</t>
  </si>
  <si>
    <t>Jacobs</t>
  </si>
  <si>
    <t>GA27</t>
  </si>
  <si>
    <t>Bradley</t>
  </si>
  <si>
    <t>Howard</t>
  </si>
  <si>
    <t>GBW12</t>
  </si>
  <si>
    <t>Frieda</t>
  </si>
  <si>
    <t>AA02</t>
  </si>
  <si>
    <t>Holly</t>
  </si>
  <si>
    <t>Taylor</t>
  </si>
  <si>
    <t>GC07</t>
  </si>
  <si>
    <t>Tim</t>
  </si>
  <si>
    <t>GW47</t>
  </si>
  <si>
    <t>Esther</t>
  </si>
  <si>
    <t>Williams</t>
  </si>
  <si>
    <t>AW39</t>
  </si>
  <si>
    <t>Miller</t>
  </si>
  <si>
    <t>CS79</t>
  </si>
  <si>
    <t>Marianne</t>
  </si>
  <si>
    <t>Calvin</t>
  </si>
  <si>
    <t>AS23</t>
  </si>
  <si>
    <t>Sue</t>
  </si>
  <si>
    <t>Petty</t>
  </si>
  <si>
    <t>GW11</t>
  </si>
  <si>
    <t>Grace</t>
  </si>
  <si>
    <t>Sloan</t>
  </si>
  <si>
    <t>AS12</t>
  </si>
  <si>
    <t>Richard</t>
  </si>
  <si>
    <t>Gibbs</t>
  </si>
  <si>
    <t>GC24</t>
  </si>
  <si>
    <t>Lorrie</t>
  </si>
  <si>
    <t>Sullivan</t>
  </si>
  <si>
    <t>AW04</t>
  </si>
  <si>
    <t>Ted</t>
  </si>
  <si>
    <t>Hayes</t>
  </si>
  <si>
    <t>GBA33</t>
  </si>
  <si>
    <t>Helen</t>
  </si>
  <si>
    <t>GA57</t>
  </si>
  <si>
    <t>Katie</t>
  </si>
  <si>
    <t>CS32</t>
  </si>
  <si>
    <t>Jane</t>
  </si>
  <si>
    <t>Winters</t>
  </si>
  <si>
    <t>GBA23</t>
  </si>
  <si>
    <t>GC02</t>
  </si>
  <si>
    <t>Geoff</t>
  </si>
  <si>
    <t>Brown</t>
  </si>
  <si>
    <t>GBA48</t>
  </si>
  <si>
    <t>Alice</t>
  </si>
  <si>
    <t>Owens</t>
  </si>
  <si>
    <t>AW48</t>
  </si>
  <si>
    <t>Thomas</t>
  </si>
  <si>
    <t>AC53</t>
  </si>
  <si>
    <t>Sam</t>
  </si>
  <si>
    <t>Whitney</t>
  </si>
  <si>
    <t>GS09</t>
  </si>
  <si>
    <t>Erin</t>
  </si>
  <si>
    <t>AA70</t>
  </si>
  <si>
    <t>Amy</t>
  </si>
  <si>
    <t>Tooley</t>
  </si>
  <si>
    <t>AW59</t>
  </si>
  <si>
    <t>Name</t>
  </si>
  <si>
    <t>Cappuccino</t>
  </si>
  <si>
    <t>Cioccolacino</t>
  </si>
  <si>
    <t>Cioccolatini</t>
  </si>
  <si>
    <t>Caffe Latte</t>
  </si>
  <si>
    <t>Caffe Francese</t>
  </si>
  <si>
    <t>Mille Foglie</t>
  </si>
  <si>
    <t>Sfogliatelle</t>
  </si>
  <si>
    <t>Torta Danica</t>
  </si>
  <si>
    <t>Pizzetta con Funghi</t>
  </si>
  <si>
    <t>Biscotto al Cesare</t>
  </si>
  <si>
    <t>Biscotto al Nero</t>
  </si>
  <si>
    <t>Cioccolata Calda</t>
  </si>
  <si>
    <t>Pizzetta con Formaggio</t>
  </si>
  <si>
    <t>Pizzetta due Formaggii</t>
  </si>
  <si>
    <t>Panettone</t>
  </si>
  <si>
    <t>Type Code</t>
  </si>
  <si>
    <t>Vendor Code</t>
  </si>
  <si>
    <t>Price</t>
  </si>
  <si>
    <t>Oranciata</t>
  </si>
  <si>
    <t>Caffe Americana - Decaf.</t>
  </si>
  <si>
    <t>Caffe Americana - Reg.</t>
  </si>
  <si>
    <t>B</t>
  </si>
  <si>
    <t>M</t>
  </si>
  <si>
    <t>Pizzetta Rossa</t>
  </si>
  <si>
    <t>Pizzetta Basilica</t>
  </si>
  <si>
    <t>CIRCA Company Payroll Information</t>
  </si>
  <si>
    <t>New Hampshire</t>
  </si>
  <si>
    <t>Vermont</t>
  </si>
  <si>
    <t>Maine</t>
  </si>
  <si>
    <t>Connecticut</t>
  </si>
  <si>
    <t>Sales</t>
  </si>
  <si>
    <t>EarnhSales</t>
  </si>
  <si>
    <t>BSaleshoff</t>
  </si>
  <si>
    <t>StewSales</t>
  </si>
  <si>
    <t>MSalesin</t>
  </si>
  <si>
    <t>Development</t>
  </si>
  <si>
    <t>Research</t>
  </si>
  <si>
    <t>Staff</t>
  </si>
  <si>
    <t>Total Gross Pay:</t>
  </si>
  <si>
    <t>Last Name</t>
  </si>
  <si>
    <t>First Name</t>
  </si>
  <si>
    <t>Retrieve data from Payroll sheet</t>
  </si>
  <si>
    <t>Product Info</t>
  </si>
  <si>
    <t>PROD #</t>
  </si>
  <si>
    <t>Product Name</t>
  </si>
  <si>
    <t>Use a VLOOKUP to retrieve data from  the Products sheet</t>
  </si>
  <si>
    <t>Use a VLOOKUP Drop Down List to retrieve data from the products sheet</t>
  </si>
  <si>
    <t>VLOOKUP USING DEFINED NAME</t>
  </si>
  <si>
    <t>Drop down Index Match List from Payroll sheet</t>
  </si>
  <si>
    <t>Salary</t>
  </si>
  <si>
    <t>Test</t>
  </si>
  <si>
    <t>Karen</t>
  </si>
  <si>
    <t>Anderson</t>
  </si>
  <si>
    <t>Clark</t>
  </si>
  <si>
    <t>Walker</t>
  </si>
  <si>
    <t>Kelly</t>
  </si>
  <si>
    <t>Lopez</t>
  </si>
  <si>
    <t>Dynamic Range Array Search for non-unique Ids using Offset function</t>
  </si>
  <si>
    <t>Add a new values in E:18-G:18</t>
  </si>
  <si>
    <t xml:space="preserve">&amp; Update above to test! </t>
  </si>
  <si>
    <t>Product Orders</t>
  </si>
  <si>
    <t>Inventory Status Check</t>
  </si>
  <si>
    <t>Enter Product Code:</t>
  </si>
  <si>
    <t>XP200</t>
  </si>
  <si>
    <t>Warehouse 1</t>
  </si>
  <si>
    <t>Warehouse 2</t>
  </si>
  <si>
    <t>Warehouse 3</t>
  </si>
  <si>
    <t>Master Inventory Sheet</t>
  </si>
  <si>
    <t>Product Code:</t>
  </si>
  <si>
    <t>XP100</t>
  </si>
  <si>
    <t>XP300</t>
  </si>
  <si>
    <t>AX10</t>
  </si>
  <si>
    <t>AX25</t>
  </si>
  <si>
    <t>AX50</t>
  </si>
  <si>
    <t>Bonus</t>
  </si>
  <si>
    <t>Bonus Lookup Table</t>
  </si>
  <si>
    <t>Mickey</t>
  </si>
  <si>
    <t>Holiday</t>
  </si>
  <si>
    <t>Bugs</t>
  </si>
  <si>
    <t>Daffy</t>
  </si>
  <si>
    <t>Elmer</t>
  </si>
  <si>
    <t>Elmo</t>
  </si>
  <si>
    <t>Grover</t>
  </si>
  <si>
    <t>Employee Lookup</t>
  </si>
  <si>
    <t>Emp ID</t>
  </si>
  <si>
    <t>Dept</t>
  </si>
  <si>
    <t>Pay Rate</t>
  </si>
  <si>
    <t>Employee Information - Master List</t>
  </si>
  <si>
    <t>E-mail</t>
  </si>
  <si>
    <t>Phone Ext</t>
  </si>
  <si>
    <t>Location</t>
  </si>
  <si>
    <t>Hire Date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</si>
  <si>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</si>
  <si>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</si>
  <si>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</si>
  <si>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</si>
  <si>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</si>
  <si>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</si>
  <si>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</si>
  <si>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</si>
  <si>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</si>
  <si>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</si>
  <si>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</si>
  <si>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</si>
  <si>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</si>
  <si>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</si>
  <si>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</si>
  <si>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</si>
  <si>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</si>
  <si>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</si>
  <si>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</si>
  <si>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</si>
  <si>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</si>
  <si>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</si>
  <si>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HR</t>
  </si>
  <si>
    <t>katiea</t>
  </si>
  <si>
    <t>Building 3</t>
  </si>
  <si>
    <t>Bellwood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</si>
  <si>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</si>
  <si>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</si>
  <si>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</si>
  <si>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</si>
  <si>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</si>
  <si>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</si>
  <si>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</si>
  <si>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</si>
  <si>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Sandrae</t>
  </si>
  <si>
    <t>MF</t>
  </si>
  <si>
    <t>sandraes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</si>
  <si>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</si>
  <si>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</si>
  <si>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</si>
  <si>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</si>
  <si>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</si>
  <si>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</si>
  <si>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</si>
  <si>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</si>
  <si>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</si>
  <si>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</si>
  <si>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</si>
  <si>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</si>
  <si>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</si>
  <si>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Pam</t>
  </si>
  <si>
    <t>pamk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</si>
  <si>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</si>
  <si>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</si>
  <si>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</si>
  <si>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</si>
  <si>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</si>
  <si>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</si>
  <si>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</si>
  <si>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</si>
  <si>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</si>
  <si>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</si>
  <si>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</si>
  <si>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</si>
  <si>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</si>
  <si>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</si>
  <si>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</si>
  <si>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</si>
  <si>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</si>
  <si>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</si>
  <si>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</si>
  <si>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</si>
  <si>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</si>
  <si>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</si>
  <si>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</si>
  <si>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</si>
  <si>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</si>
  <si>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</si>
  <si>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</si>
  <si>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</si>
  <si>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</si>
  <si>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</si>
  <si>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</si>
  <si>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</si>
  <si>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</si>
  <si>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</si>
  <si>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</si>
  <si>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</si>
  <si>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</si>
  <si>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</si>
  <si>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</si>
  <si>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</si>
  <si>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</si>
  <si>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Larry</t>
  </si>
  <si>
    <t>larryf</t>
  </si>
  <si>
    <t>Judy</t>
  </si>
  <si>
    <t>judyc</t>
  </si>
  <si>
    <t>Chang</t>
  </si>
  <si>
    <t>Jessica</t>
  </si>
  <si>
    <t>jessc</t>
  </si>
  <si>
    <t>mariam</t>
  </si>
  <si>
    <t>Atherly</t>
  </si>
  <si>
    <t>Katherine</t>
  </si>
  <si>
    <t>kathya</t>
  </si>
  <si>
    <t>Vlookup with if error messaging</t>
  </si>
  <si>
    <t>Non Absolute Range lookup With Nested Logic Function</t>
  </si>
  <si>
    <t>Horizontal LookUp</t>
  </si>
  <si>
    <t>Click to see Nested Range Function: Standard or Holiday Bonus?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</si>
</sst>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.00"/>
    <numFmt numFmtId="165" formatCode="d\-mmm\-yyyy"/>
    <numFmt numFmtId="166" formatCode="[$-409]d\-mmm\-yyyy;@"/>
    <numFmt numFmtId="167" formatCode="&quot;$&quot;#,##0"/>
    <numFmt numFmtId="168" formatCode="dd\-mmm\-yy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0"/>
      <color theme="3"/>
      <name val="Arial"/>
      <family val="2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0"/>
      <name val="Cambria"/>
      <family val="1"/>
      <scheme val="major"/>
    </font>
    <font>
      <b/>
      <sz val="15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rgb="FF3F3F3F"/>
      </right>
      <top/>
      <bottom/>
      <diagonal/>
    </border>
  </borders>
  <cellStyleXfs count="13">
    <xf numFmtId="0" fontId="0" fillId="0" borderId="0"/>
    <xf numFmtId="44" fontId="5" fillId="0" borderId="0" applyFon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4" applyNumberFormat="0" applyAlignment="0" applyProtection="0"/>
    <xf numFmtId="0" fontId="15" fillId="5" borderId="5" applyNumberFormat="0" applyAlignment="0" applyProtection="0"/>
    <xf numFmtId="0" fontId="16" fillId="6" borderId="6" applyNumberFormat="0" applyAlignment="0" applyProtection="0"/>
    <xf numFmtId="0" fontId="17" fillId="7" borderId="0" applyNumberFormat="0" applyBorder="0" applyAlignment="0" applyProtection="0"/>
    <xf numFmtId="0" fontId="1" fillId="8" borderId="0" applyNumberFormat="0" applyBorder="0" applyAlignment="0" applyProtection="0"/>
    <xf numFmtId="0" fontId="17" fillId="9" borderId="0" applyNumberFormat="0" applyBorder="0" applyAlignment="0" applyProtection="0"/>
    <xf numFmtId="0" fontId="1" fillId="11" borderId="0" applyNumberFormat="0" applyBorder="0" applyAlignment="0" applyProtection="0"/>
    <xf numFmtId="0" fontId="26" fillId="0" borderId="0"/>
  </cellStyleXfs>
  <cellXfs count="7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44" fontId="0" fillId="0" borderId="0" xfId="1" applyFont="1" applyAlignment="1"/>
    <xf numFmtId="165" fontId="0" fillId="0" borderId="0" xfId="0" applyNumberFormat="1"/>
    <xf numFmtId="0" fontId="0" fillId="0" borderId="0" xfId="0" applyBorder="1" applyAlignment="1">
      <alignment horizontal="center"/>
    </xf>
    <xf numFmtId="44" fontId="0" fillId="0" borderId="0" xfId="1" applyFont="1" applyBorder="1" applyAlignment="1"/>
    <xf numFmtId="0" fontId="0" fillId="0" borderId="0" xfId="0" applyBorder="1"/>
    <xf numFmtId="0" fontId="8" fillId="0" borderId="0" xfId="0" applyFont="1" applyBorder="1" applyAlignment="1">
      <alignment horizontal="right"/>
    </xf>
    <xf numFmtId="44" fontId="8" fillId="0" borderId="0" xfId="1" applyFont="1" applyBorder="1" applyAlignment="1"/>
    <xf numFmtId="0" fontId="7" fillId="0" borderId="0" xfId="0" applyFont="1" applyBorder="1" applyAlignment="1">
      <alignment horizontal="center"/>
    </xf>
    <xf numFmtId="44" fontId="0" fillId="0" borderId="0" xfId="1" applyFont="1"/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right"/>
    </xf>
    <xf numFmtId="0" fontId="11" fillId="0" borderId="0" xfId="0" applyFont="1"/>
    <xf numFmtId="166" fontId="0" fillId="0" borderId="0" xfId="0" applyNumberFormat="1"/>
    <xf numFmtId="0" fontId="12" fillId="0" borderId="0" xfId="0" applyFont="1"/>
    <xf numFmtId="167" fontId="0" fillId="0" borderId="0" xfId="0" applyNumberFormat="1"/>
    <xf numFmtId="0" fontId="19" fillId="0" borderId="0" xfId="0" applyFont="1"/>
    <xf numFmtId="0" fontId="12" fillId="11" borderId="8" xfId="11" applyFont="1" applyBorder="1" applyAlignment="1">
      <alignment horizontal="right"/>
    </xf>
    <xf numFmtId="0" fontId="21" fillId="4" borderId="4" xfId="5" applyFont="1" applyAlignment="1">
      <alignment horizontal="center"/>
    </xf>
    <xf numFmtId="0" fontId="15" fillId="5" borderId="5" xfId="6" applyAlignment="1">
      <alignment horizontal="center"/>
    </xf>
    <xf numFmtId="0" fontId="22" fillId="0" borderId="8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0" fontId="23" fillId="0" borderId="0" xfId="0" applyFont="1"/>
    <xf numFmtId="0" fontId="24" fillId="7" borderId="9" xfId="8" applyFont="1" applyBorder="1" applyAlignment="1">
      <alignment horizontal="center"/>
    </xf>
    <xf numFmtId="0" fontId="23" fillId="0" borderId="13" xfId="0" applyFont="1" applyBorder="1"/>
    <xf numFmtId="0" fontId="23" fillId="0" borderId="14" xfId="0" applyFont="1" applyBorder="1" applyAlignment="1">
      <alignment horizontal="right"/>
    </xf>
    <xf numFmtId="0" fontId="23" fillId="0" borderId="14" xfId="0" applyFont="1" applyBorder="1"/>
    <xf numFmtId="0" fontId="23" fillId="0" borderId="15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3" fillId="0" borderId="8" xfId="0" applyFont="1" applyBorder="1" applyAlignment="1">
      <alignment horizontal="right"/>
    </xf>
    <xf numFmtId="0" fontId="23" fillId="0" borderId="0" xfId="0" applyFont="1" applyBorder="1"/>
    <xf numFmtId="0" fontId="16" fillId="6" borderId="6" xfId="7"/>
    <xf numFmtId="0" fontId="23" fillId="0" borderId="0" xfId="0" applyFont="1" applyBorder="1" applyAlignment="1">
      <alignment horizontal="right"/>
    </xf>
    <xf numFmtId="0" fontId="12" fillId="8" borderId="8" xfId="9" applyFont="1" applyBorder="1" applyAlignment="1">
      <alignment horizontal="center" vertical="center"/>
    </xf>
    <xf numFmtId="0" fontId="21" fillId="4" borderId="4" xfId="5" applyFont="1" applyAlignment="1">
      <alignment horizontal="center" vertical="center" wrapText="1"/>
    </xf>
    <xf numFmtId="0" fontId="27" fillId="0" borderId="8" xfId="12" applyFont="1" applyFill="1" applyBorder="1" applyAlignment="1">
      <alignment horizontal="center" vertical="center" wrapText="1"/>
    </xf>
    <xf numFmtId="168" fontId="27" fillId="0" borderId="8" xfId="12" applyNumberFormat="1" applyFont="1" applyFill="1" applyBorder="1" applyAlignment="1">
      <alignment horizontal="center" vertical="center" wrapText="1"/>
    </xf>
    <xf numFmtId="44" fontId="23" fillId="0" borderId="8" xfId="1" applyFont="1" applyBorder="1"/>
    <xf numFmtId="0" fontId="10" fillId="0" borderId="3" xfId="3" applyAlignment="1">
      <alignment horizontal="left" wrapText="1"/>
    </xf>
    <xf numFmtId="0" fontId="9" fillId="0" borderId="2" xfId="2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5" fillId="7" borderId="2" xfId="2" applyFont="1" applyFill="1" applyAlignment="1">
      <alignment horizontal="center" vertical="center"/>
    </xf>
    <xf numFmtId="0" fontId="25" fillId="7" borderId="0" xfId="2" applyFont="1" applyFill="1" applyBorder="1" applyAlignment="1">
      <alignment horizontal="center" vertical="center"/>
    </xf>
    <xf numFmtId="0" fontId="24" fillId="9" borderId="10" xfId="10" applyFont="1" applyBorder="1" applyAlignment="1">
      <alignment horizontal="center"/>
    </xf>
    <xf numFmtId="0" fontId="24" fillId="9" borderId="11" xfId="10" applyFont="1" applyBorder="1" applyAlignment="1">
      <alignment horizontal="center"/>
    </xf>
    <xf numFmtId="0" fontId="24" fillId="9" borderId="12" xfId="10" applyFont="1" applyBorder="1" applyAlignment="1">
      <alignment horizontal="center"/>
    </xf>
    <xf numFmtId="0" fontId="18" fillId="9" borderId="7" xfId="4" applyFont="1" applyFill="1" applyBorder="1" applyAlignment="1">
      <alignment horizontal="center"/>
    </xf>
    <xf numFmtId="0" fontId="18" fillId="9" borderId="0" xfId="4" applyFont="1" applyFill="1" applyBorder="1" applyAlignment="1">
      <alignment horizontal="center"/>
    </xf>
    <xf numFmtId="0" fontId="20" fillId="10" borderId="3" xfId="3" applyFont="1" applyFill="1" applyAlignment="1">
      <alignment horizontal="center" vertical="center"/>
    </xf>
    <xf numFmtId="0" fontId="23" fillId="12" borderId="0" xfId="0" applyFont="1" applyFill="1"/>
    <xf numFmtId="0" fontId="29" fillId="12" borderId="0" xfId="0" applyFont="1" applyFill="1" applyBorder="1" applyAlignment="1">
      <alignment wrapText="1"/>
    </xf>
    <xf numFmtId="0" fontId="29" fillId="12" borderId="16" xfId="0" applyFont="1" applyFill="1" applyBorder="1" applyAlignment="1">
      <alignment wrapText="1"/>
    </xf>
    <xf numFmtId="0" fontId="28" fillId="12" borderId="0" xfId="0" applyFont="1" applyFill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ill="1"/>
    <xf numFmtId="0" fontId="2" fillId="12" borderId="0" xfId="0" applyFont="1" applyFill="1"/>
    <xf numFmtId="0" fontId="5" fillId="12" borderId="0" xfId="0" applyFont="1" applyFill="1"/>
    <xf numFmtId="167" fontId="0" fillId="12" borderId="0" xfId="0" applyNumberFormat="1" applyFill="1" applyAlignment="1">
      <alignment horizontal="left"/>
    </xf>
    <xf numFmtId="0" fontId="3" fillId="12" borderId="0" xfId="0" applyFont="1" applyFill="1" applyAlignment="1"/>
    <xf numFmtId="0" fontId="10" fillId="0" borderId="3" xfId="3" applyFont="1" applyAlignment="1">
      <alignment horizontal="left" wrapText="1"/>
    </xf>
    <xf numFmtId="164" fontId="6" fillId="0" borderId="0" xfId="0" applyNumberFormat="1" applyFont="1" applyAlignment="1">
      <alignment horizontal="center"/>
    </xf>
  </cellXfs>
  <cellStyles count="13">
    <cellStyle name="20% - Accent5" xfId="11" builtinId="46"/>
    <cellStyle name="60% - Accent1" xfId="9" builtinId="32"/>
    <cellStyle name="Accent1" xfId="8" builtinId="29"/>
    <cellStyle name="Accent2" xfId="10" builtinId="33"/>
    <cellStyle name="Check Cell" xfId="7" builtinId="23"/>
    <cellStyle name="Currency" xfId="1" builtinId="4"/>
    <cellStyle name="Heading 1" xfId="2" builtinId="16"/>
    <cellStyle name="Heading 2" xfId="3" builtinId="17"/>
    <cellStyle name="Input" xfId="5" builtinId="20"/>
    <cellStyle name="Normal" xfId="0" builtinId="0"/>
    <cellStyle name="Normal_Sheet1_1" xfId="12" xr:uid="{1AE504F1-3A51-47BE-B528-3A742A4F81F5}"/>
    <cellStyle name="Output" xfId="6" builtinId="21"/>
    <cellStyle name="Title" xfId="4" builtinId="1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373673</xdr:colOff>
      <xdr:row>1</xdr:row>
      <xdr:rowOff>14654</xdr:rowOff>
    </xdr:from>
    <xdr:to>
      <xdr:col>4</xdr:col>
      <xdr:colOff>373674</xdr:colOff>
      <xdr:row>2</xdr:row>
      <xdr:rowOff>80596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B82C2A-4BF7-4E82-9489-A5A14272B266}"/>
            </a:ext>
          </a:extLst>
        </xdr:cNvPr>
        <xdr:cNvCxnSpPr/>
      </xdr:nvCxnSpPr>
      <xdr:spPr>
        <a:xfrm flipH="1">
          <a:off x="3443654" y="512885"/>
          <a:ext cx="1" cy="2344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466224</xdr:colOff>
      <xdr:row>17</xdr:row>
      <xdr:rowOff>79376</xdr:rowOff>
    </xdr:from>
    <xdr:to>
      <xdr:col>7</xdr:col>
      <xdr:colOff>801687</xdr:colOff>
      <xdr:row>17</xdr:row>
      <xdr:rowOff>80210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1693CAE-51A1-4DA1-9121-4A2E2CC31CCA}"/>
            </a:ext>
          </a:extLst>
        </xdr:cNvPr>
        <xdr:cNvCxnSpPr/>
      </xdr:nvCxnSpPr>
      <xdr:spPr>
        <a:xfrm flipH="1">
          <a:off x="5003132" y="2896771"/>
          <a:ext cx="335463" cy="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1"/>
  <sheetViews>
    <sheetView zoomScale="130" zoomScaleNormal="130" workbookViewId="0">
      <selection activeCell="E11" sqref="E11"/>
    </sheetView>
  </sheetViews>
  <sheetFormatPr defaultRowHeight="12.75" x14ac:dyDescent="0.2"/>
  <cols>
    <col min="1" max="1" width="7.85546875" bestFit="1" customWidth="1"/>
    <col min="2" max="2" width="22.140625" bestFit="1" customWidth="1"/>
    <col min="3" max="3" width="6.85546875" bestFit="1" customWidth="1"/>
    <col min="5" max="5" width="7.85546875" bestFit="1" customWidth="1"/>
    <col min="6" max="6" width="20.7109375" customWidth="1"/>
    <col min="7" max="7" width="5.7109375" bestFit="1" customWidth="1"/>
    <col min="8" max="8" width="7.5703125" bestFit="1" customWidth="1"/>
    <col min="9" max="9" width="5.7109375" bestFit="1" customWidth="1"/>
  </cols>
  <sheetData>
    <row r="1" spans="1:9" ht="39" customHeight="1" thickBot="1" x14ac:dyDescent="0.35">
      <c r="A1" s="50" t="s">
        <v>321</v>
      </c>
      <c r="B1" s="50"/>
      <c r="C1" s="50"/>
      <c r="E1" s="74" t="s">
        <v>322</v>
      </c>
      <c r="F1" s="74"/>
      <c r="G1" s="74"/>
      <c r="H1" s="74"/>
    </row>
    <row r="2" spans="1:9" ht="13.5" thickTop="1" x14ac:dyDescent="0.2"/>
    <row r="3" spans="1:9" ht="25.5" x14ac:dyDescent="0.2">
      <c r="A3" s="21" t="s">
        <v>319</v>
      </c>
      <c r="B3" s="21" t="s">
        <v>320</v>
      </c>
      <c r="C3" s="21" t="s">
        <v>293</v>
      </c>
      <c r="E3" s="23" t="s">
        <v>319</v>
      </c>
      <c r="F3" s="7" t="s">
        <v>275</v>
      </c>
      <c r="G3" s="22" t="s">
        <v>291</v>
      </c>
      <c r="H3" s="22" t="s">
        <v>292</v>
      </c>
      <c r="I3" s="21" t="s">
        <v>293</v>
      </c>
    </row>
    <row r="4" spans="1:9" x14ac:dyDescent="0.2">
      <c r="A4" s="2">
        <v>1</v>
      </c>
      <c r="B4" t="str">
        <f>VLOOKUP(A4,'Products Data'!A$3:E$23,2,0)</f>
        <v>Biscotto al Nero</v>
      </c>
      <c r="C4" s="1">
        <f>VLOOKUP(A4,'Products Data'!$A$3:$E$23,5,0)</f>
        <v>1.5</v>
      </c>
      <c r="E4" s="71">
        <v>17</v>
      </c>
      <c r="F4" t="str">
        <f>VLOOKUP($E$4,'Products Data'!$A$3:$E$23,2,0)</f>
        <v>Pizzetta con Formaggio</v>
      </c>
      <c r="G4" t="str">
        <f>VLOOKUP($E$4,'Products Data'!$A$3:$E$23,3,0)</f>
        <v>M</v>
      </c>
      <c r="H4">
        <f>VLOOKUP($E$4,'Products Data'!$A$3:$E$23,4,0)</f>
        <v>395</v>
      </c>
      <c r="I4" s="1">
        <f>VLOOKUP($E$4,'Products Data'!$A$3:$E$23,5,0)</f>
        <v>6.95</v>
      </c>
    </row>
    <row r="5" spans="1:9" x14ac:dyDescent="0.2">
      <c r="A5" s="2">
        <v>2</v>
      </c>
      <c r="B5" t="str">
        <f>VLOOKUP(A5,'Products Data'!A$3:E$23,2,0)</f>
        <v>Cioccolacino</v>
      </c>
      <c r="C5" s="1">
        <f>VLOOKUP(A5,'Products Data'!$A$3:$E$23,5,0)</f>
        <v>2.95</v>
      </c>
    </row>
    <row r="6" spans="1:9" x14ac:dyDescent="0.2">
      <c r="A6" s="2">
        <v>3</v>
      </c>
      <c r="B6" t="str">
        <f>VLOOKUP(A6,'Products Data'!A$3:E$23,2,0)</f>
        <v>Oranciata</v>
      </c>
      <c r="C6" s="1">
        <f>VLOOKUP(A6,'Products Data'!$A$3:$E$23,5,0)</f>
        <v>1.95</v>
      </c>
      <c r="E6" s="24"/>
    </row>
    <row r="7" spans="1:9" x14ac:dyDescent="0.2">
      <c r="A7" s="2">
        <v>4</v>
      </c>
      <c r="B7" t="str">
        <f>VLOOKUP(A7,'Products Data'!A$3:E$23,2,0)</f>
        <v>Cappuccino</v>
      </c>
      <c r="C7" s="1">
        <f>VLOOKUP(A7,'Products Data'!$A$3:$E$23,5,0)</f>
        <v>2.5</v>
      </c>
    </row>
    <row r="8" spans="1:9" x14ac:dyDescent="0.2">
      <c r="A8" s="2">
        <v>5</v>
      </c>
      <c r="B8" t="str">
        <f>VLOOKUP(A8,'Products Data'!A$3:E$23,2,0)</f>
        <v>Caffe Americana - Decaf.</v>
      </c>
      <c r="C8" s="1">
        <f>VLOOKUP(A8,'Products Data'!$A$3:$E$23,5,0)</f>
        <v>1.5</v>
      </c>
    </row>
    <row r="9" spans="1:9" x14ac:dyDescent="0.2">
      <c r="A9" s="2">
        <v>6</v>
      </c>
      <c r="B9" t="str">
        <f>VLOOKUP(A9,'Products Data'!A$3:E$23,2,0)</f>
        <v>Pizzetta Rossa</v>
      </c>
      <c r="C9" s="1">
        <f>VLOOKUP(A9,'Products Data'!$A$3:$E$23,5,0)</f>
        <v>5.95</v>
      </c>
    </row>
    <row r="10" spans="1:9" x14ac:dyDescent="0.2">
      <c r="A10" s="2">
        <v>7</v>
      </c>
      <c r="B10" t="str">
        <f>VLOOKUP(A10,'Products Data'!A$3:E$23,2,0)</f>
        <v>Torta Danica</v>
      </c>
      <c r="C10" s="1">
        <f>VLOOKUP(A10,'Products Data'!$A$3:$E$23,5,0)</f>
        <v>2.95</v>
      </c>
    </row>
    <row r="11" spans="1:9" x14ac:dyDescent="0.2">
      <c r="A11" s="2">
        <v>8</v>
      </c>
      <c r="B11" t="str">
        <f>VLOOKUP(A11,'Products Data'!A$3:E$23,2,0)</f>
        <v>Panettone</v>
      </c>
      <c r="C11" s="1">
        <f>VLOOKUP(A11,'Products Data'!$A$3:$E$23,5,0)</f>
        <v>3.5</v>
      </c>
      <c r="E11" s="21"/>
      <c r="F11" s="21"/>
      <c r="G11" s="21"/>
    </row>
    <row r="12" spans="1:9" x14ac:dyDescent="0.2">
      <c r="A12" s="2">
        <v>9</v>
      </c>
      <c r="B12" t="str">
        <f>VLOOKUP(A12,'Products Data'!A$3:E$23,2,0)</f>
        <v>Pizzetta Basilica</v>
      </c>
      <c r="C12" s="1">
        <f>VLOOKUP(A12,'Products Data'!$A$3:$E$23,5,0)</f>
        <v>5.95</v>
      </c>
      <c r="E12" s="2"/>
      <c r="G12" s="1"/>
    </row>
    <row r="13" spans="1:9" x14ac:dyDescent="0.2">
      <c r="A13" s="2">
        <v>10</v>
      </c>
      <c r="B13" t="str">
        <f>VLOOKUP(A13,'Products Data'!A$3:E$23,2,0)</f>
        <v>Biscotto al Cesare</v>
      </c>
      <c r="C13" s="1">
        <f>VLOOKUP(A13,'Products Data'!$A$3:$E$23,5,0)</f>
        <v>1.5</v>
      </c>
      <c r="E13" s="2"/>
      <c r="G13" s="1"/>
    </row>
    <row r="14" spans="1:9" x14ac:dyDescent="0.2">
      <c r="E14" s="2"/>
      <c r="G14" s="1"/>
    </row>
    <row r="15" spans="1:9" x14ac:dyDescent="0.2">
      <c r="A15" s="24" t="s">
        <v>323</v>
      </c>
      <c r="E15" s="2"/>
      <c r="G15" s="1"/>
    </row>
    <row r="16" spans="1:9" x14ac:dyDescent="0.2">
      <c r="A16" s="21" t="s">
        <v>319</v>
      </c>
      <c r="B16" s="21" t="s">
        <v>320</v>
      </c>
      <c r="C16" s="21" t="s">
        <v>293</v>
      </c>
      <c r="E16" s="2"/>
      <c r="G16" s="1"/>
    </row>
    <row r="17" spans="1:7" x14ac:dyDescent="0.2">
      <c r="A17">
        <v>12</v>
      </c>
      <c r="B17" t="str">
        <f>VLOOKUP(A17,Product_table,2,0)</f>
        <v>Pizzetta due Formaggii</v>
      </c>
      <c r="C17" s="16">
        <f>VLOOKUP(A17,Product_table,5,0)</f>
        <v>7.95</v>
      </c>
      <c r="E17" s="2"/>
      <c r="G17" s="1"/>
    </row>
    <row r="18" spans="1:7" x14ac:dyDescent="0.2">
      <c r="E18" s="2"/>
      <c r="G18" s="1"/>
    </row>
    <row r="19" spans="1:7" x14ac:dyDescent="0.2">
      <c r="E19" s="2"/>
      <c r="G19" s="1"/>
    </row>
    <row r="20" spans="1:7" x14ac:dyDescent="0.2">
      <c r="E20" s="2"/>
      <c r="G20" s="1"/>
    </row>
    <row r="21" spans="1:7" x14ac:dyDescent="0.2">
      <c r="E21" s="2"/>
      <c r="G21" s="1"/>
    </row>
  </sheetData>
  <mergeCells count="2">
    <mergeCell ref="A1:C1"/>
    <mergeCell ref="E1:H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Input" error="Pleae select a number from the drop down menu only" xr:uid="{305F0873-8121-4CCF-B0EB-79C53F92E3D8}">
          <x14:formula1>
            <xm:f>'Products Data'!$A$4:$A$23</xm:f>
          </x14:formula1>
          <xm:sqref>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5"/>
  <sheetViews>
    <sheetView workbookViewId="0">
      <selection activeCell="F38" sqref="F38"/>
    </sheetView>
  </sheetViews>
  <sheetFormatPr defaultRowHeight="12.75" x14ac:dyDescent="0.2"/>
  <cols>
    <col min="1" max="1" width="7.85546875" bestFit="1" customWidth="1"/>
    <col min="2" max="2" width="22" bestFit="1" customWidth="1"/>
    <col min="3" max="3" width="5.7109375" bestFit="1" customWidth="1"/>
    <col min="4" max="4" width="7.5703125" bestFit="1" customWidth="1"/>
    <col min="5" max="5" width="6.7109375" bestFit="1" customWidth="1"/>
  </cols>
  <sheetData>
    <row r="1" spans="1:6" ht="20.25" thickBot="1" x14ac:dyDescent="0.35">
      <c r="A1" s="51" t="s">
        <v>318</v>
      </c>
      <c r="B1" s="51"/>
      <c r="C1" s="51"/>
      <c r="D1" s="51"/>
      <c r="E1" s="51"/>
    </row>
    <row r="2" spans="1:6" ht="12" customHeight="1" thickTop="1" x14ac:dyDescent="0.25">
      <c r="A2" s="15"/>
      <c r="B2" s="15"/>
      <c r="C2" s="15"/>
      <c r="D2" s="15"/>
      <c r="E2" s="15"/>
    </row>
    <row r="3" spans="1:6" ht="38.25" customHeight="1" x14ac:dyDescent="0.2">
      <c r="A3" s="6" t="s">
        <v>319</v>
      </c>
      <c r="B3" s="7" t="s">
        <v>275</v>
      </c>
      <c r="C3" s="5" t="s">
        <v>291</v>
      </c>
      <c r="D3" s="5" t="s">
        <v>292</v>
      </c>
      <c r="E3" s="5" t="s">
        <v>293</v>
      </c>
      <c r="F3" s="4"/>
    </row>
    <row r="4" spans="1:6" x14ac:dyDescent="0.2">
      <c r="A4" s="2">
        <v>1</v>
      </c>
      <c r="B4" t="s">
        <v>286</v>
      </c>
      <c r="C4" s="2" t="s">
        <v>17</v>
      </c>
      <c r="D4" s="2">
        <v>301</v>
      </c>
      <c r="E4" s="8">
        <v>1.5</v>
      </c>
    </row>
    <row r="5" spans="1:6" x14ac:dyDescent="0.2">
      <c r="A5" s="2">
        <v>2</v>
      </c>
      <c r="B5" t="s">
        <v>277</v>
      </c>
      <c r="C5" s="2" t="s">
        <v>297</v>
      </c>
      <c r="D5" s="2">
        <v>430</v>
      </c>
      <c r="E5" s="8">
        <v>2.95</v>
      </c>
    </row>
    <row r="6" spans="1:6" x14ac:dyDescent="0.2">
      <c r="A6" s="2">
        <v>3</v>
      </c>
      <c r="B6" t="s">
        <v>294</v>
      </c>
      <c r="C6" s="2" t="s">
        <v>297</v>
      </c>
      <c r="D6" s="2">
        <v>406</v>
      </c>
      <c r="E6" s="8">
        <v>1.95</v>
      </c>
    </row>
    <row r="7" spans="1:6" x14ac:dyDescent="0.2">
      <c r="A7" s="2">
        <v>4</v>
      </c>
      <c r="B7" t="s">
        <v>276</v>
      </c>
      <c r="C7" s="2" t="s">
        <v>297</v>
      </c>
      <c r="D7" s="2">
        <v>430</v>
      </c>
      <c r="E7" s="8">
        <v>2.5</v>
      </c>
    </row>
    <row r="8" spans="1:6" x14ac:dyDescent="0.2">
      <c r="A8" s="2">
        <v>5</v>
      </c>
      <c r="B8" t="s">
        <v>295</v>
      </c>
      <c r="C8" s="2" t="s">
        <v>297</v>
      </c>
      <c r="D8" s="2">
        <v>430</v>
      </c>
      <c r="E8" s="8">
        <v>1.5</v>
      </c>
    </row>
    <row r="9" spans="1:6" x14ac:dyDescent="0.2">
      <c r="A9" s="2">
        <v>6</v>
      </c>
      <c r="B9" t="s">
        <v>299</v>
      </c>
      <c r="C9" s="2" t="s">
        <v>298</v>
      </c>
      <c r="D9" s="2">
        <v>395</v>
      </c>
      <c r="E9" s="8">
        <v>5.95</v>
      </c>
    </row>
    <row r="10" spans="1:6" x14ac:dyDescent="0.2">
      <c r="A10" s="2">
        <v>7</v>
      </c>
      <c r="B10" t="s">
        <v>283</v>
      </c>
      <c r="C10" s="2" t="s">
        <v>17</v>
      </c>
      <c r="D10" s="2">
        <v>301</v>
      </c>
      <c r="E10" s="8">
        <v>2.95</v>
      </c>
    </row>
    <row r="11" spans="1:6" x14ac:dyDescent="0.2">
      <c r="A11" s="2">
        <v>8</v>
      </c>
      <c r="B11" t="s">
        <v>290</v>
      </c>
      <c r="C11" s="2" t="s">
        <v>17</v>
      </c>
      <c r="D11" s="2">
        <v>301</v>
      </c>
      <c r="E11" s="8">
        <v>3.5</v>
      </c>
    </row>
    <row r="12" spans="1:6" x14ac:dyDescent="0.2">
      <c r="A12" s="2">
        <v>9</v>
      </c>
      <c r="B12" t="s">
        <v>300</v>
      </c>
      <c r="C12" s="2" t="s">
        <v>298</v>
      </c>
      <c r="D12" s="2">
        <v>395</v>
      </c>
      <c r="E12" s="8">
        <v>5.95</v>
      </c>
    </row>
    <row r="13" spans="1:6" x14ac:dyDescent="0.2">
      <c r="A13" s="2">
        <v>10</v>
      </c>
      <c r="B13" t="s">
        <v>285</v>
      </c>
      <c r="C13" s="2" t="s">
        <v>17</v>
      </c>
      <c r="D13" s="2">
        <v>301</v>
      </c>
      <c r="E13" s="8">
        <v>1.5</v>
      </c>
    </row>
    <row r="14" spans="1:6" x14ac:dyDescent="0.2">
      <c r="A14" s="2">
        <v>11</v>
      </c>
      <c r="B14" t="s">
        <v>280</v>
      </c>
      <c r="C14" s="2" t="s">
        <v>297</v>
      </c>
      <c r="D14" s="2">
        <v>430</v>
      </c>
      <c r="E14" s="8">
        <v>2.5</v>
      </c>
    </row>
    <row r="15" spans="1:6" x14ac:dyDescent="0.2">
      <c r="A15" s="2">
        <v>12</v>
      </c>
      <c r="B15" t="s">
        <v>289</v>
      </c>
      <c r="C15" s="2" t="s">
        <v>298</v>
      </c>
      <c r="D15" s="2">
        <v>395</v>
      </c>
      <c r="E15" s="8">
        <v>7.95</v>
      </c>
    </row>
    <row r="16" spans="1:6" x14ac:dyDescent="0.2">
      <c r="A16" s="2">
        <v>13</v>
      </c>
      <c r="B16" t="s">
        <v>281</v>
      </c>
      <c r="C16" s="2" t="s">
        <v>17</v>
      </c>
      <c r="D16" s="2">
        <v>158</v>
      </c>
      <c r="E16" s="8">
        <v>3.5</v>
      </c>
    </row>
    <row r="17" spans="1:5" x14ac:dyDescent="0.2">
      <c r="A17" s="2">
        <v>14</v>
      </c>
      <c r="B17" t="s">
        <v>296</v>
      </c>
      <c r="C17" s="2" t="s">
        <v>297</v>
      </c>
      <c r="D17" s="2">
        <v>430</v>
      </c>
      <c r="E17" s="8">
        <v>1.5</v>
      </c>
    </row>
    <row r="18" spans="1:5" x14ac:dyDescent="0.2">
      <c r="A18" s="2">
        <v>15</v>
      </c>
      <c r="B18" t="s">
        <v>284</v>
      </c>
      <c r="C18" s="2" t="s">
        <v>298</v>
      </c>
      <c r="D18" s="2">
        <v>395</v>
      </c>
      <c r="E18" s="8">
        <v>6.95</v>
      </c>
    </row>
    <row r="19" spans="1:5" x14ac:dyDescent="0.2">
      <c r="A19" s="2">
        <v>16</v>
      </c>
      <c r="B19" t="s">
        <v>278</v>
      </c>
      <c r="C19" s="2" t="s">
        <v>17</v>
      </c>
      <c r="D19" s="2">
        <v>258</v>
      </c>
      <c r="E19" s="8">
        <v>3.95</v>
      </c>
    </row>
    <row r="20" spans="1:5" x14ac:dyDescent="0.2">
      <c r="A20" s="2">
        <v>17</v>
      </c>
      <c r="B20" t="s">
        <v>288</v>
      </c>
      <c r="C20" s="2" t="s">
        <v>298</v>
      </c>
      <c r="D20" s="2">
        <v>395</v>
      </c>
      <c r="E20" s="8">
        <v>6.95</v>
      </c>
    </row>
    <row r="21" spans="1:5" x14ac:dyDescent="0.2">
      <c r="A21" s="2">
        <v>18</v>
      </c>
      <c r="B21" t="s">
        <v>282</v>
      </c>
      <c r="C21" s="2" t="s">
        <v>17</v>
      </c>
      <c r="D21" s="2">
        <v>158</v>
      </c>
      <c r="E21" s="8">
        <v>3.5</v>
      </c>
    </row>
    <row r="22" spans="1:5" x14ac:dyDescent="0.2">
      <c r="A22" s="2">
        <v>19</v>
      </c>
      <c r="B22" t="s">
        <v>287</v>
      </c>
      <c r="C22" s="2" t="s">
        <v>297</v>
      </c>
      <c r="D22" s="2">
        <v>330</v>
      </c>
      <c r="E22" s="8">
        <v>2.25</v>
      </c>
    </row>
    <row r="23" spans="1:5" x14ac:dyDescent="0.2">
      <c r="A23" s="2">
        <v>20</v>
      </c>
      <c r="B23" t="s">
        <v>279</v>
      </c>
      <c r="C23" s="2" t="s">
        <v>297</v>
      </c>
      <c r="D23" s="10">
        <v>430</v>
      </c>
      <c r="E23" s="11">
        <v>2.5</v>
      </c>
    </row>
    <row r="24" spans="1:5" x14ac:dyDescent="0.2">
      <c r="D24" s="12"/>
      <c r="E24" s="11"/>
    </row>
    <row r="25" spans="1:5" x14ac:dyDescent="0.2">
      <c r="D25" s="13"/>
      <c r="E25" s="14"/>
    </row>
  </sheetData>
  <mergeCells count="1">
    <mergeCell ref="A1:E1"/>
  </mergeCells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1"/>
  <sheetViews>
    <sheetView tabSelected="1" zoomScale="120" zoomScaleNormal="120" workbookViewId="0">
      <selection activeCell="G22" sqref="G22"/>
    </sheetView>
  </sheetViews>
  <sheetFormatPr defaultRowHeight="12.75" x14ac:dyDescent="0.2"/>
  <cols>
    <col min="1" max="1" width="7.7109375" bestFit="1" customWidth="1"/>
    <col min="2" max="2" width="10.7109375" bestFit="1" customWidth="1"/>
    <col min="3" max="3" width="10.85546875" bestFit="1" customWidth="1"/>
    <col min="5" max="5" width="8" customWidth="1"/>
    <col min="6" max="6" width="10.7109375" bestFit="1" customWidth="1"/>
    <col min="7" max="7" width="10.85546875" bestFit="1" customWidth="1"/>
    <col min="8" max="8" width="13.42578125" customWidth="1"/>
    <col min="9" max="9" width="11.85546875" customWidth="1"/>
    <col min="10" max="10" width="13.7109375" bestFit="1" customWidth="1"/>
    <col min="11" max="12" width="5.28515625" bestFit="1" customWidth="1"/>
    <col min="13" max="13" width="15" customWidth="1"/>
  </cols>
  <sheetData>
    <row r="1" spans="1:13" x14ac:dyDescent="0.2">
      <c r="A1" s="52" t="s">
        <v>317</v>
      </c>
      <c r="B1" s="52"/>
      <c r="C1" s="52"/>
    </row>
    <row r="2" spans="1:13" x14ac:dyDescent="0.2">
      <c r="E2" s="73" t="s">
        <v>324</v>
      </c>
      <c r="F2" s="73"/>
      <c r="G2" s="73"/>
      <c r="H2" s="73"/>
    </row>
    <row r="4" spans="1:13" x14ac:dyDescent="0.2">
      <c r="A4" s="18" t="s">
        <v>2</v>
      </c>
      <c r="B4" s="18" t="s">
        <v>315</v>
      </c>
      <c r="C4" s="18" t="s">
        <v>316</v>
      </c>
      <c r="E4" s="18" t="s">
        <v>2</v>
      </c>
      <c r="F4" s="18" t="s">
        <v>315</v>
      </c>
      <c r="G4" s="18" t="s">
        <v>316</v>
      </c>
      <c r="H4" s="18" t="s">
        <v>3</v>
      </c>
      <c r="I4" s="18" t="s">
        <v>4</v>
      </c>
      <c r="J4" s="18" t="s">
        <v>5</v>
      </c>
      <c r="K4" s="18" t="s">
        <v>6</v>
      </c>
      <c r="L4" s="18" t="s">
        <v>7</v>
      </c>
      <c r="M4" s="19" t="s">
        <v>8</v>
      </c>
    </row>
    <row r="5" spans="1:13" x14ac:dyDescent="0.2">
      <c r="A5" s="2" t="s">
        <v>12</v>
      </c>
      <c r="B5" t="str">
        <f t="shared" ref="B5:B31" si="0">INDEX(LAST,MATCH(A5,EMP,0),1)</f>
        <v>Kling</v>
      </c>
      <c r="C5" t="str">
        <f t="shared" ref="C5:C31" si="1">INDEX(FIRST,MATCH(A5,EMP,0),1)</f>
        <v>Sara</v>
      </c>
      <c r="E5" s="69" t="s">
        <v>12</v>
      </c>
      <c r="F5" t="str">
        <f>INDEX(LAST,MATCH($E$5,EMP,0),1)</f>
        <v>Kling</v>
      </c>
      <c r="G5" t="str">
        <f>INDEX(FIRST,MATCH($E$5,EMP,0),1)</f>
        <v>Sara</v>
      </c>
      <c r="H5" t="str">
        <f>INDEX('Payroll Data'!D6:D99,MATCH($E$5,EMP,0),1)</f>
        <v>Maine</v>
      </c>
      <c r="I5" t="str">
        <f>INDEX('Payroll Data'!E6:E99,MATCH($E$5,EMP,0),1)</f>
        <v>Sales</v>
      </c>
      <c r="J5" s="25">
        <f>INDEX('Payroll Data'!F6:F99,MATCH($E$5,EMP,0),1)</f>
        <v>31770</v>
      </c>
      <c r="K5" t="str">
        <f>INDEX('Payroll Data'!G6:G99,MATCH($E$5,EMP,0),1)</f>
        <v>R</v>
      </c>
      <c r="L5">
        <f>INDEX('Payroll Data'!H6:H99,MATCH($E$5,EMP,0),1)</f>
        <v>35.5</v>
      </c>
      <c r="M5">
        <f>INDEX('Payroll Data'!I6:I99,MATCH($E$5,EMP,0),1)</f>
        <v>12.5</v>
      </c>
    </row>
    <row r="6" spans="1:13" x14ac:dyDescent="0.2">
      <c r="A6" s="2" t="s">
        <v>16</v>
      </c>
      <c r="B6" t="str">
        <f t="shared" si="0"/>
        <v>Willis</v>
      </c>
      <c r="C6" t="str">
        <f t="shared" si="1"/>
        <v>Sean</v>
      </c>
    </row>
    <row r="7" spans="1:13" x14ac:dyDescent="0.2">
      <c r="A7" s="2" t="s">
        <v>20</v>
      </c>
      <c r="B7" t="str">
        <f t="shared" si="0"/>
        <v>Abel</v>
      </c>
      <c r="C7" t="str">
        <f t="shared" si="1"/>
        <v>Colleen</v>
      </c>
    </row>
    <row r="8" spans="1:13" x14ac:dyDescent="0.2">
      <c r="A8" s="2" t="s">
        <v>24</v>
      </c>
      <c r="B8" t="str">
        <f t="shared" si="0"/>
        <v>Binga</v>
      </c>
      <c r="C8" t="str">
        <f t="shared" si="1"/>
        <v>Teri</v>
      </c>
      <c r="E8" s="53" t="s">
        <v>333</v>
      </c>
      <c r="F8" s="53"/>
      <c r="G8" s="53"/>
      <c r="H8" s="53"/>
      <c r="I8" s="53"/>
      <c r="J8" s="53"/>
    </row>
    <row r="9" spans="1:13" ht="15" x14ac:dyDescent="0.25">
      <c r="A9" s="2" t="s">
        <v>28</v>
      </c>
      <c r="B9" t="str">
        <f t="shared" si="0"/>
        <v>Culbert</v>
      </c>
      <c r="C9" t="str">
        <f t="shared" si="1"/>
        <v>Frank</v>
      </c>
      <c r="E9" s="26" t="s">
        <v>316</v>
      </c>
      <c r="F9" s="26" t="s">
        <v>315</v>
      </c>
      <c r="G9" s="26" t="s">
        <v>325</v>
      </c>
      <c r="I9" s="26" t="s">
        <v>316</v>
      </c>
      <c r="J9" s="70" t="s">
        <v>326</v>
      </c>
    </row>
    <row r="10" spans="1:13" ht="15" x14ac:dyDescent="0.25">
      <c r="A10" s="2" t="s">
        <v>31</v>
      </c>
      <c r="B10" t="str">
        <f t="shared" si="0"/>
        <v>DeVinney</v>
      </c>
      <c r="C10" t="str">
        <f t="shared" si="1"/>
        <v>Kristen</v>
      </c>
      <c r="E10" t="s">
        <v>327</v>
      </c>
      <c r="F10" t="s">
        <v>78</v>
      </c>
      <c r="G10" s="27">
        <v>64901</v>
      </c>
      <c r="I10" s="26" t="s">
        <v>315</v>
      </c>
      <c r="J10" s="71" t="s">
        <v>326</v>
      </c>
    </row>
    <row r="11" spans="1:13" ht="15" x14ac:dyDescent="0.25">
      <c r="A11" s="2" t="s">
        <v>34</v>
      </c>
      <c r="B11" t="str">
        <f t="shared" si="0"/>
        <v>Califano</v>
      </c>
      <c r="C11" t="str">
        <f t="shared" si="1"/>
        <v>Theresa</v>
      </c>
      <c r="E11" t="s">
        <v>61</v>
      </c>
      <c r="F11" t="s">
        <v>328</v>
      </c>
      <c r="G11" s="27">
        <v>70855</v>
      </c>
      <c r="I11" s="26" t="s">
        <v>325</v>
      </c>
      <c r="J11" s="72">
        <f t="array" aca="1" ref="J11" ca="1">INDEX(Salary,MATCH(J9&amp;J10,First_Name&amp;Last_Name,0),1)</f>
        <v>1</v>
      </c>
    </row>
    <row r="12" spans="1:13" x14ac:dyDescent="0.2">
      <c r="A12" s="2" t="s">
        <v>37</v>
      </c>
      <c r="B12" t="str">
        <f t="shared" si="0"/>
        <v>Bally</v>
      </c>
      <c r="C12" t="str">
        <f t="shared" si="1"/>
        <v>Barry</v>
      </c>
      <c r="E12" t="s">
        <v>61</v>
      </c>
      <c r="F12" t="s">
        <v>329</v>
      </c>
      <c r="G12" s="27">
        <v>188657</v>
      </c>
    </row>
    <row r="13" spans="1:13" x14ac:dyDescent="0.2">
      <c r="A13" s="2" t="s">
        <v>40</v>
      </c>
      <c r="B13" t="str">
        <f t="shared" si="0"/>
        <v>Halal</v>
      </c>
      <c r="C13" t="str">
        <f t="shared" si="1"/>
        <v>Cheryl</v>
      </c>
      <c r="E13" t="s">
        <v>215</v>
      </c>
      <c r="F13" t="s">
        <v>190</v>
      </c>
      <c r="G13" s="27">
        <v>97566</v>
      </c>
    </row>
    <row r="14" spans="1:13" x14ac:dyDescent="0.2">
      <c r="A14" s="2" t="s">
        <v>44</v>
      </c>
      <c r="B14" t="str">
        <f t="shared" si="0"/>
        <v>Swayne</v>
      </c>
      <c r="C14" t="str">
        <f t="shared" si="1"/>
        <v>Harry</v>
      </c>
      <c r="E14" t="s">
        <v>215</v>
      </c>
      <c r="F14" t="s">
        <v>330</v>
      </c>
      <c r="G14" s="27">
        <v>58339</v>
      </c>
    </row>
    <row r="15" spans="1:13" x14ac:dyDescent="0.2">
      <c r="A15" s="2" t="s">
        <v>47</v>
      </c>
      <c r="B15" t="str">
        <f t="shared" si="0"/>
        <v>Chen</v>
      </c>
      <c r="C15" t="str">
        <f t="shared" si="1"/>
        <v>Shing</v>
      </c>
      <c r="E15" t="s">
        <v>331</v>
      </c>
      <c r="F15" t="s">
        <v>78</v>
      </c>
      <c r="G15" s="27">
        <v>125180</v>
      </c>
    </row>
    <row r="16" spans="1:13" x14ac:dyDescent="0.2">
      <c r="A16" s="2" t="s">
        <v>50</v>
      </c>
      <c r="B16" t="str">
        <f t="shared" si="0"/>
        <v>Rose</v>
      </c>
      <c r="C16" t="str">
        <f t="shared" si="1"/>
        <v>Seth</v>
      </c>
      <c r="E16" t="s">
        <v>242</v>
      </c>
      <c r="F16" t="s">
        <v>332</v>
      </c>
      <c r="G16" s="27">
        <v>91632</v>
      </c>
    </row>
    <row r="17" spans="1:10" x14ac:dyDescent="0.2">
      <c r="A17" s="2" t="s">
        <v>53</v>
      </c>
      <c r="B17" t="str">
        <f t="shared" si="0"/>
        <v>Ambrose</v>
      </c>
      <c r="C17" t="str">
        <f t="shared" si="1"/>
        <v>Bob</v>
      </c>
      <c r="E17" t="s">
        <v>326</v>
      </c>
      <c r="F17" t="s">
        <v>326</v>
      </c>
      <c r="G17" s="27">
        <v>1</v>
      </c>
      <c r="I17" s="71" t="s">
        <v>334</v>
      </c>
      <c r="J17" s="69"/>
    </row>
    <row r="18" spans="1:10" x14ac:dyDescent="0.2">
      <c r="A18" s="2" t="s">
        <v>57</v>
      </c>
      <c r="B18" t="str">
        <f t="shared" si="0"/>
        <v>Hume</v>
      </c>
      <c r="C18" t="str">
        <f t="shared" si="1"/>
        <v>Chris</v>
      </c>
      <c r="E18" s="69"/>
      <c r="F18" s="69"/>
      <c r="G18" s="69"/>
      <c r="H18" s="2"/>
      <c r="I18" s="71" t="s">
        <v>335</v>
      </c>
      <c r="J18" s="69"/>
    </row>
    <row r="19" spans="1:10" x14ac:dyDescent="0.2">
      <c r="A19" s="2" t="s">
        <v>60</v>
      </c>
      <c r="B19" t="str">
        <f t="shared" si="0"/>
        <v>Murray</v>
      </c>
      <c r="C19" t="str">
        <f t="shared" si="1"/>
        <v>Robert</v>
      </c>
    </row>
    <row r="20" spans="1:10" x14ac:dyDescent="0.2">
      <c r="A20" s="2" t="s">
        <v>63</v>
      </c>
      <c r="B20" t="str">
        <f t="shared" si="0"/>
        <v>Rich</v>
      </c>
      <c r="C20" t="str">
        <f t="shared" si="1"/>
        <v>James</v>
      </c>
    </row>
    <row r="21" spans="1:10" x14ac:dyDescent="0.2">
      <c r="A21" s="2" t="s">
        <v>66</v>
      </c>
      <c r="B21" t="str">
        <f t="shared" si="0"/>
        <v>Gorski</v>
      </c>
      <c r="C21" t="str">
        <f t="shared" si="1"/>
        <v>George</v>
      </c>
    </row>
    <row r="22" spans="1:10" x14ac:dyDescent="0.2">
      <c r="A22" s="2" t="s">
        <v>70</v>
      </c>
      <c r="B22" t="str">
        <f t="shared" si="0"/>
        <v>Hoffman</v>
      </c>
      <c r="C22" t="str">
        <f t="shared" si="1"/>
        <v>Paul</v>
      </c>
    </row>
    <row r="23" spans="1:10" x14ac:dyDescent="0.2">
      <c r="A23" s="2" t="s">
        <v>73</v>
      </c>
      <c r="B23" t="str">
        <f t="shared" si="0"/>
        <v>Kramer</v>
      </c>
      <c r="C23" t="str">
        <f t="shared" si="1"/>
        <v>Dean</v>
      </c>
    </row>
    <row r="24" spans="1:10" x14ac:dyDescent="0.2">
      <c r="A24" s="2" t="s">
        <v>76</v>
      </c>
      <c r="B24" t="str">
        <f t="shared" si="0"/>
        <v>Hill</v>
      </c>
      <c r="C24" t="str">
        <f t="shared" si="1"/>
        <v>Carol</v>
      </c>
    </row>
    <row r="25" spans="1:10" x14ac:dyDescent="0.2">
      <c r="A25" s="2" t="s">
        <v>79</v>
      </c>
      <c r="B25" t="str">
        <f t="shared" si="0"/>
        <v>Smith</v>
      </c>
      <c r="C25" t="str">
        <f t="shared" si="1"/>
        <v>Julia</v>
      </c>
    </row>
    <row r="26" spans="1:10" x14ac:dyDescent="0.2">
      <c r="A26" s="2" t="s">
        <v>82</v>
      </c>
      <c r="B26" t="str">
        <f t="shared" si="0"/>
        <v>Banks</v>
      </c>
      <c r="C26" t="str">
        <f t="shared" si="1"/>
        <v>Jacqueline</v>
      </c>
    </row>
    <row r="27" spans="1:10" x14ac:dyDescent="0.2">
      <c r="A27" s="2" t="s">
        <v>85</v>
      </c>
      <c r="B27" t="str">
        <f t="shared" si="0"/>
        <v>Strong</v>
      </c>
      <c r="C27" t="str">
        <f t="shared" si="1"/>
        <v>Jeffrey</v>
      </c>
    </row>
    <row r="28" spans="1:10" x14ac:dyDescent="0.2">
      <c r="A28" s="2" t="s">
        <v>88</v>
      </c>
      <c r="B28" t="str">
        <f t="shared" si="0"/>
        <v>MacFall</v>
      </c>
      <c r="C28" t="str">
        <f t="shared" si="1"/>
        <v>Jeri Lynn</v>
      </c>
    </row>
    <row r="29" spans="1:10" x14ac:dyDescent="0.2">
      <c r="A29" s="2" t="s">
        <v>91</v>
      </c>
      <c r="B29" t="str">
        <f t="shared" si="0"/>
        <v>Kim</v>
      </c>
      <c r="C29" t="str">
        <f t="shared" si="1"/>
        <v>Sung</v>
      </c>
    </row>
    <row r="30" spans="1:10" x14ac:dyDescent="0.2">
      <c r="A30" s="2" t="s">
        <v>94</v>
      </c>
      <c r="B30" t="str">
        <f t="shared" si="0"/>
        <v>Ness</v>
      </c>
      <c r="C30" t="str">
        <f t="shared" si="1"/>
        <v>Theodore</v>
      </c>
    </row>
    <row r="31" spans="1:10" x14ac:dyDescent="0.2">
      <c r="A31" s="2" t="s">
        <v>97</v>
      </c>
      <c r="B31" t="str">
        <f t="shared" si="0"/>
        <v>Hinkelman</v>
      </c>
      <c r="C31" t="str">
        <f t="shared" si="1"/>
        <v>Brad</v>
      </c>
    </row>
  </sheetData>
  <mergeCells count="2">
    <mergeCell ref="A1:C1"/>
    <mergeCell ref="E8:J8"/>
  </mergeCells>
  <dataValidations count="1">
    <dataValidation type="list" allowBlank="1" showInputMessage="1" showErrorMessage="1" sqref="E5" xr:uid="{8A245CB4-B569-4126-8C70-C3AC1CAFD790}">
      <formula1>EMP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100"/>
  <sheetViews>
    <sheetView workbookViewId="0">
      <selection activeCell="L13" sqref="L13"/>
    </sheetView>
  </sheetViews>
  <sheetFormatPr defaultRowHeight="12.75" x14ac:dyDescent="0.2"/>
  <cols>
    <col min="1" max="1" width="9.7109375" customWidth="1"/>
    <col min="2" max="2" width="10.5703125" bestFit="1" customWidth="1"/>
    <col min="3" max="3" width="7.5703125" bestFit="1" customWidth="1"/>
    <col min="4" max="4" width="14.140625" bestFit="1" customWidth="1"/>
    <col min="5" max="5" width="11.5703125" bestFit="1" customWidth="1"/>
    <col min="6" max="6" width="13.140625" bestFit="1" customWidth="1"/>
    <col min="7" max="7" width="4.85546875" bestFit="1" customWidth="1"/>
    <col min="8" max="8" width="5" bestFit="1" customWidth="1"/>
    <col min="9" max="9" width="11.7109375" customWidth="1"/>
    <col min="10" max="10" width="14.140625" customWidth="1"/>
    <col min="11" max="11" width="7.7109375" customWidth="1"/>
    <col min="12" max="12" width="15.85546875" bestFit="1" customWidth="1"/>
  </cols>
  <sheetData>
    <row r="1" spans="1:13" ht="15.75" customHeight="1" x14ac:dyDescent="0.25">
      <c r="A1" s="54" t="s">
        <v>301</v>
      </c>
      <c r="B1" s="54"/>
      <c r="C1" s="54"/>
      <c r="D1" s="54"/>
      <c r="E1" s="54"/>
      <c r="F1" s="54"/>
      <c r="G1" s="54"/>
      <c r="H1" s="54"/>
      <c r="I1" s="54"/>
      <c r="J1" s="54"/>
      <c r="K1" s="17"/>
    </row>
    <row r="2" spans="1:13" ht="15.7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3" ht="15.75" customHeight="1" x14ac:dyDescent="0.25">
      <c r="A3" s="17"/>
      <c r="B3" s="17"/>
      <c r="C3" s="17"/>
      <c r="D3" s="17"/>
      <c r="E3" s="17"/>
      <c r="F3" s="17"/>
      <c r="G3" s="17"/>
      <c r="H3" s="55" t="s">
        <v>314</v>
      </c>
      <c r="I3" s="55"/>
      <c r="J3" s="75">
        <f>SUM(J6:J99)</f>
        <v>48278.975000000006</v>
      </c>
      <c r="K3" s="17"/>
    </row>
    <row r="4" spans="1:13" ht="12.75" customHeight="1" x14ac:dyDescent="0.2">
      <c r="C4" s="3"/>
      <c r="F4" s="9"/>
      <c r="M4" s="16"/>
    </row>
    <row r="5" spans="1:13" ht="25.5" customHeight="1" x14ac:dyDescent="0.2">
      <c r="A5" s="18" t="s">
        <v>0</v>
      </c>
      <c r="B5" s="18" t="s">
        <v>1</v>
      </c>
      <c r="C5" s="18" t="s">
        <v>2</v>
      </c>
      <c r="D5" s="18" t="s">
        <v>3</v>
      </c>
      <c r="E5" s="18" t="s">
        <v>4</v>
      </c>
      <c r="F5" s="18" t="s">
        <v>5</v>
      </c>
      <c r="G5" s="18" t="s">
        <v>6</v>
      </c>
      <c r="H5" s="18" t="s">
        <v>7</v>
      </c>
      <c r="I5" s="19" t="s">
        <v>8</v>
      </c>
      <c r="J5" s="19" t="s">
        <v>9</v>
      </c>
      <c r="K5" s="20"/>
    </row>
    <row r="6" spans="1:13" x14ac:dyDescent="0.2">
      <c r="A6" t="s">
        <v>10</v>
      </c>
      <c r="B6" t="s">
        <v>11</v>
      </c>
      <c r="C6" t="s">
        <v>12</v>
      </c>
      <c r="D6" t="s">
        <v>304</v>
      </c>
      <c r="E6" t="s">
        <v>306</v>
      </c>
      <c r="F6" s="9">
        <v>31770</v>
      </c>
      <c r="G6" s="2" t="s">
        <v>13</v>
      </c>
      <c r="H6">
        <v>35.5</v>
      </c>
      <c r="I6" s="1">
        <v>12.5</v>
      </c>
      <c r="J6" s="1">
        <f>I6*H6</f>
        <v>443.75</v>
      </c>
      <c r="K6" s="1"/>
    </row>
    <row r="7" spans="1:13" x14ac:dyDescent="0.2">
      <c r="A7" t="s">
        <v>14</v>
      </c>
      <c r="B7" t="s">
        <v>15</v>
      </c>
      <c r="C7" t="s">
        <v>16</v>
      </c>
      <c r="D7" t="s">
        <v>305</v>
      </c>
      <c r="E7" t="s">
        <v>306</v>
      </c>
      <c r="F7" s="9">
        <v>31233</v>
      </c>
      <c r="G7" s="2" t="s">
        <v>17</v>
      </c>
      <c r="H7">
        <v>35.5</v>
      </c>
      <c r="I7" s="1">
        <v>13.3</v>
      </c>
      <c r="J7" s="1">
        <f t="shared" ref="J7:J70" si="0">I7*H7</f>
        <v>472.15000000000003</v>
      </c>
      <c r="K7" s="1"/>
    </row>
    <row r="8" spans="1:13" x14ac:dyDescent="0.2">
      <c r="A8" t="s">
        <v>18</v>
      </c>
      <c r="B8" t="s">
        <v>19</v>
      </c>
      <c r="C8" t="s">
        <v>20</v>
      </c>
      <c r="D8" t="s">
        <v>302</v>
      </c>
      <c r="E8" t="s">
        <v>306</v>
      </c>
      <c r="F8" s="9">
        <v>33080</v>
      </c>
      <c r="G8" s="2" t="s">
        <v>21</v>
      </c>
      <c r="H8">
        <v>42</v>
      </c>
      <c r="I8" s="1">
        <v>16.75</v>
      </c>
      <c r="J8" s="1">
        <f t="shared" si="0"/>
        <v>703.5</v>
      </c>
      <c r="K8" s="1"/>
    </row>
    <row r="9" spans="1:13" x14ac:dyDescent="0.2">
      <c r="A9" t="s">
        <v>22</v>
      </c>
      <c r="B9" t="s">
        <v>23</v>
      </c>
      <c r="C9" t="s">
        <v>24</v>
      </c>
      <c r="D9" t="s">
        <v>303</v>
      </c>
      <c r="E9" t="s">
        <v>306</v>
      </c>
      <c r="F9" s="9">
        <v>32301</v>
      </c>
      <c r="G9" s="2" t="s">
        <v>25</v>
      </c>
      <c r="H9">
        <v>40</v>
      </c>
      <c r="I9" s="1">
        <v>8.75</v>
      </c>
      <c r="J9" s="1">
        <f t="shared" si="0"/>
        <v>350</v>
      </c>
      <c r="K9" s="1"/>
    </row>
    <row r="10" spans="1:13" x14ac:dyDescent="0.2">
      <c r="A10" t="s">
        <v>26</v>
      </c>
      <c r="B10" t="s">
        <v>27</v>
      </c>
      <c r="C10" t="s">
        <v>28</v>
      </c>
      <c r="D10" t="s">
        <v>305</v>
      </c>
      <c r="E10" t="s">
        <v>311</v>
      </c>
      <c r="F10" s="9">
        <v>30479</v>
      </c>
      <c r="G10" s="2" t="s">
        <v>21</v>
      </c>
      <c r="H10">
        <v>40</v>
      </c>
      <c r="I10" s="1">
        <v>12.6</v>
      </c>
      <c r="J10" s="1">
        <f t="shared" si="0"/>
        <v>504</v>
      </c>
      <c r="K10" s="1"/>
    </row>
    <row r="11" spans="1:13" x14ac:dyDescent="0.2">
      <c r="A11" t="s">
        <v>29</v>
      </c>
      <c r="B11" t="s">
        <v>30</v>
      </c>
      <c r="C11" t="s">
        <v>31</v>
      </c>
      <c r="D11" t="s">
        <v>305</v>
      </c>
      <c r="E11" t="s">
        <v>313</v>
      </c>
      <c r="F11" s="9">
        <v>31933</v>
      </c>
      <c r="G11" s="2" t="s">
        <v>17</v>
      </c>
      <c r="H11">
        <v>35</v>
      </c>
      <c r="I11" s="1">
        <v>24</v>
      </c>
      <c r="J11" s="1">
        <f t="shared" si="0"/>
        <v>840</v>
      </c>
      <c r="K11" s="1"/>
    </row>
    <row r="12" spans="1:13" x14ac:dyDescent="0.2">
      <c r="A12" t="s">
        <v>32</v>
      </c>
      <c r="B12" t="s">
        <v>33</v>
      </c>
      <c r="C12" t="s">
        <v>34</v>
      </c>
      <c r="D12" t="s">
        <v>302</v>
      </c>
      <c r="E12" t="s">
        <v>306</v>
      </c>
      <c r="F12" s="9">
        <v>32565</v>
      </c>
      <c r="G12" s="2" t="s">
        <v>25</v>
      </c>
      <c r="H12">
        <v>35</v>
      </c>
      <c r="I12" s="1">
        <v>12.1</v>
      </c>
      <c r="J12" s="1">
        <f t="shared" si="0"/>
        <v>423.5</v>
      </c>
      <c r="K12" s="1"/>
    </row>
    <row r="13" spans="1:13" x14ac:dyDescent="0.2">
      <c r="A13" t="s">
        <v>35</v>
      </c>
      <c r="B13" t="s">
        <v>36</v>
      </c>
      <c r="C13" t="s">
        <v>37</v>
      </c>
      <c r="D13" t="s">
        <v>304</v>
      </c>
      <c r="E13" t="s">
        <v>311</v>
      </c>
      <c r="F13" s="9">
        <v>30421</v>
      </c>
      <c r="G13" s="2" t="s">
        <v>17</v>
      </c>
      <c r="H13">
        <v>40</v>
      </c>
      <c r="I13" s="1">
        <v>21.5</v>
      </c>
      <c r="J13" s="1">
        <f t="shared" si="0"/>
        <v>860</v>
      </c>
      <c r="K13" s="1"/>
    </row>
    <row r="14" spans="1:13" x14ac:dyDescent="0.2">
      <c r="A14" t="s">
        <v>38</v>
      </c>
      <c r="B14" t="s">
        <v>39</v>
      </c>
      <c r="C14" t="s">
        <v>40</v>
      </c>
      <c r="D14" t="s">
        <v>302</v>
      </c>
      <c r="E14" t="s">
        <v>312</v>
      </c>
      <c r="F14" s="9">
        <v>32905</v>
      </c>
      <c r="G14" s="2" t="s">
        <v>41</v>
      </c>
      <c r="H14">
        <v>35.5</v>
      </c>
      <c r="I14" s="1">
        <v>13.3</v>
      </c>
      <c r="J14" s="1">
        <f t="shared" si="0"/>
        <v>472.15000000000003</v>
      </c>
      <c r="K14" s="1"/>
    </row>
    <row r="15" spans="1:13" x14ac:dyDescent="0.2">
      <c r="A15" t="s">
        <v>42</v>
      </c>
      <c r="B15" t="s">
        <v>43</v>
      </c>
      <c r="C15" t="s">
        <v>44</v>
      </c>
      <c r="D15" t="s">
        <v>304</v>
      </c>
      <c r="E15" t="s">
        <v>311</v>
      </c>
      <c r="F15" s="9">
        <v>33237</v>
      </c>
      <c r="G15" s="2"/>
      <c r="H15">
        <v>40</v>
      </c>
      <c r="I15" s="1">
        <v>21.5</v>
      </c>
      <c r="J15" s="1">
        <f t="shared" si="0"/>
        <v>860</v>
      </c>
      <c r="K15" s="1"/>
    </row>
    <row r="16" spans="1:13" x14ac:dyDescent="0.2">
      <c r="A16" t="s">
        <v>45</v>
      </c>
      <c r="B16" t="s">
        <v>46</v>
      </c>
      <c r="C16" t="s">
        <v>47</v>
      </c>
      <c r="D16" t="s">
        <v>305</v>
      </c>
      <c r="E16" t="s">
        <v>311</v>
      </c>
      <c r="F16" s="9">
        <v>30902</v>
      </c>
      <c r="G16" s="2" t="s">
        <v>13</v>
      </c>
      <c r="H16">
        <v>35.5</v>
      </c>
      <c r="I16" s="1">
        <v>13.3</v>
      </c>
      <c r="J16" s="1">
        <f t="shared" si="0"/>
        <v>472.15000000000003</v>
      </c>
      <c r="K16" s="1"/>
    </row>
    <row r="17" spans="1:11" x14ac:dyDescent="0.2">
      <c r="A17" t="s">
        <v>48</v>
      </c>
      <c r="B17" t="s">
        <v>49</v>
      </c>
      <c r="C17" t="s">
        <v>50</v>
      </c>
      <c r="D17" t="s">
        <v>302</v>
      </c>
      <c r="E17" t="s">
        <v>311</v>
      </c>
      <c r="F17" s="9">
        <v>32968</v>
      </c>
      <c r="G17" s="2" t="s">
        <v>21</v>
      </c>
      <c r="H17">
        <v>32</v>
      </c>
      <c r="I17" s="1">
        <v>5.5</v>
      </c>
      <c r="J17" s="1">
        <f t="shared" si="0"/>
        <v>176</v>
      </c>
      <c r="K17" s="1"/>
    </row>
    <row r="18" spans="1:11" x14ac:dyDescent="0.2">
      <c r="A18" t="s">
        <v>51</v>
      </c>
      <c r="B18" t="s">
        <v>52</v>
      </c>
      <c r="C18" t="s">
        <v>53</v>
      </c>
      <c r="D18" t="s">
        <v>304</v>
      </c>
      <c r="E18" t="s">
        <v>306</v>
      </c>
      <c r="F18" s="9">
        <v>31072</v>
      </c>
      <c r="G18" s="2" t="s">
        <v>54</v>
      </c>
      <c r="H18">
        <v>35.5</v>
      </c>
      <c r="I18" s="1">
        <v>12.5</v>
      </c>
      <c r="J18" s="1">
        <f t="shared" si="0"/>
        <v>443.75</v>
      </c>
      <c r="K18" s="1"/>
    </row>
    <row r="19" spans="1:11" x14ac:dyDescent="0.2">
      <c r="A19" t="s">
        <v>55</v>
      </c>
      <c r="B19" t="s">
        <v>56</v>
      </c>
      <c r="C19" t="s">
        <v>57</v>
      </c>
      <c r="D19" t="s">
        <v>305</v>
      </c>
      <c r="E19" t="s">
        <v>313</v>
      </c>
      <c r="F19" s="9">
        <v>32275</v>
      </c>
      <c r="G19" s="2" t="s">
        <v>54</v>
      </c>
      <c r="H19">
        <v>40</v>
      </c>
      <c r="I19" s="1">
        <v>7.22</v>
      </c>
      <c r="J19" s="1">
        <f t="shared" si="0"/>
        <v>288.8</v>
      </c>
      <c r="K19" s="1"/>
    </row>
    <row r="20" spans="1:11" x14ac:dyDescent="0.2">
      <c r="A20" t="s">
        <v>58</v>
      </c>
      <c r="B20" t="s">
        <v>59</v>
      </c>
      <c r="C20" t="s">
        <v>60</v>
      </c>
      <c r="D20" t="s">
        <v>305</v>
      </c>
      <c r="E20" t="s">
        <v>306</v>
      </c>
      <c r="F20" s="9">
        <v>31938</v>
      </c>
      <c r="G20" s="2" t="s">
        <v>54</v>
      </c>
      <c r="H20">
        <v>40</v>
      </c>
      <c r="I20" s="1">
        <v>12.6</v>
      </c>
      <c r="J20" s="1">
        <f t="shared" si="0"/>
        <v>504</v>
      </c>
      <c r="K20" s="1"/>
    </row>
    <row r="21" spans="1:11" x14ac:dyDescent="0.2">
      <c r="A21" t="s">
        <v>61</v>
      </c>
      <c r="B21" t="s">
        <v>62</v>
      </c>
      <c r="C21" t="s">
        <v>63</v>
      </c>
      <c r="D21" t="s">
        <v>305</v>
      </c>
      <c r="E21" t="s">
        <v>311</v>
      </c>
      <c r="F21" s="9">
        <v>31696</v>
      </c>
      <c r="G21" s="2" t="s">
        <v>54</v>
      </c>
      <c r="H21">
        <v>35.5</v>
      </c>
      <c r="I21" s="1">
        <v>13.3</v>
      </c>
      <c r="J21" s="1">
        <f t="shared" si="0"/>
        <v>472.15000000000003</v>
      </c>
      <c r="K21" s="1"/>
    </row>
    <row r="22" spans="1:11" x14ac:dyDescent="0.2">
      <c r="A22" t="s">
        <v>64</v>
      </c>
      <c r="B22" t="s">
        <v>65</v>
      </c>
      <c r="C22" t="s">
        <v>66</v>
      </c>
      <c r="D22" t="s">
        <v>302</v>
      </c>
      <c r="E22" t="s">
        <v>312</v>
      </c>
      <c r="F22" s="9">
        <v>31174</v>
      </c>
      <c r="G22" s="2" t="s">
        <v>67</v>
      </c>
      <c r="H22">
        <v>40</v>
      </c>
      <c r="I22" s="1">
        <v>22</v>
      </c>
      <c r="J22" s="1">
        <f t="shared" si="0"/>
        <v>880</v>
      </c>
      <c r="K22" s="1"/>
    </row>
    <row r="23" spans="1:11" x14ac:dyDescent="0.2">
      <c r="A23" t="s">
        <v>68</v>
      </c>
      <c r="B23" t="s">
        <v>69</v>
      </c>
      <c r="C23" t="s">
        <v>70</v>
      </c>
      <c r="D23" t="s">
        <v>305</v>
      </c>
      <c r="E23" t="s">
        <v>313</v>
      </c>
      <c r="F23" s="9">
        <v>32130</v>
      </c>
      <c r="G23" s="2" t="s">
        <v>67</v>
      </c>
      <c r="H23">
        <v>40</v>
      </c>
      <c r="I23" s="1">
        <v>22</v>
      </c>
      <c r="J23" s="1">
        <f t="shared" si="0"/>
        <v>880</v>
      </c>
      <c r="K23" s="1"/>
    </row>
    <row r="24" spans="1:11" x14ac:dyDescent="0.2">
      <c r="A24" t="s">
        <v>71</v>
      </c>
      <c r="B24" t="s">
        <v>72</v>
      </c>
      <c r="C24" t="s">
        <v>73</v>
      </c>
      <c r="D24" t="s">
        <v>303</v>
      </c>
      <c r="E24" t="s">
        <v>311</v>
      </c>
      <c r="F24" s="9">
        <v>31951</v>
      </c>
      <c r="G24" s="2" t="s">
        <v>25</v>
      </c>
      <c r="H24">
        <v>40</v>
      </c>
      <c r="I24" s="1">
        <v>15</v>
      </c>
      <c r="J24" s="1">
        <f t="shared" si="0"/>
        <v>600</v>
      </c>
      <c r="K24" s="1"/>
    </row>
    <row r="25" spans="1:11" x14ac:dyDescent="0.2">
      <c r="A25" t="s">
        <v>74</v>
      </c>
      <c r="B25" t="s">
        <v>75</v>
      </c>
      <c r="C25" t="s">
        <v>76</v>
      </c>
      <c r="D25" t="s">
        <v>304</v>
      </c>
      <c r="E25" t="s">
        <v>306</v>
      </c>
      <c r="F25" s="9">
        <v>31614</v>
      </c>
      <c r="G25" s="2"/>
      <c r="H25">
        <v>35.5</v>
      </c>
      <c r="I25" s="1">
        <v>12.5</v>
      </c>
      <c r="J25" s="1">
        <f t="shared" si="0"/>
        <v>443.75</v>
      </c>
      <c r="K25" s="1"/>
    </row>
    <row r="26" spans="1:11" x14ac:dyDescent="0.2">
      <c r="A26" t="s">
        <v>77</v>
      </c>
      <c r="B26" t="s">
        <v>78</v>
      </c>
      <c r="C26" t="s">
        <v>79</v>
      </c>
      <c r="D26" t="s">
        <v>305</v>
      </c>
      <c r="E26" t="s">
        <v>312</v>
      </c>
      <c r="F26" s="9">
        <v>30729</v>
      </c>
      <c r="G26" s="2" t="s">
        <v>25</v>
      </c>
      <c r="H26">
        <v>25</v>
      </c>
      <c r="I26" s="1">
        <v>8.52</v>
      </c>
      <c r="J26" s="1">
        <f t="shared" si="0"/>
        <v>213</v>
      </c>
      <c r="K26" s="1"/>
    </row>
    <row r="27" spans="1:11" x14ac:dyDescent="0.2">
      <c r="A27" t="s">
        <v>80</v>
      </c>
      <c r="B27" t="s">
        <v>81</v>
      </c>
      <c r="C27" t="s">
        <v>82</v>
      </c>
      <c r="D27" t="s">
        <v>303</v>
      </c>
      <c r="E27" t="s">
        <v>313</v>
      </c>
      <c r="F27" s="9">
        <v>30714</v>
      </c>
      <c r="G27" s="2" t="s">
        <v>67</v>
      </c>
      <c r="H27">
        <v>40</v>
      </c>
      <c r="I27" s="1">
        <v>8.75</v>
      </c>
      <c r="J27" s="1">
        <f t="shared" si="0"/>
        <v>350</v>
      </c>
      <c r="K27" s="1"/>
    </row>
    <row r="28" spans="1:11" x14ac:dyDescent="0.2">
      <c r="A28" t="s">
        <v>83</v>
      </c>
      <c r="B28" t="s">
        <v>84</v>
      </c>
      <c r="C28" t="s">
        <v>85</v>
      </c>
      <c r="D28" t="s">
        <v>304</v>
      </c>
      <c r="E28" t="s">
        <v>306</v>
      </c>
      <c r="F28" s="9">
        <v>29653</v>
      </c>
      <c r="G28" s="2" t="s">
        <v>13</v>
      </c>
      <c r="H28">
        <v>40</v>
      </c>
      <c r="I28" s="1">
        <v>19.5</v>
      </c>
      <c r="J28" s="1">
        <f t="shared" si="0"/>
        <v>780</v>
      </c>
      <c r="K28" s="1"/>
    </row>
    <row r="29" spans="1:11" x14ac:dyDescent="0.2">
      <c r="A29" t="s">
        <v>86</v>
      </c>
      <c r="B29" t="s">
        <v>87</v>
      </c>
      <c r="C29" t="s">
        <v>88</v>
      </c>
      <c r="D29" t="s">
        <v>303</v>
      </c>
      <c r="E29" t="s">
        <v>306</v>
      </c>
      <c r="F29" s="9">
        <v>30780</v>
      </c>
      <c r="G29" s="2"/>
      <c r="H29">
        <v>40</v>
      </c>
      <c r="I29" s="1">
        <v>21.5</v>
      </c>
      <c r="J29" s="1">
        <f t="shared" si="0"/>
        <v>860</v>
      </c>
      <c r="K29" s="1"/>
    </row>
    <row r="30" spans="1:11" x14ac:dyDescent="0.2">
      <c r="A30" t="s">
        <v>89</v>
      </c>
      <c r="B30" t="s">
        <v>90</v>
      </c>
      <c r="C30" t="s">
        <v>91</v>
      </c>
      <c r="D30" t="s">
        <v>304</v>
      </c>
      <c r="E30" t="s">
        <v>312</v>
      </c>
      <c r="F30" s="9">
        <v>32827</v>
      </c>
      <c r="G30" s="2" t="s">
        <v>21</v>
      </c>
      <c r="H30">
        <v>40</v>
      </c>
      <c r="I30" s="1">
        <v>15.5</v>
      </c>
      <c r="J30" s="1">
        <f t="shared" si="0"/>
        <v>620</v>
      </c>
      <c r="K30" s="1"/>
    </row>
    <row r="31" spans="1:11" x14ac:dyDescent="0.2">
      <c r="A31" t="s">
        <v>92</v>
      </c>
      <c r="B31" t="s">
        <v>93</v>
      </c>
      <c r="C31" t="s">
        <v>94</v>
      </c>
      <c r="D31" t="s">
        <v>302</v>
      </c>
      <c r="E31" t="s">
        <v>312</v>
      </c>
      <c r="F31" s="9">
        <v>33454</v>
      </c>
      <c r="G31" s="2" t="s">
        <v>21</v>
      </c>
      <c r="H31">
        <v>32</v>
      </c>
      <c r="I31" s="1">
        <v>5.5</v>
      </c>
      <c r="J31" s="1">
        <f t="shared" si="0"/>
        <v>176</v>
      </c>
      <c r="K31" s="1"/>
    </row>
    <row r="32" spans="1:11" x14ac:dyDescent="0.2">
      <c r="A32" t="s">
        <v>95</v>
      </c>
      <c r="B32" t="s">
        <v>96</v>
      </c>
      <c r="C32" t="s">
        <v>97</v>
      </c>
      <c r="D32" t="s">
        <v>304</v>
      </c>
      <c r="E32" t="s">
        <v>306</v>
      </c>
      <c r="F32" s="9">
        <v>31359</v>
      </c>
      <c r="G32" s="2" t="s">
        <v>67</v>
      </c>
      <c r="H32">
        <v>40</v>
      </c>
      <c r="I32" s="1">
        <v>19.5</v>
      </c>
      <c r="J32" s="1">
        <f t="shared" si="0"/>
        <v>780</v>
      </c>
      <c r="K32" s="1"/>
    </row>
    <row r="33" spans="1:11" x14ac:dyDescent="0.2">
      <c r="A33" t="s">
        <v>58</v>
      </c>
      <c r="B33" t="s">
        <v>98</v>
      </c>
      <c r="C33" t="s">
        <v>99</v>
      </c>
      <c r="D33" t="s">
        <v>305</v>
      </c>
      <c r="E33" t="s">
        <v>311</v>
      </c>
      <c r="F33" s="9">
        <v>30577</v>
      </c>
      <c r="G33" s="2" t="s">
        <v>21</v>
      </c>
      <c r="H33">
        <v>40</v>
      </c>
      <c r="I33" s="1">
        <v>12.6</v>
      </c>
      <c r="J33" s="1">
        <f t="shared" si="0"/>
        <v>504</v>
      </c>
      <c r="K33" s="1"/>
    </row>
    <row r="34" spans="1:11" x14ac:dyDescent="0.2">
      <c r="A34" t="s">
        <v>100</v>
      </c>
      <c r="B34" t="s">
        <v>101</v>
      </c>
      <c r="C34" t="s">
        <v>102</v>
      </c>
      <c r="D34" t="s">
        <v>302</v>
      </c>
      <c r="E34" t="s">
        <v>313</v>
      </c>
      <c r="F34" s="9">
        <v>30911</v>
      </c>
      <c r="G34" s="2" t="s">
        <v>67</v>
      </c>
      <c r="H34">
        <v>32</v>
      </c>
      <c r="I34" s="1">
        <v>5.5</v>
      </c>
      <c r="J34" s="1">
        <f t="shared" si="0"/>
        <v>176</v>
      </c>
      <c r="K34" s="1"/>
    </row>
    <row r="35" spans="1:11" x14ac:dyDescent="0.2">
      <c r="A35" t="s">
        <v>103</v>
      </c>
      <c r="B35" t="s">
        <v>104</v>
      </c>
      <c r="C35" t="s">
        <v>105</v>
      </c>
      <c r="D35" t="s">
        <v>303</v>
      </c>
      <c r="E35" t="s">
        <v>306</v>
      </c>
      <c r="F35" s="9">
        <v>30917</v>
      </c>
      <c r="G35" s="2" t="s">
        <v>67</v>
      </c>
      <c r="H35">
        <v>40</v>
      </c>
      <c r="I35" s="1">
        <v>21.5</v>
      </c>
      <c r="J35" s="1">
        <f t="shared" si="0"/>
        <v>860</v>
      </c>
      <c r="K35" s="1"/>
    </row>
    <row r="36" spans="1:11" x14ac:dyDescent="0.2">
      <c r="A36" t="s">
        <v>106</v>
      </c>
      <c r="B36" t="s">
        <v>107</v>
      </c>
      <c r="C36" t="s">
        <v>108</v>
      </c>
      <c r="D36" t="s">
        <v>305</v>
      </c>
      <c r="E36" t="s">
        <v>312</v>
      </c>
      <c r="F36" s="9">
        <v>32855</v>
      </c>
      <c r="G36" s="2" t="s">
        <v>13</v>
      </c>
      <c r="H36">
        <v>25</v>
      </c>
      <c r="I36" s="1">
        <v>8.52</v>
      </c>
      <c r="J36" s="1">
        <f t="shared" si="0"/>
        <v>213</v>
      </c>
      <c r="K36" s="1"/>
    </row>
    <row r="37" spans="1:11" x14ac:dyDescent="0.2">
      <c r="A37" t="s">
        <v>61</v>
      </c>
      <c r="B37" t="s">
        <v>19</v>
      </c>
      <c r="C37" t="s">
        <v>109</v>
      </c>
      <c r="D37" t="s">
        <v>305</v>
      </c>
      <c r="E37" t="s">
        <v>311</v>
      </c>
      <c r="F37" s="9">
        <v>33274</v>
      </c>
      <c r="G37" s="2"/>
      <c r="H37">
        <v>35</v>
      </c>
      <c r="I37" s="1">
        <v>12.1</v>
      </c>
      <c r="J37" s="1">
        <f t="shared" si="0"/>
        <v>423.5</v>
      </c>
      <c r="K37" s="1"/>
    </row>
    <row r="38" spans="1:11" x14ac:dyDescent="0.2">
      <c r="A38" t="s">
        <v>110</v>
      </c>
      <c r="B38" t="s">
        <v>111</v>
      </c>
      <c r="C38" t="s">
        <v>112</v>
      </c>
      <c r="D38" t="s">
        <v>305</v>
      </c>
      <c r="E38" t="s">
        <v>306</v>
      </c>
      <c r="F38" s="9">
        <v>33097</v>
      </c>
      <c r="G38" s="2" t="s">
        <v>25</v>
      </c>
      <c r="H38">
        <v>35</v>
      </c>
      <c r="I38" s="1">
        <v>24</v>
      </c>
      <c r="J38" s="1">
        <f t="shared" si="0"/>
        <v>840</v>
      </c>
      <c r="K38" s="1"/>
    </row>
    <row r="39" spans="1:11" x14ac:dyDescent="0.2">
      <c r="A39" t="s">
        <v>113</v>
      </c>
      <c r="B39" t="s">
        <v>78</v>
      </c>
      <c r="C39" t="s">
        <v>114</v>
      </c>
      <c r="D39" t="s">
        <v>304</v>
      </c>
      <c r="E39" t="s">
        <v>313</v>
      </c>
      <c r="F39" s="9">
        <v>32452</v>
      </c>
      <c r="G39" s="2" t="s">
        <v>17</v>
      </c>
      <c r="H39">
        <v>40</v>
      </c>
      <c r="I39" s="1">
        <v>19.5</v>
      </c>
      <c r="J39" s="1">
        <f t="shared" si="0"/>
        <v>780</v>
      </c>
      <c r="K39" s="1"/>
    </row>
    <row r="40" spans="1:11" x14ac:dyDescent="0.2">
      <c r="A40" t="s">
        <v>115</v>
      </c>
      <c r="B40" t="s">
        <v>116</v>
      </c>
      <c r="C40" t="s">
        <v>117</v>
      </c>
      <c r="D40" t="s">
        <v>304</v>
      </c>
      <c r="E40" t="s">
        <v>306</v>
      </c>
      <c r="F40" s="9">
        <v>32106</v>
      </c>
      <c r="G40" s="2" t="s">
        <v>17</v>
      </c>
      <c r="H40">
        <v>35.5</v>
      </c>
      <c r="I40" s="1">
        <v>12.5</v>
      </c>
      <c r="J40" s="1">
        <f t="shared" si="0"/>
        <v>443.75</v>
      </c>
      <c r="K40" s="1"/>
    </row>
    <row r="41" spans="1:11" x14ac:dyDescent="0.2">
      <c r="A41" t="s">
        <v>118</v>
      </c>
      <c r="B41" t="s">
        <v>119</v>
      </c>
      <c r="C41" t="s">
        <v>120</v>
      </c>
      <c r="D41" t="s">
        <v>303</v>
      </c>
      <c r="E41" t="s">
        <v>306</v>
      </c>
      <c r="F41" s="9">
        <v>31563</v>
      </c>
      <c r="G41" s="2"/>
      <c r="H41">
        <v>40</v>
      </c>
      <c r="I41" s="1">
        <v>8.75</v>
      </c>
      <c r="J41" s="1">
        <f t="shared" si="0"/>
        <v>350</v>
      </c>
      <c r="K41" s="1"/>
    </row>
    <row r="42" spans="1:11" x14ac:dyDescent="0.2">
      <c r="A42" t="s">
        <v>115</v>
      </c>
      <c r="B42" t="s">
        <v>121</v>
      </c>
      <c r="C42" t="s">
        <v>122</v>
      </c>
      <c r="D42" t="s">
        <v>304</v>
      </c>
      <c r="E42" t="s">
        <v>311</v>
      </c>
      <c r="F42" s="9">
        <v>32029</v>
      </c>
      <c r="G42" s="2" t="s">
        <v>67</v>
      </c>
      <c r="H42">
        <v>29.5</v>
      </c>
      <c r="I42" s="1">
        <v>6.5</v>
      </c>
      <c r="J42" s="1">
        <f t="shared" si="0"/>
        <v>191.75</v>
      </c>
      <c r="K42" s="1"/>
    </row>
    <row r="43" spans="1:11" x14ac:dyDescent="0.2">
      <c r="A43" t="s">
        <v>123</v>
      </c>
      <c r="B43" t="s">
        <v>124</v>
      </c>
      <c r="C43" t="s">
        <v>125</v>
      </c>
      <c r="D43" t="s">
        <v>302</v>
      </c>
      <c r="E43" t="s">
        <v>312</v>
      </c>
      <c r="F43" s="9">
        <v>30484</v>
      </c>
      <c r="G43" s="2" t="s">
        <v>17</v>
      </c>
      <c r="H43">
        <v>38</v>
      </c>
      <c r="I43" s="1">
        <v>15.5</v>
      </c>
      <c r="J43" s="1">
        <f t="shared" si="0"/>
        <v>589</v>
      </c>
      <c r="K43" s="1"/>
    </row>
    <row r="44" spans="1:11" x14ac:dyDescent="0.2">
      <c r="A44" t="s">
        <v>126</v>
      </c>
      <c r="B44" t="s">
        <v>127</v>
      </c>
      <c r="C44" t="s">
        <v>128</v>
      </c>
      <c r="D44" t="s">
        <v>305</v>
      </c>
      <c r="E44" t="s">
        <v>311</v>
      </c>
      <c r="F44" s="9">
        <v>32735</v>
      </c>
      <c r="G44" s="2" t="s">
        <v>54</v>
      </c>
      <c r="H44">
        <v>40</v>
      </c>
      <c r="I44" s="1">
        <v>22</v>
      </c>
      <c r="J44" s="1">
        <f t="shared" si="0"/>
        <v>880</v>
      </c>
      <c r="K44" s="1"/>
    </row>
    <row r="45" spans="1:11" x14ac:dyDescent="0.2">
      <c r="A45" t="s">
        <v>129</v>
      </c>
      <c r="B45" t="s">
        <v>130</v>
      </c>
      <c r="C45" t="s">
        <v>131</v>
      </c>
      <c r="D45" t="s">
        <v>305</v>
      </c>
      <c r="E45" t="s">
        <v>311</v>
      </c>
      <c r="F45" s="9">
        <v>32085</v>
      </c>
      <c r="G45" s="2"/>
      <c r="H45">
        <v>38</v>
      </c>
      <c r="I45" s="1">
        <v>15.5</v>
      </c>
      <c r="J45" s="1">
        <f t="shared" si="0"/>
        <v>589</v>
      </c>
      <c r="K45" s="1"/>
    </row>
    <row r="46" spans="1:11" x14ac:dyDescent="0.2">
      <c r="A46" t="s">
        <v>132</v>
      </c>
      <c r="B46" t="s">
        <v>133</v>
      </c>
      <c r="C46" t="s">
        <v>134</v>
      </c>
      <c r="D46" t="s">
        <v>305</v>
      </c>
      <c r="E46" t="s">
        <v>312</v>
      </c>
      <c r="F46" s="9">
        <v>31551</v>
      </c>
      <c r="G46" s="2" t="s">
        <v>41</v>
      </c>
      <c r="H46">
        <v>40</v>
      </c>
      <c r="I46" s="1">
        <v>8.2200000000000006</v>
      </c>
      <c r="J46" s="1">
        <f t="shared" si="0"/>
        <v>328.8</v>
      </c>
      <c r="K46" s="1"/>
    </row>
    <row r="47" spans="1:11" x14ac:dyDescent="0.2">
      <c r="A47" t="s">
        <v>135</v>
      </c>
      <c r="B47" t="s">
        <v>136</v>
      </c>
      <c r="C47" t="s">
        <v>137</v>
      </c>
      <c r="D47" t="s">
        <v>304</v>
      </c>
      <c r="E47" t="s">
        <v>313</v>
      </c>
      <c r="F47" s="9">
        <v>29963</v>
      </c>
      <c r="G47" s="2"/>
      <c r="H47">
        <v>40</v>
      </c>
      <c r="I47" s="1">
        <v>19.5</v>
      </c>
      <c r="J47" s="1">
        <f t="shared" si="0"/>
        <v>780</v>
      </c>
      <c r="K47" s="1"/>
    </row>
    <row r="48" spans="1:11" x14ac:dyDescent="0.2">
      <c r="A48" t="s">
        <v>138</v>
      </c>
      <c r="B48" t="s">
        <v>139</v>
      </c>
      <c r="C48" t="s">
        <v>140</v>
      </c>
      <c r="D48" t="s">
        <v>305</v>
      </c>
      <c r="E48" t="s">
        <v>312</v>
      </c>
      <c r="F48" s="9">
        <v>31494</v>
      </c>
      <c r="G48" s="2" t="s">
        <v>54</v>
      </c>
      <c r="H48">
        <v>35</v>
      </c>
      <c r="I48" s="1">
        <v>24</v>
      </c>
      <c r="J48" s="1">
        <f t="shared" si="0"/>
        <v>840</v>
      </c>
      <c r="K48" s="1"/>
    </row>
    <row r="49" spans="1:11" x14ac:dyDescent="0.2">
      <c r="A49" t="s">
        <v>141</v>
      </c>
      <c r="B49" t="s">
        <v>142</v>
      </c>
      <c r="C49" t="s">
        <v>143</v>
      </c>
      <c r="D49" t="s">
        <v>303</v>
      </c>
      <c r="E49" t="s">
        <v>312</v>
      </c>
      <c r="F49" s="9">
        <v>31751</v>
      </c>
      <c r="G49" s="2" t="s">
        <v>41</v>
      </c>
      <c r="H49">
        <v>15.5</v>
      </c>
      <c r="I49" s="1">
        <v>6.5</v>
      </c>
      <c r="J49" s="1">
        <f t="shared" si="0"/>
        <v>100.75</v>
      </c>
      <c r="K49" s="1"/>
    </row>
    <row r="50" spans="1:11" x14ac:dyDescent="0.2">
      <c r="A50" t="s">
        <v>144</v>
      </c>
      <c r="B50" t="s">
        <v>307</v>
      </c>
      <c r="C50" t="s">
        <v>145</v>
      </c>
      <c r="D50" t="s">
        <v>305</v>
      </c>
      <c r="E50" t="s">
        <v>313</v>
      </c>
      <c r="F50" s="9">
        <v>30963</v>
      </c>
      <c r="G50" s="2" t="s">
        <v>67</v>
      </c>
      <c r="H50">
        <v>40</v>
      </c>
      <c r="I50" s="1">
        <v>22</v>
      </c>
      <c r="J50" s="1">
        <f t="shared" si="0"/>
        <v>880</v>
      </c>
      <c r="K50" s="1"/>
    </row>
    <row r="51" spans="1:11" x14ac:dyDescent="0.2">
      <c r="A51" t="s">
        <v>146</v>
      </c>
      <c r="B51" t="s">
        <v>147</v>
      </c>
      <c r="C51" t="s">
        <v>148</v>
      </c>
      <c r="D51" t="s">
        <v>305</v>
      </c>
      <c r="E51" t="s">
        <v>311</v>
      </c>
      <c r="F51" s="9">
        <v>32507</v>
      </c>
      <c r="G51" s="2" t="s">
        <v>21</v>
      </c>
      <c r="H51">
        <v>32</v>
      </c>
      <c r="I51" s="1">
        <v>5.5</v>
      </c>
      <c r="J51" s="1">
        <f t="shared" si="0"/>
        <v>176</v>
      </c>
      <c r="K51" s="1"/>
    </row>
    <row r="52" spans="1:11" x14ac:dyDescent="0.2">
      <c r="A52" t="s">
        <v>149</v>
      </c>
      <c r="B52" t="s">
        <v>150</v>
      </c>
      <c r="C52" t="s">
        <v>151</v>
      </c>
      <c r="D52" t="s">
        <v>302</v>
      </c>
      <c r="E52" t="s">
        <v>311</v>
      </c>
      <c r="F52" s="9">
        <v>31508</v>
      </c>
      <c r="G52" s="2" t="s">
        <v>25</v>
      </c>
      <c r="H52">
        <v>25</v>
      </c>
      <c r="I52" s="1">
        <v>8.52</v>
      </c>
      <c r="J52" s="1">
        <f t="shared" si="0"/>
        <v>213</v>
      </c>
      <c r="K52" s="1"/>
    </row>
    <row r="53" spans="1:11" x14ac:dyDescent="0.2">
      <c r="A53" t="s">
        <v>152</v>
      </c>
      <c r="B53" t="s">
        <v>153</v>
      </c>
      <c r="C53" t="s">
        <v>154</v>
      </c>
      <c r="D53" t="s">
        <v>302</v>
      </c>
      <c r="E53" t="s">
        <v>312</v>
      </c>
      <c r="F53" s="9">
        <v>31923</v>
      </c>
      <c r="G53" s="2" t="s">
        <v>13</v>
      </c>
      <c r="H53">
        <v>38</v>
      </c>
      <c r="I53" s="1">
        <v>15.5</v>
      </c>
      <c r="J53" s="1">
        <f t="shared" si="0"/>
        <v>589</v>
      </c>
      <c r="K53" s="1"/>
    </row>
    <row r="54" spans="1:11" x14ac:dyDescent="0.2">
      <c r="A54" t="s">
        <v>64</v>
      </c>
      <c r="B54" t="s">
        <v>155</v>
      </c>
      <c r="C54" t="s">
        <v>156</v>
      </c>
      <c r="D54" t="s">
        <v>304</v>
      </c>
      <c r="E54" t="s">
        <v>306</v>
      </c>
      <c r="F54" s="9">
        <v>32114</v>
      </c>
      <c r="G54" s="2" t="s">
        <v>21</v>
      </c>
      <c r="H54">
        <v>35.5</v>
      </c>
      <c r="I54" s="1">
        <v>12.5</v>
      </c>
      <c r="J54" s="1">
        <f t="shared" si="0"/>
        <v>443.75</v>
      </c>
      <c r="K54" s="1"/>
    </row>
    <row r="55" spans="1:11" x14ac:dyDescent="0.2">
      <c r="A55" t="s">
        <v>157</v>
      </c>
      <c r="B55" t="s">
        <v>158</v>
      </c>
      <c r="C55" t="s">
        <v>159</v>
      </c>
      <c r="D55" t="s">
        <v>303</v>
      </c>
      <c r="E55" t="s">
        <v>313</v>
      </c>
      <c r="F55" s="9">
        <v>31690</v>
      </c>
      <c r="G55" s="2" t="s">
        <v>13</v>
      </c>
      <c r="H55">
        <v>40</v>
      </c>
      <c r="I55" s="1">
        <v>21.5</v>
      </c>
      <c r="J55" s="1">
        <f t="shared" si="0"/>
        <v>860</v>
      </c>
      <c r="K55" s="1"/>
    </row>
    <row r="56" spans="1:11" x14ac:dyDescent="0.2">
      <c r="A56" t="s">
        <v>74</v>
      </c>
      <c r="B56" t="s">
        <v>160</v>
      </c>
      <c r="C56" t="s">
        <v>161</v>
      </c>
      <c r="D56" t="s">
        <v>305</v>
      </c>
      <c r="E56" t="s">
        <v>312</v>
      </c>
      <c r="F56" s="9">
        <v>30784</v>
      </c>
      <c r="G56" s="2"/>
      <c r="H56">
        <v>38</v>
      </c>
      <c r="I56" s="1">
        <v>15.5</v>
      </c>
      <c r="J56" s="1">
        <f t="shared" si="0"/>
        <v>589</v>
      </c>
      <c r="K56" s="1"/>
    </row>
    <row r="57" spans="1:11" x14ac:dyDescent="0.2">
      <c r="A57" t="s">
        <v>162</v>
      </c>
      <c r="B57" t="s">
        <v>163</v>
      </c>
      <c r="C57" t="s">
        <v>164</v>
      </c>
      <c r="D57" t="s">
        <v>304</v>
      </c>
      <c r="E57" t="s">
        <v>311</v>
      </c>
      <c r="F57" s="9">
        <v>32078</v>
      </c>
      <c r="G57" s="2" t="s">
        <v>25</v>
      </c>
      <c r="H57">
        <v>40</v>
      </c>
      <c r="I57" s="1">
        <v>21.5</v>
      </c>
      <c r="J57" s="1">
        <f t="shared" si="0"/>
        <v>860</v>
      </c>
      <c r="K57" s="1"/>
    </row>
    <row r="58" spans="1:11" x14ac:dyDescent="0.2">
      <c r="A58" t="s">
        <v>165</v>
      </c>
      <c r="B58" t="s">
        <v>166</v>
      </c>
      <c r="C58" t="s">
        <v>167</v>
      </c>
      <c r="D58" t="s">
        <v>305</v>
      </c>
      <c r="E58" t="s">
        <v>312</v>
      </c>
      <c r="F58" s="9">
        <v>31427</v>
      </c>
      <c r="G58" s="2" t="s">
        <v>25</v>
      </c>
      <c r="H58">
        <v>35</v>
      </c>
      <c r="I58" s="1">
        <v>24</v>
      </c>
      <c r="J58" s="1">
        <f t="shared" si="0"/>
        <v>840</v>
      </c>
      <c r="K58" s="1"/>
    </row>
    <row r="59" spans="1:11" x14ac:dyDescent="0.2">
      <c r="A59" t="s">
        <v>168</v>
      </c>
      <c r="B59" t="s">
        <v>169</v>
      </c>
      <c r="C59" t="s">
        <v>170</v>
      </c>
      <c r="D59" t="s">
        <v>305</v>
      </c>
      <c r="E59" t="s">
        <v>311</v>
      </c>
      <c r="F59" s="9">
        <v>31695</v>
      </c>
      <c r="G59" s="2"/>
      <c r="H59">
        <v>40</v>
      </c>
      <c r="I59" s="1">
        <v>21.5</v>
      </c>
      <c r="J59" s="1">
        <f t="shared" si="0"/>
        <v>860</v>
      </c>
      <c r="K59" s="1"/>
    </row>
    <row r="60" spans="1:11" x14ac:dyDescent="0.2">
      <c r="A60" t="s">
        <v>171</v>
      </c>
      <c r="B60" t="s">
        <v>172</v>
      </c>
      <c r="C60" t="s">
        <v>173</v>
      </c>
      <c r="D60" t="s">
        <v>302</v>
      </c>
      <c r="E60" t="s">
        <v>306</v>
      </c>
      <c r="F60" s="9">
        <v>32301</v>
      </c>
      <c r="G60" s="2"/>
      <c r="H60">
        <v>25</v>
      </c>
      <c r="I60" s="1">
        <v>8.52</v>
      </c>
      <c r="J60" s="1">
        <f t="shared" si="0"/>
        <v>213</v>
      </c>
      <c r="K60" s="1"/>
    </row>
    <row r="61" spans="1:11" x14ac:dyDescent="0.2">
      <c r="A61" t="s">
        <v>174</v>
      </c>
      <c r="B61" t="s">
        <v>175</v>
      </c>
      <c r="C61" t="s">
        <v>176</v>
      </c>
      <c r="D61" t="s">
        <v>303</v>
      </c>
      <c r="E61" t="s">
        <v>306</v>
      </c>
      <c r="F61" s="9">
        <v>33261</v>
      </c>
      <c r="G61" s="2" t="s">
        <v>21</v>
      </c>
      <c r="H61">
        <v>40</v>
      </c>
      <c r="I61" s="1">
        <v>21.5</v>
      </c>
      <c r="J61" s="1">
        <f t="shared" si="0"/>
        <v>860</v>
      </c>
      <c r="K61" s="1"/>
    </row>
    <row r="62" spans="1:11" x14ac:dyDescent="0.2">
      <c r="A62" t="s">
        <v>135</v>
      </c>
      <c r="B62" t="s">
        <v>177</v>
      </c>
      <c r="C62" t="s">
        <v>178</v>
      </c>
      <c r="D62" t="s">
        <v>305</v>
      </c>
      <c r="E62" t="s">
        <v>306</v>
      </c>
      <c r="F62" s="9">
        <v>29812</v>
      </c>
      <c r="G62" s="2" t="s">
        <v>13</v>
      </c>
      <c r="H62">
        <v>38</v>
      </c>
      <c r="I62" s="1">
        <v>15.5</v>
      </c>
      <c r="J62" s="1">
        <f t="shared" si="0"/>
        <v>589</v>
      </c>
      <c r="K62" s="1"/>
    </row>
    <row r="63" spans="1:11" x14ac:dyDescent="0.2">
      <c r="A63" t="s">
        <v>179</v>
      </c>
      <c r="B63" t="s">
        <v>180</v>
      </c>
      <c r="C63" t="s">
        <v>181</v>
      </c>
      <c r="D63" t="s">
        <v>305</v>
      </c>
      <c r="E63" t="s">
        <v>313</v>
      </c>
      <c r="F63" s="9">
        <v>32835</v>
      </c>
      <c r="G63" s="2" t="s">
        <v>41</v>
      </c>
      <c r="H63">
        <v>40</v>
      </c>
      <c r="I63" s="1">
        <v>12.6</v>
      </c>
      <c r="J63" s="1">
        <f t="shared" si="0"/>
        <v>504</v>
      </c>
      <c r="K63" s="1"/>
    </row>
    <row r="64" spans="1:11" x14ac:dyDescent="0.2">
      <c r="A64" t="s">
        <v>182</v>
      </c>
      <c r="B64" t="s">
        <v>19</v>
      </c>
      <c r="C64" t="s">
        <v>183</v>
      </c>
      <c r="D64" t="s">
        <v>304</v>
      </c>
      <c r="E64" t="s">
        <v>306</v>
      </c>
      <c r="F64" s="9">
        <v>31789</v>
      </c>
      <c r="G64" s="2" t="s">
        <v>54</v>
      </c>
      <c r="H64">
        <v>42</v>
      </c>
      <c r="I64" s="1">
        <v>16.75</v>
      </c>
      <c r="J64" s="1">
        <f t="shared" si="0"/>
        <v>703.5</v>
      </c>
      <c r="K64" s="1"/>
    </row>
    <row r="65" spans="1:11" x14ac:dyDescent="0.2">
      <c r="A65" t="s">
        <v>184</v>
      </c>
      <c r="B65" t="s">
        <v>185</v>
      </c>
      <c r="C65" t="s">
        <v>186</v>
      </c>
      <c r="D65" t="s">
        <v>303</v>
      </c>
      <c r="E65" t="s">
        <v>311</v>
      </c>
      <c r="F65" s="9">
        <v>31580</v>
      </c>
      <c r="G65" s="2" t="s">
        <v>41</v>
      </c>
      <c r="H65">
        <v>40</v>
      </c>
      <c r="I65" s="1">
        <v>8.75</v>
      </c>
      <c r="J65" s="1">
        <f t="shared" si="0"/>
        <v>350</v>
      </c>
      <c r="K65" s="1"/>
    </row>
    <row r="66" spans="1:11" x14ac:dyDescent="0.2">
      <c r="A66" t="s">
        <v>187</v>
      </c>
      <c r="B66" t="s">
        <v>188</v>
      </c>
      <c r="C66" t="s">
        <v>189</v>
      </c>
      <c r="D66" t="s">
        <v>305</v>
      </c>
      <c r="E66" t="s">
        <v>312</v>
      </c>
      <c r="F66" s="9">
        <v>31926</v>
      </c>
      <c r="G66" s="2" t="s">
        <v>25</v>
      </c>
      <c r="H66">
        <v>25</v>
      </c>
      <c r="I66" s="1">
        <v>8.52</v>
      </c>
      <c r="J66" s="1">
        <f t="shared" si="0"/>
        <v>213</v>
      </c>
      <c r="K66" s="1"/>
    </row>
    <row r="67" spans="1:11" x14ac:dyDescent="0.2">
      <c r="A67" t="s">
        <v>138</v>
      </c>
      <c r="B67" t="s">
        <v>190</v>
      </c>
      <c r="C67" t="s">
        <v>191</v>
      </c>
      <c r="D67" t="s">
        <v>303</v>
      </c>
      <c r="E67" t="s">
        <v>306</v>
      </c>
      <c r="F67" s="9">
        <v>32625</v>
      </c>
      <c r="G67" s="2"/>
      <c r="H67">
        <v>15.5</v>
      </c>
      <c r="I67" s="1">
        <v>6.5</v>
      </c>
      <c r="J67" s="1">
        <f t="shared" si="0"/>
        <v>100.75</v>
      </c>
      <c r="K67" s="1"/>
    </row>
    <row r="68" spans="1:11" x14ac:dyDescent="0.2">
      <c r="A68" t="s">
        <v>192</v>
      </c>
      <c r="B68" t="s">
        <v>193</v>
      </c>
      <c r="C68" t="s">
        <v>194</v>
      </c>
      <c r="D68" t="s">
        <v>304</v>
      </c>
      <c r="E68" t="s">
        <v>312</v>
      </c>
      <c r="F68" s="9">
        <v>30139</v>
      </c>
      <c r="G68" s="2" t="s">
        <v>41</v>
      </c>
      <c r="H68">
        <v>40</v>
      </c>
      <c r="I68" s="1">
        <v>15.5</v>
      </c>
      <c r="J68" s="1">
        <f t="shared" si="0"/>
        <v>620</v>
      </c>
      <c r="K68" s="1"/>
    </row>
    <row r="69" spans="1:11" x14ac:dyDescent="0.2">
      <c r="A69" t="s">
        <v>195</v>
      </c>
      <c r="B69" t="s">
        <v>196</v>
      </c>
      <c r="C69" t="s">
        <v>197</v>
      </c>
      <c r="D69" t="s">
        <v>303</v>
      </c>
      <c r="E69" t="s">
        <v>311</v>
      </c>
      <c r="F69" s="9">
        <v>32470</v>
      </c>
      <c r="G69" s="2" t="s">
        <v>13</v>
      </c>
      <c r="H69">
        <v>35</v>
      </c>
      <c r="I69" s="1">
        <v>12.1</v>
      </c>
      <c r="J69" s="1">
        <f t="shared" si="0"/>
        <v>423.5</v>
      </c>
      <c r="K69" s="1"/>
    </row>
    <row r="70" spans="1:11" x14ac:dyDescent="0.2">
      <c r="A70" t="s">
        <v>198</v>
      </c>
      <c r="B70" t="s">
        <v>199</v>
      </c>
      <c r="C70" t="s">
        <v>200</v>
      </c>
      <c r="D70" t="s">
        <v>303</v>
      </c>
      <c r="E70" t="s">
        <v>312</v>
      </c>
      <c r="F70" s="9">
        <v>31444</v>
      </c>
      <c r="G70" s="2" t="s">
        <v>41</v>
      </c>
      <c r="H70">
        <v>35</v>
      </c>
      <c r="I70" s="1">
        <v>24</v>
      </c>
      <c r="J70" s="1">
        <f t="shared" si="0"/>
        <v>840</v>
      </c>
      <c r="K70" s="1"/>
    </row>
    <row r="71" spans="1:11" x14ac:dyDescent="0.2">
      <c r="A71" t="s">
        <v>55</v>
      </c>
      <c r="B71" t="s">
        <v>201</v>
      </c>
      <c r="C71" t="s">
        <v>202</v>
      </c>
      <c r="D71" t="s">
        <v>302</v>
      </c>
      <c r="E71" t="s">
        <v>306</v>
      </c>
      <c r="F71" s="9">
        <v>30768</v>
      </c>
      <c r="G71" s="2" t="s">
        <v>17</v>
      </c>
      <c r="H71">
        <v>35.5</v>
      </c>
      <c r="I71" s="1">
        <v>13.3</v>
      </c>
      <c r="J71" s="1">
        <f t="shared" ref="J71:J99" si="1">I71*H71</f>
        <v>472.15000000000003</v>
      </c>
      <c r="K71" s="1"/>
    </row>
    <row r="72" spans="1:11" x14ac:dyDescent="0.2">
      <c r="A72" t="s">
        <v>203</v>
      </c>
      <c r="B72" t="s">
        <v>204</v>
      </c>
      <c r="C72" t="s">
        <v>205</v>
      </c>
      <c r="D72" t="s">
        <v>304</v>
      </c>
      <c r="E72" t="s">
        <v>312</v>
      </c>
      <c r="F72" s="9">
        <v>32118</v>
      </c>
      <c r="G72" s="2"/>
      <c r="H72">
        <v>29.5</v>
      </c>
      <c r="I72" s="1">
        <v>6.5</v>
      </c>
      <c r="J72" s="1">
        <f t="shared" si="1"/>
        <v>191.75</v>
      </c>
      <c r="K72" s="1"/>
    </row>
    <row r="73" spans="1:11" x14ac:dyDescent="0.2">
      <c r="A73" t="s">
        <v>206</v>
      </c>
      <c r="B73" t="s">
        <v>19</v>
      </c>
      <c r="C73" t="s">
        <v>207</v>
      </c>
      <c r="D73" t="s">
        <v>305</v>
      </c>
      <c r="E73" t="s">
        <v>306</v>
      </c>
      <c r="F73" s="9">
        <v>32795</v>
      </c>
      <c r="G73" s="2" t="s">
        <v>41</v>
      </c>
      <c r="H73">
        <v>40</v>
      </c>
      <c r="I73" s="1">
        <v>15.5</v>
      </c>
      <c r="J73" s="1">
        <f t="shared" si="1"/>
        <v>620</v>
      </c>
      <c r="K73" s="1"/>
    </row>
    <row r="74" spans="1:11" x14ac:dyDescent="0.2">
      <c r="A74" t="s">
        <v>208</v>
      </c>
      <c r="B74" t="s">
        <v>209</v>
      </c>
      <c r="C74" t="s">
        <v>210</v>
      </c>
      <c r="D74" t="s">
        <v>302</v>
      </c>
      <c r="E74" t="s">
        <v>311</v>
      </c>
      <c r="F74" s="9">
        <v>33311</v>
      </c>
      <c r="G74" s="2" t="s">
        <v>41</v>
      </c>
      <c r="H74">
        <v>35</v>
      </c>
      <c r="I74" s="1">
        <v>12.1</v>
      </c>
      <c r="J74" s="1">
        <f t="shared" si="1"/>
        <v>423.5</v>
      </c>
      <c r="K74" s="1"/>
    </row>
    <row r="75" spans="1:11" x14ac:dyDescent="0.2">
      <c r="A75" t="s">
        <v>90</v>
      </c>
      <c r="B75" t="s">
        <v>78</v>
      </c>
      <c r="C75" t="s">
        <v>211</v>
      </c>
      <c r="D75" t="s">
        <v>304</v>
      </c>
      <c r="E75" t="s">
        <v>313</v>
      </c>
      <c r="F75" s="9">
        <v>32839</v>
      </c>
      <c r="G75" s="2" t="s">
        <v>25</v>
      </c>
      <c r="H75">
        <v>42</v>
      </c>
      <c r="I75" s="1">
        <v>24</v>
      </c>
      <c r="J75" s="1">
        <f t="shared" si="1"/>
        <v>1008</v>
      </c>
      <c r="K75" s="1"/>
    </row>
    <row r="76" spans="1:11" x14ac:dyDescent="0.2">
      <c r="A76" t="s">
        <v>212</v>
      </c>
      <c r="B76" t="s">
        <v>213</v>
      </c>
      <c r="C76" t="s">
        <v>214</v>
      </c>
      <c r="D76" t="s">
        <v>304</v>
      </c>
      <c r="E76" t="s">
        <v>311</v>
      </c>
      <c r="F76" s="9">
        <v>33392</v>
      </c>
      <c r="G76" s="2" t="s">
        <v>25</v>
      </c>
      <c r="H76">
        <v>29.5</v>
      </c>
      <c r="I76" s="1">
        <v>13.3</v>
      </c>
      <c r="J76" s="1">
        <f t="shared" si="1"/>
        <v>392.35</v>
      </c>
      <c r="K76" s="1"/>
    </row>
    <row r="77" spans="1:11" x14ac:dyDescent="0.2">
      <c r="A77" t="s">
        <v>215</v>
      </c>
      <c r="B77" t="s">
        <v>216</v>
      </c>
      <c r="C77" t="s">
        <v>217</v>
      </c>
      <c r="D77" t="s">
        <v>304</v>
      </c>
      <c r="E77" t="s">
        <v>312</v>
      </c>
      <c r="F77" s="9">
        <v>31689</v>
      </c>
      <c r="G77" s="2" t="s">
        <v>41</v>
      </c>
      <c r="H77">
        <v>40</v>
      </c>
      <c r="I77" s="1">
        <v>6.5</v>
      </c>
      <c r="J77" s="1">
        <f t="shared" si="1"/>
        <v>260</v>
      </c>
      <c r="K77" s="1"/>
    </row>
    <row r="78" spans="1:11" x14ac:dyDescent="0.2">
      <c r="A78" t="s">
        <v>218</v>
      </c>
      <c r="B78" t="s">
        <v>219</v>
      </c>
      <c r="C78" t="s">
        <v>220</v>
      </c>
      <c r="D78" t="s">
        <v>305</v>
      </c>
      <c r="E78" t="s">
        <v>306</v>
      </c>
      <c r="F78" s="9">
        <v>30726</v>
      </c>
      <c r="G78" s="2" t="s">
        <v>41</v>
      </c>
      <c r="H78">
        <v>40</v>
      </c>
      <c r="I78" s="1">
        <v>7.22</v>
      </c>
      <c r="J78" s="1">
        <f t="shared" si="1"/>
        <v>288.8</v>
      </c>
      <c r="K78" s="1"/>
    </row>
    <row r="79" spans="1:11" x14ac:dyDescent="0.2">
      <c r="A79" t="s">
        <v>221</v>
      </c>
      <c r="B79" t="s">
        <v>23</v>
      </c>
      <c r="C79" t="s">
        <v>222</v>
      </c>
      <c r="D79" t="s">
        <v>303</v>
      </c>
      <c r="E79" t="s">
        <v>312</v>
      </c>
      <c r="F79" s="9">
        <v>29999</v>
      </c>
      <c r="G79" s="2" t="s">
        <v>13</v>
      </c>
      <c r="H79">
        <v>40</v>
      </c>
      <c r="I79" s="1">
        <v>12.1</v>
      </c>
      <c r="J79" s="1">
        <f t="shared" si="1"/>
        <v>484</v>
      </c>
      <c r="K79" s="1"/>
    </row>
    <row r="80" spans="1:11" x14ac:dyDescent="0.2">
      <c r="A80" t="s">
        <v>223</v>
      </c>
      <c r="B80" t="s">
        <v>224</v>
      </c>
      <c r="C80" t="s">
        <v>225</v>
      </c>
      <c r="D80" t="s">
        <v>304</v>
      </c>
      <c r="E80" t="s">
        <v>311</v>
      </c>
      <c r="F80" s="9">
        <v>30911</v>
      </c>
      <c r="G80" s="2" t="s">
        <v>17</v>
      </c>
      <c r="H80">
        <v>29.5</v>
      </c>
      <c r="I80" s="1">
        <v>16.75</v>
      </c>
      <c r="J80" s="1">
        <f t="shared" si="1"/>
        <v>494.125</v>
      </c>
      <c r="K80" s="1"/>
    </row>
    <row r="81" spans="1:11" x14ac:dyDescent="0.2">
      <c r="A81" t="s">
        <v>226</v>
      </c>
      <c r="B81" t="s">
        <v>308</v>
      </c>
      <c r="C81" t="s">
        <v>227</v>
      </c>
      <c r="D81" t="s">
        <v>304</v>
      </c>
      <c r="E81" t="s">
        <v>306</v>
      </c>
      <c r="F81" s="9">
        <v>32808</v>
      </c>
      <c r="G81" s="2" t="s">
        <v>13</v>
      </c>
      <c r="H81">
        <v>40</v>
      </c>
      <c r="I81" s="1">
        <v>6.5</v>
      </c>
      <c r="J81" s="1">
        <f t="shared" si="1"/>
        <v>260</v>
      </c>
      <c r="K81" s="1"/>
    </row>
    <row r="82" spans="1:11" x14ac:dyDescent="0.2">
      <c r="A82" t="s">
        <v>228</v>
      </c>
      <c r="B82" t="s">
        <v>229</v>
      </c>
      <c r="C82" t="s">
        <v>230</v>
      </c>
      <c r="D82" t="s">
        <v>303</v>
      </c>
      <c r="E82" t="s">
        <v>306</v>
      </c>
      <c r="F82" s="9">
        <v>31759</v>
      </c>
      <c r="G82" s="2" t="s">
        <v>13</v>
      </c>
      <c r="H82">
        <v>40</v>
      </c>
      <c r="I82" s="1">
        <v>19.5</v>
      </c>
      <c r="J82" s="1">
        <f t="shared" si="1"/>
        <v>780</v>
      </c>
      <c r="K82" s="1"/>
    </row>
    <row r="83" spans="1:11" x14ac:dyDescent="0.2">
      <c r="A83" t="s">
        <v>32</v>
      </c>
      <c r="B83" t="s">
        <v>231</v>
      </c>
      <c r="C83" t="s">
        <v>232</v>
      </c>
      <c r="D83" t="s">
        <v>302</v>
      </c>
      <c r="E83" t="s">
        <v>313</v>
      </c>
      <c r="F83" s="9">
        <v>33301</v>
      </c>
      <c r="G83" s="2" t="s">
        <v>67</v>
      </c>
      <c r="H83">
        <v>40</v>
      </c>
      <c r="I83" s="1">
        <v>22</v>
      </c>
      <c r="J83" s="1">
        <f t="shared" si="1"/>
        <v>880</v>
      </c>
      <c r="K83" s="1"/>
    </row>
    <row r="84" spans="1:11" x14ac:dyDescent="0.2">
      <c r="A84" t="s">
        <v>233</v>
      </c>
      <c r="B84" t="s">
        <v>234</v>
      </c>
      <c r="C84" t="s">
        <v>235</v>
      </c>
      <c r="D84" t="s">
        <v>303</v>
      </c>
      <c r="E84" t="s">
        <v>313</v>
      </c>
      <c r="F84" s="9">
        <v>31251</v>
      </c>
      <c r="G84" s="2"/>
      <c r="H84">
        <v>40</v>
      </c>
      <c r="I84" s="1">
        <v>15</v>
      </c>
      <c r="J84" s="1">
        <f t="shared" si="1"/>
        <v>600</v>
      </c>
      <c r="K84" s="1"/>
    </row>
    <row r="85" spans="1:11" x14ac:dyDescent="0.2">
      <c r="A85" t="s">
        <v>236</v>
      </c>
      <c r="B85" t="s">
        <v>237</v>
      </c>
      <c r="C85" t="s">
        <v>238</v>
      </c>
      <c r="D85" t="s">
        <v>304</v>
      </c>
      <c r="E85" t="s">
        <v>306</v>
      </c>
      <c r="F85" s="9">
        <v>34668</v>
      </c>
      <c r="G85" s="2" t="s">
        <v>21</v>
      </c>
      <c r="H85">
        <v>40</v>
      </c>
      <c r="I85" s="1">
        <v>6.5</v>
      </c>
      <c r="J85" s="1">
        <f t="shared" si="1"/>
        <v>260</v>
      </c>
      <c r="K85" s="1"/>
    </row>
    <row r="86" spans="1:11" x14ac:dyDescent="0.2">
      <c r="A86" t="s">
        <v>239</v>
      </c>
      <c r="B86" t="s">
        <v>240</v>
      </c>
      <c r="C86" t="s">
        <v>241</v>
      </c>
      <c r="D86" t="s">
        <v>303</v>
      </c>
      <c r="E86" t="s">
        <v>313</v>
      </c>
      <c r="F86" s="9">
        <v>30988</v>
      </c>
      <c r="G86" s="2" t="s">
        <v>54</v>
      </c>
      <c r="H86">
        <v>40</v>
      </c>
      <c r="I86" s="1">
        <v>15.5</v>
      </c>
      <c r="J86" s="1">
        <f t="shared" si="1"/>
        <v>620</v>
      </c>
      <c r="K86" s="1"/>
    </row>
    <row r="87" spans="1:11" x14ac:dyDescent="0.2">
      <c r="A87" t="s">
        <v>242</v>
      </c>
      <c r="B87" t="s">
        <v>243</v>
      </c>
      <c r="C87" t="s">
        <v>244</v>
      </c>
      <c r="D87" t="s">
        <v>304</v>
      </c>
      <c r="E87" t="s">
        <v>311</v>
      </c>
      <c r="F87" s="9">
        <v>32531</v>
      </c>
      <c r="G87" s="2"/>
      <c r="H87">
        <v>29.5</v>
      </c>
      <c r="I87" s="1">
        <v>15</v>
      </c>
      <c r="J87" s="1">
        <f t="shared" si="1"/>
        <v>442.5</v>
      </c>
      <c r="K87" s="1"/>
    </row>
    <row r="88" spans="1:11" x14ac:dyDescent="0.2">
      <c r="A88" t="s">
        <v>245</v>
      </c>
      <c r="B88" t="s">
        <v>246</v>
      </c>
      <c r="C88" t="s">
        <v>247</v>
      </c>
      <c r="D88" t="s">
        <v>303</v>
      </c>
      <c r="E88" t="s">
        <v>306</v>
      </c>
      <c r="F88" s="9">
        <v>29648</v>
      </c>
      <c r="G88" s="2" t="s">
        <v>54</v>
      </c>
      <c r="H88">
        <v>15.5</v>
      </c>
      <c r="I88" s="1">
        <v>12.6</v>
      </c>
      <c r="J88" s="1">
        <f t="shared" si="1"/>
        <v>195.29999999999998</v>
      </c>
      <c r="K88" s="1"/>
    </row>
    <row r="89" spans="1:11" x14ac:dyDescent="0.2">
      <c r="A89" t="s">
        <v>248</v>
      </c>
      <c r="B89" t="s">
        <v>249</v>
      </c>
      <c r="C89" t="s">
        <v>250</v>
      </c>
      <c r="D89" t="s">
        <v>305</v>
      </c>
      <c r="E89" t="s">
        <v>312</v>
      </c>
      <c r="F89" s="9">
        <v>31753</v>
      </c>
      <c r="G89" s="2" t="s">
        <v>13</v>
      </c>
      <c r="H89">
        <v>32</v>
      </c>
      <c r="I89" s="1">
        <v>8.75</v>
      </c>
      <c r="J89" s="1">
        <f t="shared" si="1"/>
        <v>280</v>
      </c>
      <c r="K89" s="1"/>
    </row>
    <row r="90" spans="1:11" x14ac:dyDescent="0.2">
      <c r="A90" t="s">
        <v>251</v>
      </c>
      <c r="B90" t="s">
        <v>309</v>
      </c>
      <c r="C90" t="s">
        <v>252</v>
      </c>
      <c r="D90" t="s">
        <v>304</v>
      </c>
      <c r="E90" t="s">
        <v>312</v>
      </c>
      <c r="F90" s="9">
        <v>32996</v>
      </c>
      <c r="G90" s="2"/>
      <c r="H90">
        <v>42</v>
      </c>
      <c r="I90" s="1">
        <v>15.5</v>
      </c>
      <c r="J90" s="1">
        <f t="shared" si="1"/>
        <v>651</v>
      </c>
      <c r="K90" s="1"/>
    </row>
    <row r="91" spans="1:11" x14ac:dyDescent="0.2">
      <c r="A91" t="s">
        <v>253</v>
      </c>
      <c r="B91" t="s">
        <v>78</v>
      </c>
      <c r="C91" t="s">
        <v>254</v>
      </c>
      <c r="D91" t="s">
        <v>302</v>
      </c>
      <c r="E91" t="s">
        <v>313</v>
      </c>
      <c r="F91" s="9">
        <v>31690</v>
      </c>
      <c r="G91" s="2" t="s">
        <v>54</v>
      </c>
      <c r="H91">
        <v>40</v>
      </c>
      <c r="I91" s="1">
        <v>15</v>
      </c>
      <c r="J91" s="1">
        <f t="shared" si="1"/>
        <v>600</v>
      </c>
      <c r="K91" s="1"/>
    </row>
    <row r="92" spans="1:11" x14ac:dyDescent="0.2">
      <c r="A92" t="s">
        <v>255</v>
      </c>
      <c r="B92" t="s">
        <v>256</v>
      </c>
      <c r="C92" t="s">
        <v>257</v>
      </c>
      <c r="D92" t="s">
        <v>305</v>
      </c>
      <c r="E92" t="s">
        <v>312</v>
      </c>
      <c r="F92" s="9">
        <v>32819</v>
      </c>
      <c r="G92" s="2" t="s">
        <v>54</v>
      </c>
      <c r="H92">
        <v>35</v>
      </c>
      <c r="I92" s="1">
        <v>12.6</v>
      </c>
      <c r="J92" s="1">
        <f t="shared" si="1"/>
        <v>441</v>
      </c>
      <c r="K92" s="1"/>
    </row>
    <row r="93" spans="1:11" x14ac:dyDescent="0.2">
      <c r="A93" t="s">
        <v>68</v>
      </c>
      <c r="B93" t="s">
        <v>310</v>
      </c>
      <c r="C93" t="s">
        <v>258</v>
      </c>
      <c r="D93" t="s">
        <v>304</v>
      </c>
      <c r="E93" t="s">
        <v>311</v>
      </c>
      <c r="F93" s="9">
        <v>28964</v>
      </c>
      <c r="G93" s="2" t="s">
        <v>21</v>
      </c>
      <c r="H93">
        <v>40</v>
      </c>
      <c r="I93" s="1">
        <v>6.5</v>
      </c>
      <c r="J93" s="1">
        <f t="shared" si="1"/>
        <v>260</v>
      </c>
      <c r="K93" s="1"/>
    </row>
    <row r="94" spans="1:11" x14ac:dyDescent="0.2">
      <c r="A94" t="s">
        <v>259</v>
      </c>
      <c r="B94" t="s">
        <v>260</v>
      </c>
      <c r="C94" t="s">
        <v>261</v>
      </c>
      <c r="D94" t="s">
        <v>305</v>
      </c>
      <c r="E94" t="s">
        <v>312</v>
      </c>
      <c r="F94" s="9">
        <v>31959</v>
      </c>
      <c r="G94" s="2" t="s">
        <v>17</v>
      </c>
      <c r="H94">
        <v>40</v>
      </c>
      <c r="I94" s="1">
        <v>6.5</v>
      </c>
      <c r="J94" s="1">
        <f t="shared" si="1"/>
        <v>260</v>
      </c>
      <c r="K94" s="1"/>
    </row>
    <row r="95" spans="1:11" x14ac:dyDescent="0.2">
      <c r="A95" t="s">
        <v>262</v>
      </c>
      <c r="B95" t="s">
        <v>263</v>
      </c>
      <c r="C95" t="s">
        <v>264</v>
      </c>
      <c r="D95" t="s">
        <v>303</v>
      </c>
      <c r="E95" t="s">
        <v>306</v>
      </c>
      <c r="F95" s="9">
        <v>31838</v>
      </c>
      <c r="G95" s="2" t="s">
        <v>25</v>
      </c>
      <c r="H95">
        <v>15.5</v>
      </c>
      <c r="I95" s="1">
        <v>5.5</v>
      </c>
      <c r="J95" s="1">
        <f t="shared" si="1"/>
        <v>85.25</v>
      </c>
      <c r="K95" s="1"/>
    </row>
    <row r="96" spans="1:11" x14ac:dyDescent="0.2">
      <c r="A96" t="s">
        <v>129</v>
      </c>
      <c r="B96" t="s">
        <v>265</v>
      </c>
      <c r="C96" t="s">
        <v>266</v>
      </c>
      <c r="D96" t="s">
        <v>303</v>
      </c>
      <c r="E96" t="s">
        <v>311</v>
      </c>
      <c r="F96" s="9">
        <v>32135</v>
      </c>
      <c r="G96" s="2" t="s">
        <v>41</v>
      </c>
      <c r="H96">
        <v>40</v>
      </c>
      <c r="I96" s="1">
        <v>16.75</v>
      </c>
      <c r="J96" s="1">
        <f t="shared" si="1"/>
        <v>670</v>
      </c>
      <c r="K96" s="1"/>
    </row>
    <row r="97" spans="1:11" x14ac:dyDescent="0.2">
      <c r="A97" t="s">
        <v>267</v>
      </c>
      <c r="B97" t="s">
        <v>268</v>
      </c>
      <c r="C97" t="s">
        <v>269</v>
      </c>
      <c r="D97" t="s">
        <v>304</v>
      </c>
      <c r="E97" t="s">
        <v>313</v>
      </c>
      <c r="F97" s="9">
        <v>30648</v>
      </c>
      <c r="G97" s="2" t="s">
        <v>13</v>
      </c>
      <c r="H97">
        <v>40</v>
      </c>
      <c r="I97" s="1">
        <v>7.22</v>
      </c>
      <c r="J97" s="1">
        <f t="shared" si="1"/>
        <v>288.8</v>
      </c>
      <c r="K97" s="1"/>
    </row>
    <row r="98" spans="1:11" x14ac:dyDescent="0.2">
      <c r="A98" t="s">
        <v>270</v>
      </c>
      <c r="B98" t="s">
        <v>23</v>
      </c>
      <c r="C98" t="s">
        <v>271</v>
      </c>
      <c r="D98" t="s">
        <v>303</v>
      </c>
      <c r="E98" t="s">
        <v>312</v>
      </c>
      <c r="F98" s="9">
        <v>33336</v>
      </c>
      <c r="G98" s="2" t="s">
        <v>25</v>
      </c>
      <c r="H98">
        <v>40</v>
      </c>
      <c r="I98" s="1">
        <v>12.1</v>
      </c>
      <c r="J98" s="1">
        <f t="shared" si="1"/>
        <v>484</v>
      </c>
      <c r="K98" s="1"/>
    </row>
    <row r="99" spans="1:11" x14ac:dyDescent="0.2">
      <c r="A99" t="s">
        <v>272</v>
      </c>
      <c r="B99" t="s">
        <v>273</v>
      </c>
      <c r="C99" t="s">
        <v>274</v>
      </c>
      <c r="D99" t="s">
        <v>303</v>
      </c>
      <c r="E99" t="s">
        <v>306</v>
      </c>
      <c r="F99" s="9">
        <v>33117</v>
      </c>
      <c r="G99" s="2"/>
      <c r="H99">
        <v>15.5</v>
      </c>
      <c r="I99" s="1">
        <v>6.5</v>
      </c>
      <c r="J99" s="1">
        <f t="shared" si="1"/>
        <v>100.75</v>
      </c>
      <c r="K99" s="1"/>
    </row>
    <row r="100" spans="1:11" x14ac:dyDescent="0.2">
      <c r="J100" s="1"/>
      <c r="K100" s="1"/>
    </row>
  </sheetData>
  <mergeCells count="2">
    <mergeCell ref="A1:J1"/>
    <mergeCell ref="H3:I3"/>
  </mergeCells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8098-FEB3-4248-B92C-AAF304512525}">
  <dimension ref="A1:M46"/>
  <sheetViews>
    <sheetView workbookViewId="0">
      <selection activeCell="J10" sqref="J10"/>
    </sheetView>
  </sheetViews>
  <sheetFormatPr defaultRowHeight="15" x14ac:dyDescent="0.25"/>
  <cols>
    <col min="1" max="1" width="9.5703125" style="34" customWidth="1"/>
    <col min="2" max="2" width="17.7109375" style="34" customWidth="1"/>
    <col min="3" max="3" width="14.85546875" style="34" customWidth="1"/>
    <col min="4" max="4" width="9.140625" style="34"/>
    <col min="5" max="5" width="11.28515625" style="34" customWidth="1"/>
    <col min="6" max="6" width="10.42578125" style="34" bestFit="1" customWidth="1"/>
    <col min="7" max="7" width="11.140625" style="34" customWidth="1"/>
    <col min="8" max="8" width="10.140625" style="34" bestFit="1" customWidth="1"/>
    <col min="9" max="9" width="9.28515625" style="34" bestFit="1" customWidth="1"/>
    <col min="10" max="16384" width="9.140625" style="34"/>
  </cols>
  <sheetData>
    <row r="1" spans="1:9" ht="15.75" thickBot="1" x14ac:dyDescent="0.3">
      <c r="A1" s="56" t="s">
        <v>359</v>
      </c>
      <c r="B1" s="56"/>
      <c r="C1" s="56"/>
      <c r="D1" s="56"/>
      <c r="E1" s="56"/>
    </row>
    <row r="2" spans="1:9" ht="16.5" thickTop="1" thickBot="1" x14ac:dyDescent="0.3">
      <c r="A2" s="56"/>
      <c r="B2" s="56"/>
      <c r="C2" s="56"/>
      <c r="D2" s="56"/>
      <c r="E2" s="56"/>
    </row>
    <row r="3" spans="1:9" ht="15.75" thickTop="1" x14ac:dyDescent="0.25">
      <c r="A3" s="45" t="s">
        <v>360</v>
      </c>
      <c r="B3" s="45" t="s">
        <v>315</v>
      </c>
      <c r="C3" s="45" t="s">
        <v>316</v>
      </c>
      <c r="D3" s="45" t="s">
        <v>361</v>
      </c>
      <c r="E3" s="45" t="s">
        <v>362</v>
      </c>
    </row>
    <row r="4" spans="1:9" x14ac:dyDescent="0.25">
      <c r="A4" s="46">
        <v>1000</v>
      </c>
      <c r="B4" s="31" t="str">
        <f>IFERROR(VLOOKUP($A$4,$A$9:$I$46,2,0),"Emp ID not found")</f>
        <v>Emp ID not found</v>
      </c>
      <c r="C4" s="31" t="str">
        <f>IFERROR(VLOOKUP($A$4,$A$9:$I$46,3,0)," ")</f>
        <v xml:space="preserve"> </v>
      </c>
      <c r="D4" s="31" t="str">
        <f>IFERROR(VLOOKUP($A$4,$A$9:$I$46,4,0)," ")</f>
        <v xml:space="preserve"> </v>
      </c>
      <c r="E4" s="31" t="str">
        <f>IFERROR(VLOOKUP($A$4,$A$9:$I$46,9,0)," ")</f>
        <v xml:space="preserve"> </v>
      </c>
      <c r="F4" s="64" t="s">
        <v>472</v>
      </c>
      <c r="G4" s="64"/>
      <c r="H4" s="64"/>
    </row>
    <row r="7" spans="1:9" x14ac:dyDescent="0.25">
      <c r="A7" s="57" t="s">
        <v>363</v>
      </c>
      <c r="B7" s="57"/>
      <c r="C7" s="57"/>
      <c r="D7" s="57"/>
      <c r="E7" s="57"/>
      <c r="F7" s="57"/>
      <c r="G7" s="57"/>
      <c r="H7" s="57"/>
      <c r="I7" s="57"/>
    </row>
    <row r="8" spans="1:9" ht="15.75" thickBot="1" x14ac:dyDescent="0.3">
      <c r="A8" s="56"/>
      <c r="B8" s="56"/>
      <c r="C8" s="56"/>
      <c r="D8" s="56"/>
      <c r="E8" s="56"/>
      <c r="F8" s="56"/>
      <c r="G8" s="56"/>
      <c r="H8" s="56"/>
      <c r="I8" s="56"/>
    </row>
    <row r="9" spans="1:9" ht="15.75" thickTop="1" x14ac:dyDescent="0.25">
      <c r="A9" s="45" t="s">
        <v>360</v>
      </c>
      <c r="B9" s="45" t="s">
        <v>315</v>
      </c>
      <c r="C9" s="45" t="s">
        <v>316</v>
      </c>
      <c r="D9" s="45" t="s">
        <v>361</v>
      </c>
      <c r="E9" s="45" t="s">
        <v>364</v>
      </c>
      <c r="F9" s="45" t="s">
        <v>365</v>
      </c>
      <c r="G9" s="45" t="s">
        <v>366</v>
      </c>
      <c r="H9" s="45" t="s">
        <v>367</v>
      </c>
      <c r="I9" s="45" t="s">
        <v>362</v>
      </c>
    </row>
    <row r="10" spans="1:9" x14ac:dyDescent="0.25">
      <c r="A10" s="47">
        <v>1054</v>
      </c>
      <c r="B10" s="47" t="s">
        <v>78</v>
      </c>
      <c r="C10" s="47" t="s">
        <v>219</v>
      </c>
      <c r="D10" s="47" t="s">
        <v>368</v>
      </c>
      <c r="E10" s="47" t="s">
        <v>369</v>
      </c>
      <c r="F10" s="47">
        <v>148</v>
      </c>
      <c r="G10" s="47" t="s">
        <v>370</v>
      </c>
      <c r="H10" s="48">
        <v>38092.25</v>
      </c>
      <c r="I10" s="49">
        <v>11.25</v>
      </c>
    </row>
    <row r="11" spans="1:9" x14ac:dyDescent="0.25">
      <c r="A11" s="47">
        <v>1056</v>
      </c>
      <c r="B11" s="47" t="s">
        <v>371</v>
      </c>
      <c r="C11" s="47" t="s">
        <v>372</v>
      </c>
      <c r="D11" s="47" t="s">
        <v>368</v>
      </c>
      <c r="E11" s="47" t="s">
        <v>373</v>
      </c>
      <c r="F11" s="47">
        <v>121</v>
      </c>
      <c r="G11" s="47" t="s">
        <v>370</v>
      </c>
      <c r="H11" s="48">
        <v>33901.25</v>
      </c>
      <c r="I11" s="49">
        <v>12.25</v>
      </c>
    </row>
    <row r="12" spans="1:9" x14ac:dyDescent="0.25">
      <c r="A12" s="47">
        <v>1067</v>
      </c>
      <c r="B12" s="47" t="s">
        <v>374</v>
      </c>
      <c r="C12" s="47" t="s">
        <v>375</v>
      </c>
      <c r="D12" s="47" t="s">
        <v>368</v>
      </c>
      <c r="E12" s="47" t="s">
        <v>376</v>
      </c>
      <c r="F12" s="47">
        <v>123</v>
      </c>
      <c r="G12" s="47" t="s">
        <v>370</v>
      </c>
      <c r="H12" s="48">
        <v>36788.25</v>
      </c>
      <c r="I12" s="49">
        <v>14.55</v>
      </c>
    </row>
    <row r="13" spans="1:9" x14ac:dyDescent="0.25">
      <c r="A13" s="47">
        <v>1075</v>
      </c>
      <c r="B13" s="47" t="s">
        <v>377</v>
      </c>
      <c r="C13" s="47" t="s">
        <v>378</v>
      </c>
      <c r="D13" s="47" t="s">
        <v>379</v>
      </c>
      <c r="E13" s="47" t="s">
        <v>380</v>
      </c>
      <c r="F13" s="47">
        <v>126</v>
      </c>
      <c r="G13" s="47" t="s">
        <v>381</v>
      </c>
      <c r="H13" s="48">
        <v>38571.25</v>
      </c>
      <c r="I13" s="49">
        <v>11.25</v>
      </c>
    </row>
    <row r="14" spans="1:9" x14ac:dyDescent="0.25">
      <c r="A14" s="47">
        <v>1078</v>
      </c>
      <c r="B14" s="47" t="s">
        <v>382</v>
      </c>
      <c r="C14" s="47" t="s">
        <v>383</v>
      </c>
      <c r="D14" s="47" t="s">
        <v>384</v>
      </c>
      <c r="E14" s="47" t="s">
        <v>385</v>
      </c>
      <c r="F14" s="47">
        <v>101</v>
      </c>
      <c r="G14" s="47" t="s">
        <v>381</v>
      </c>
      <c r="H14" s="48">
        <v>36251.25</v>
      </c>
      <c r="I14" s="49">
        <v>10.199999999999999</v>
      </c>
    </row>
    <row r="15" spans="1:9" x14ac:dyDescent="0.25">
      <c r="A15" s="47">
        <v>1152</v>
      </c>
      <c r="B15" s="47" t="s">
        <v>386</v>
      </c>
      <c r="C15" s="47" t="s">
        <v>387</v>
      </c>
      <c r="D15" s="47" t="s">
        <v>379</v>
      </c>
      <c r="E15" s="47" t="s">
        <v>388</v>
      </c>
      <c r="F15" s="47">
        <v>118</v>
      </c>
      <c r="G15" s="47" t="s">
        <v>381</v>
      </c>
      <c r="H15" s="48">
        <v>37642.25</v>
      </c>
      <c r="I15" s="49">
        <v>12.25</v>
      </c>
    </row>
    <row r="16" spans="1:9" x14ac:dyDescent="0.25">
      <c r="A16" s="47">
        <v>1196</v>
      </c>
      <c r="B16" s="47" t="s">
        <v>389</v>
      </c>
      <c r="C16" s="47" t="s">
        <v>253</v>
      </c>
      <c r="D16" s="47" t="s">
        <v>390</v>
      </c>
      <c r="E16" s="47" t="s">
        <v>391</v>
      </c>
      <c r="F16" s="47">
        <v>289</v>
      </c>
      <c r="G16" s="47" t="s">
        <v>392</v>
      </c>
      <c r="H16" s="48">
        <v>40634.25</v>
      </c>
      <c r="I16" s="49">
        <v>9.9499999999999993</v>
      </c>
    </row>
    <row r="17" spans="1:9" x14ac:dyDescent="0.25">
      <c r="A17" s="47">
        <v>1284</v>
      </c>
      <c r="B17" s="47" t="s">
        <v>393</v>
      </c>
      <c r="C17" s="47" t="s">
        <v>26</v>
      </c>
      <c r="D17" s="47" t="s">
        <v>394</v>
      </c>
      <c r="E17" s="47" t="s">
        <v>395</v>
      </c>
      <c r="F17" s="47">
        <v>124</v>
      </c>
      <c r="G17" s="47" t="s">
        <v>370</v>
      </c>
      <c r="H17" s="48">
        <v>35799.25</v>
      </c>
      <c r="I17" s="49">
        <v>12.3</v>
      </c>
    </row>
    <row r="18" spans="1:9" x14ac:dyDescent="0.25">
      <c r="A18" s="47">
        <v>1290</v>
      </c>
      <c r="B18" s="47" t="s">
        <v>396</v>
      </c>
      <c r="C18" s="47" t="s">
        <v>397</v>
      </c>
      <c r="D18" s="47" t="s">
        <v>379</v>
      </c>
      <c r="E18" s="47" t="s">
        <v>398</v>
      </c>
      <c r="F18" s="47">
        <v>113</v>
      </c>
      <c r="G18" s="47" t="s">
        <v>381</v>
      </c>
      <c r="H18" s="48">
        <v>35798.25</v>
      </c>
      <c r="I18" s="49">
        <v>13.25</v>
      </c>
    </row>
    <row r="19" spans="1:9" x14ac:dyDescent="0.25">
      <c r="A19" s="47">
        <v>1293</v>
      </c>
      <c r="B19" s="47" t="s">
        <v>399</v>
      </c>
      <c r="C19" s="47" t="s">
        <v>400</v>
      </c>
      <c r="D19" s="47" t="s">
        <v>390</v>
      </c>
      <c r="E19" s="47" t="s">
        <v>401</v>
      </c>
      <c r="F19" s="47">
        <v>205</v>
      </c>
      <c r="G19" s="47" t="s">
        <v>392</v>
      </c>
      <c r="H19" s="48">
        <v>35687.25</v>
      </c>
      <c r="I19" s="49">
        <v>10.199999999999999</v>
      </c>
    </row>
    <row r="20" spans="1:9" x14ac:dyDescent="0.25">
      <c r="A20" s="47">
        <v>1299</v>
      </c>
      <c r="B20" s="47" t="s">
        <v>136</v>
      </c>
      <c r="C20" s="47" t="s">
        <v>402</v>
      </c>
      <c r="D20" s="47" t="s">
        <v>403</v>
      </c>
      <c r="E20" s="47" t="s">
        <v>404</v>
      </c>
      <c r="F20" s="47">
        <v>127</v>
      </c>
      <c r="G20" s="47" t="s">
        <v>370</v>
      </c>
      <c r="H20" s="48">
        <v>37611.25</v>
      </c>
      <c r="I20" s="49">
        <v>12.2</v>
      </c>
    </row>
    <row r="21" spans="1:9" x14ac:dyDescent="0.25">
      <c r="A21" s="47">
        <v>1302</v>
      </c>
      <c r="B21" s="47" t="s">
        <v>78</v>
      </c>
      <c r="C21" s="47" t="s">
        <v>405</v>
      </c>
      <c r="D21" s="47" t="s">
        <v>394</v>
      </c>
      <c r="E21" s="47" t="s">
        <v>406</v>
      </c>
      <c r="F21" s="47">
        <v>139</v>
      </c>
      <c r="G21" s="47" t="s">
        <v>370</v>
      </c>
      <c r="H21" s="48">
        <v>35648.25</v>
      </c>
      <c r="I21" s="49">
        <v>14.25</v>
      </c>
    </row>
    <row r="22" spans="1:9" x14ac:dyDescent="0.25">
      <c r="A22" s="47">
        <v>1310</v>
      </c>
      <c r="B22" s="47" t="s">
        <v>78</v>
      </c>
      <c r="C22" s="47" t="s">
        <v>407</v>
      </c>
      <c r="D22" s="47" t="s">
        <v>403</v>
      </c>
      <c r="E22" s="47" t="s">
        <v>408</v>
      </c>
      <c r="F22" s="47">
        <v>137</v>
      </c>
      <c r="G22" s="47" t="s">
        <v>370</v>
      </c>
      <c r="H22" s="48">
        <v>36437.25</v>
      </c>
      <c r="I22" s="49">
        <v>11.5</v>
      </c>
    </row>
    <row r="23" spans="1:9" x14ac:dyDescent="0.25">
      <c r="A23" s="47">
        <v>1329</v>
      </c>
      <c r="B23" s="47" t="s">
        <v>409</v>
      </c>
      <c r="C23" s="47" t="s">
        <v>410</v>
      </c>
      <c r="D23" s="47" t="s">
        <v>384</v>
      </c>
      <c r="E23" s="47" t="s">
        <v>411</v>
      </c>
      <c r="F23" s="47">
        <v>151</v>
      </c>
      <c r="G23" s="47" t="s">
        <v>381</v>
      </c>
      <c r="H23" s="48">
        <v>37309.25</v>
      </c>
      <c r="I23" s="49">
        <v>10.35</v>
      </c>
    </row>
    <row r="24" spans="1:9" x14ac:dyDescent="0.25">
      <c r="A24" s="47">
        <v>1333</v>
      </c>
      <c r="B24" s="47" t="s">
        <v>412</v>
      </c>
      <c r="C24" s="47" t="s">
        <v>413</v>
      </c>
      <c r="D24" s="47" t="s">
        <v>390</v>
      </c>
      <c r="E24" s="47" t="s">
        <v>414</v>
      </c>
      <c r="F24" s="47">
        <v>122</v>
      </c>
      <c r="G24" s="47" t="s">
        <v>392</v>
      </c>
      <c r="H24" s="48">
        <v>37727.25</v>
      </c>
      <c r="I24" s="49">
        <v>10.15</v>
      </c>
    </row>
    <row r="25" spans="1:9" x14ac:dyDescent="0.25">
      <c r="A25" s="47">
        <v>1368</v>
      </c>
      <c r="B25" s="47" t="s">
        <v>415</v>
      </c>
      <c r="C25" s="47" t="s">
        <v>416</v>
      </c>
      <c r="D25" s="47" t="s">
        <v>379</v>
      </c>
      <c r="E25" s="47" t="s">
        <v>417</v>
      </c>
      <c r="F25" s="47">
        <v>132</v>
      </c>
      <c r="G25" s="47" t="s">
        <v>381</v>
      </c>
      <c r="H25" s="48">
        <v>35134.25</v>
      </c>
      <c r="I25" s="49">
        <v>12.25</v>
      </c>
    </row>
    <row r="26" spans="1:9" x14ac:dyDescent="0.25">
      <c r="A26" s="47">
        <v>1509</v>
      </c>
      <c r="B26" s="47" t="s">
        <v>231</v>
      </c>
      <c r="C26" s="47" t="s">
        <v>418</v>
      </c>
      <c r="D26" s="47" t="s">
        <v>368</v>
      </c>
      <c r="E26" s="47" t="s">
        <v>419</v>
      </c>
      <c r="F26" s="47">
        <v>135</v>
      </c>
      <c r="G26" s="47" t="s">
        <v>370</v>
      </c>
      <c r="H26" s="48">
        <v>35965.25</v>
      </c>
      <c r="I26" s="49">
        <v>13.25</v>
      </c>
    </row>
    <row r="27" spans="1:9" x14ac:dyDescent="0.25">
      <c r="A27" s="47">
        <v>1516</v>
      </c>
      <c r="B27" s="47" t="s">
        <v>78</v>
      </c>
      <c r="C27" s="47" t="s">
        <v>420</v>
      </c>
      <c r="D27" s="47" t="s">
        <v>384</v>
      </c>
      <c r="E27" s="47" t="s">
        <v>421</v>
      </c>
      <c r="F27" s="47">
        <v>105</v>
      </c>
      <c r="G27" s="47" t="s">
        <v>381</v>
      </c>
      <c r="H27" s="48">
        <v>35860.25</v>
      </c>
      <c r="I27" s="49">
        <v>9.5</v>
      </c>
    </row>
    <row r="28" spans="1:9" x14ac:dyDescent="0.25">
      <c r="A28" s="47">
        <v>1529</v>
      </c>
      <c r="B28" s="47" t="s">
        <v>422</v>
      </c>
      <c r="C28" s="47" t="s">
        <v>423</v>
      </c>
      <c r="D28" s="47" t="s">
        <v>394</v>
      </c>
      <c r="E28" s="47" t="s">
        <v>424</v>
      </c>
      <c r="F28" s="47">
        <v>129</v>
      </c>
      <c r="G28" s="47" t="s">
        <v>370</v>
      </c>
      <c r="H28" s="48">
        <v>36553.25</v>
      </c>
      <c r="I28" s="49">
        <v>11.3</v>
      </c>
    </row>
    <row r="29" spans="1:9" x14ac:dyDescent="0.25">
      <c r="A29" s="47">
        <v>1656</v>
      </c>
      <c r="B29" s="47" t="s">
        <v>425</v>
      </c>
      <c r="C29" s="47" t="s">
        <v>426</v>
      </c>
      <c r="D29" s="47" t="s">
        <v>403</v>
      </c>
      <c r="E29" s="47" t="s">
        <v>427</v>
      </c>
      <c r="F29" s="47">
        <v>149</v>
      </c>
      <c r="G29" s="47" t="s">
        <v>370</v>
      </c>
      <c r="H29" s="48">
        <v>36873.25</v>
      </c>
      <c r="I29" s="49">
        <v>12.35</v>
      </c>
    </row>
    <row r="30" spans="1:9" x14ac:dyDescent="0.25">
      <c r="A30" s="47">
        <v>1672</v>
      </c>
      <c r="B30" s="47" t="s">
        <v>428</v>
      </c>
      <c r="C30" s="47" t="s">
        <v>429</v>
      </c>
      <c r="D30" s="47" t="s">
        <v>403</v>
      </c>
      <c r="E30" s="47" t="s">
        <v>430</v>
      </c>
      <c r="F30" s="47">
        <v>114</v>
      </c>
      <c r="G30" s="47" t="s">
        <v>370</v>
      </c>
      <c r="H30" s="48">
        <v>37727.25</v>
      </c>
      <c r="I30" s="49">
        <v>11.9</v>
      </c>
    </row>
    <row r="31" spans="1:9" x14ac:dyDescent="0.25">
      <c r="A31" s="47">
        <v>1673</v>
      </c>
      <c r="B31" s="47" t="s">
        <v>431</v>
      </c>
      <c r="C31" s="47" t="s">
        <v>26</v>
      </c>
      <c r="D31" s="47" t="s">
        <v>379</v>
      </c>
      <c r="E31" s="47" t="s">
        <v>432</v>
      </c>
      <c r="F31" s="47">
        <v>112</v>
      </c>
      <c r="G31" s="47" t="s">
        <v>381</v>
      </c>
      <c r="H31" s="48">
        <v>38436.25</v>
      </c>
      <c r="I31" s="49">
        <v>11.85</v>
      </c>
    </row>
    <row r="32" spans="1:9" x14ac:dyDescent="0.25">
      <c r="A32" s="47">
        <v>1676</v>
      </c>
      <c r="B32" s="47" t="s">
        <v>231</v>
      </c>
      <c r="C32" s="47" t="s">
        <v>433</v>
      </c>
      <c r="D32" s="47" t="s">
        <v>394</v>
      </c>
      <c r="E32" s="47" t="s">
        <v>434</v>
      </c>
      <c r="F32" s="47">
        <v>115</v>
      </c>
      <c r="G32" s="47" t="s">
        <v>370</v>
      </c>
      <c r="H32" s="48">
        <v>34633.25</v>
      </c>
      <c r="I32" s="49">
        <v>10.75</v>
      </c>
    </row>
    <row r="33" spans="1:13" x14ac:dyDescent="0.25">
      <c r="A33" s="47">
        <v>1721</v>
      </c>
      <c r="B33" s="47" t="s">
        <v>435</v>
      </c>
      <c r="C33" s="47" t="s">
        <v>436</v>
      </c>
      <c r="D33" s="47" t="s">
        <v>390</v>
      </c>
      <c r="E33" s="47" t="s">
        <v>437</v>
      </c>
      <c r="F33" s="47">
        <v>102</v>
      </c>
      <c r="G33" s="47" t="s">
        <v>392</v>
      </c>
      <c r="H33" s="48">
        <v>37839.25</v>
      </c>
      <c r="I33" s="49">
        <v>9.75</v>
      </c>
    </row>
    <row r="34" spans="1:13" x14ac:dyDescent="0.25">
      <c r="A34" s="47">
        <v>1723</v>
      </c>
      <c r="B34" s="47" t="s">
        <v>438</v>
      </c>
      <c r="C34" s="47" t="s">
        <v>387</v>
      </c>
      <c r="D34" s="47" t="s">
        <v>394</v>
      </c>
      <c r="E34" s="47" t="s">
        <v>439</v>
      </c>
      <c r="F34" s="47">
        <v>145</v>
      </c>
      <c r="G34" s="47" t="s">
        <v>370</v>
      </c>
      <c r="H34" s="48">
        <v>33279.25</v>
      </c>
      <c r="I34" s="49">
        <v>13.95</v>
      </c>
      <c r="M34" s="34" t="s">
        <v>440</v>
      </c>
    </row>
    <row r="35" spans="1:13" x14ac:dyDescent="0.25">
      <c r="A35" s="47">
        <v>1758</v>
      </c>
      <c r="B35" s="47" t="s">
        <v>441</v>
      </c>
      <c r="C35" s="47" t="s">
        <v>442</v>
      </c>
      <c r="D35" s="47" t="s">
        <v>384</v>
      </c>
      <c r="E35" s="47" t="s">
        <v>443</v>
      </c>
      <c r="F35" s="47">
        <v>107</v>
      </c>
      <c r="G35" s="47" t="s">
        <v>381</v>
      </c>
      <c r="H35" s="48">
        <v>34776.25</v>
      </c>
      <c r="I35" s="49">
        <v>11.2</v>
      </c>
    </row>
    <row r="36" spans="1:13" x14ac:dyDescent="0.25">
      <c r="A36" s="47">
        <v>1792</v>
      </c>
      <c r="B36" s="47" t="s">
        <v>444</v>
      </c>
      <c r="C36" s="47" t="s">
        <v>445</v>
      </c>
      <c r="D36" s="47" t="s">
        <v>368</v>
      </c>
      <c r="E36" s="47" t="s">
        <v>446</v>
      </c>
      <c r="F36" s="47">
        <v>111</v>
      </c>
      <c r="G36" s="47" t="s">
        <v>370</v>
      </c>
      <c r="H36" s="48">
        <v>37979.25</v>
      </c>
      <c r="I36" s="49">
        <v>10.3</v>
      </c>
    </row>
    <row r="37" spans="1:13" x14ac:dyDescent="0.25">
      <c r="A37" s="47">
        <v>1814</v>
      </c>
      <c r="B37" s="47" t="s">
        <v>447</v>
      </c>
      <c r="C37" s="47" t="s">
        <v>448</v>
      </c>
      <c r="D37" s="47" t="s">
        <v>390</v>
      </c>
      <c r="E37" s="47" t="s">
        <v>449</v>
      </c>
      <c r="F37" s="47">
        <v>103</v>
      </c>
      <c r="G37" s="47" t="s">
        <v>392</v>
      </c>
      <c r="H37" s="48">
        <v>37319.25</v>
      </c>
      <c r="I37" s="49">
        <v>12.25</v>
      </c>
    </row>
    <row r="38" spans="1:13" x14ac:dyDescent="0.25">
      <c r="A38" s="47">
        <v>1908</v>
      </c>
      <c r="B38" s="47" t="s">
        <v>450</v>
      </c>
      <c r="C38" s="47" t="s">
        <v>451</v>
      </c>
      <c r="D38" s="47" t="s">
        <v>368</v>
      </c>
      <c r="E38" s="47" t="s">
        <v>452</v>
      </c>
      <c r="F38" s="47">
        <v>152</v>
      </c>
      <c r="G38" s="47" t="s">
        <v>370</v>
      </c>
      <c r="H38" s="48">
        <v>35565.25</v>
      </c>
      <c r="I38" s="49">
        <v>10.25</v>
      </c>
    </row>
    <row r="39" spans="1:13" x14ac:dyDescent="0.25">
      <c r="A39" s="47">
        <v>1931</v>
      </c>
      <c r="B39" s="47" t="s">
        <v>231</v>
      </c>
      <c r="C39" s="47" t="s">
        <v>453</v>
      </c>
      <c r="D39" s="47" t="s">
        <v>384</v>
      </c>
      <c r="E39" s="47" t="s">
        <v>454</v>
      </c>
      <c r="F39" s="47">
        <v>110</v>
      </c>
      <c r="G39" s="47" t="s">
        <v>381</v>
      </c>
      <c r="H39" s="48">
        <v>37427.25</v>
      </c>
      <c r="I39" s="49">
        <v>9.85</v>
      </c>
    </row>
    <row r="40" spans="1:13" x14ac:dyDescent="0.25">
      <c r="A40" s="47">
        <v>1960</v>
      </c>
      <c r="B40" s="47" t="s">
        <v>455</v>
      </c>
      <c r="C40" s="47" t="s">
        <v>456</v>
      </c>
      <c r="D40" s="47" t="s">
        <v>403</v>
      </c>
      <c r="E40" s="47" t="s">
        <v>457</v>
      </c>
      <c r="F40" s="47">
        <v>150</v>
      </c>
      <c r="G40" s="47" t="s">
        <v>370</v>
      </c>
      <c r="H40" s="48">
        <v>36477.25</v>
      </c>
      <c r="I40" s="49">
        <v>11.65</v>
      </c>
    </row>
    <row r="41" spans="1:13" x14ac:dyDescent="0.25">
      <c r="A41" s="47">
        <v>1964</v>
      </c>
      <c r="B41" s="47" t="s">
        <v>458</v>
      </c>
      <c r="C41" s="47" t="s">
        <v>459</v>
      </c>
      <c r="D41" s="47" t="s">
        <v>384</v>
      </c>
      <c r="E41" s="47" t="s">
        <v>460</v>
      </c>
      <c r="F41" s="47">
        <v>108</v>
      </c>
      <c r="G41" s="47" t="s">
        <v>381</v>
      </c>
      <c r="H41" s="48">
        <v>38307.25</v>
      </c>
      <c r="I41" s="49">
        <v>9.25</v>
      </c>
    </row>
    <row r="42" spans="1:13" x14ac:dyDescent="0.25">
      <c r="A42" s="47">
        <v>1975</v>
      </c>
      <c r="B42" s="47" t="s">
        <v>78</v>
      </c>
      <c r="C42" s="47" t="s">
        <v>461</v>
      </c>
      <c r="D42" s="47" t="s">
        <v>384</v>
      </c>
      <c r="E42" s="47" t="s">
        <v>462</v>
      </c>
      <c r="F42" s="47">
        <v>125</v>
      </c>
      <c r="G42" s="47" t="s">
        <v>381</v>
      </c>
      <c r="H42" s="48">
        <v>39873.25</v>
      </c>
      <c r="I42" s="49">
        <v>9.25</v>
      </c>
    </row>
    <row r="43" spans="1:13" x14ac:dyDescent="0.25">
      <c r="A43" s="47">
        <v>1983</v>
      </c>
      <c r="B43" s="47" t="s">
        <v>458</v>
      </c>
      <c r="C43" s="47" t="s">
        <v>463</v>
      </c>
      <c r="D43" s="47" t="s">
        <v>368</v>
      </c>
      <c r="E43" s="47" t="s">
        <v>464</v>
      </c>
      <c r="F43" s="47">
        <v>154</v>
      </c>
      <c r="G43" s="47" t="s">
        <v>370</v>
      </c>
      <c r="H43" s="48">
        <v>40357.25</v>
      </c>
      <c r="I43" s="49">
        <v>11</v>
      </c>
    </row>
    <row r="44" spans="1:13" x14ac:dyDescent="0.25">
      <c r="A44" s="47">
        <v>1990</v>
      </c>
      <c r="B44" s="47" t="s">
        <v>465</v>
      </c>
      <c r="C44" s="47" t="s">
        <v>466</v>
      </c>
      <c r="D44" s="47" t="s">
        <v>403</v>
      </c>
      <c r="E44" s="47" t="s">
        <v>467</v>
      </c>
      <c r="F44" s="47">
        <v>198</v>
      </c>
      <c r="G44" s="47" t="s">
        <v>370</v>
      </c>
      <c r="H44" s="48">
        <v>40588.25</v>
      </c>
      <c r="I44" s="49">
        <v>10.95</v>
      </c>
    </row>
    <row r="45" spans="1:13" x14ac:dyDescent="0.25">
      <c r="A45" s="47">
        <v>1995</v>
      </c>
      <c r="B45" s="47" t="s">
        <v>231</v>
      </c>
      <c r="C45" s="47" t="s">
        <v>212</v>
      </c>
      <c r="D45" s="47" t="s">
        <v>368</v>
      </c>
      <c r="E45" s="47" t="s">
        <v>468</v>
      </c>
      <c r="F45" s="47">
        <v>198</v>
      </c>
      <c r="G45" s="47" t="s">
        <v>370</v>
      </c>
      <c r="H45" s="48">
        <v>40603.25</v>
      </c>
      <c r="I45" s="49">
        <v>11.75</v>
      </c>
    </row>
    <row r="46" spans="1:13" x14ac:dyDescent="0.25">
      <c r="A46" s="47">
        <v>2006</v>
      </c>
      <c r="B46" s="47" t="s">
        <v>469</v>
      </c>
      <c r="C46" s="47" t="s">
        <v>470</v>
      </c>
      <c r="D46" s="47" t="s">
        <v>390</v>
      </c>
      <c r="E46" s="47" t="s">
        <v>471</v>
      </c>
      <c r="F46" s="47">
        <v>428</v>
      </c>
      <c r="G46" s="47" t="s">
        <v>392</v>
      </c>
      <c r="H46" s="48">
        <v>40729.25</v>
      </c>
      <c r="I46" s="49">
        <v>10.15</v>
      </c>
    </row>
  </sheetData>
  <mergeCells count="2">
    <mergeCell ref="A1:E2"/>
    <mergeCell ref="A7:I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460B-16C3-4E43-8FD5-A4DE8CFF8F0E}">
  <dimension ref="A1:G14"/>
  <sheetViews>
    <sheetView workbookViewId="0">
      <selection sqref="A1:G1"/>
    </sheetView>
  </sheetViews>
  <sheetFormatPr defaultRowHeight="15" x14ac:dyDescent="0.25"/>
  <cols>
    <col min="1" max="3" width="17" style="34" customWidth="1"/>
    <col min="4" max="4" width="9.140625" style="34"/>
    <col min="5" max="5" width="13.28515625" style="34" customWidth="1"/>
    <col min="6" max="6" width="14.28515625" style="34" customWidth="1"/>
    <col min="7" max="7" width="13.7109375" style="34" customWidth="1"/>
    <col min="8" max="16384" width="9.140625" style="34"/>
  </cols>
  <sheetData>
    <row r="1" spans="1:7" ht="18.75" x14ac:dyDescent="0.3">
      <c r="A1" s="67" t="s">
        <v>473</v>
      </c>
      <c r="B1" s="67"/>
      <c r="C1" s="67"/>
      <c r="D1" s="67"/>
      <c r="E1" s="67"/>
      <c r="F1" s="67"/>
      <c r="G1" s="67"/>
    </row>
    <row r="2" spans="1:7" ht="15.75" thickBot="1" x14ac:dyDescent="0.3"/>
    <row r="3" spans="1:7" ht="19.5" thickBot="1" x14ac:dyDescent="0.3">
      <c r="A3" s="35" t="s">
        <v>275</v>
      </c>
      <c r="B3" s="35" t="s">
        <v>306</v>
      </c>
      <c r="C3" s="35" t="s">
        <v>350</v>
      </c>
      <c r="E3" s="58" t="s">
        <v>351</v>
      </c>
      <c r="F3" s="59"/>
      <c r="G3" s="60"/>
    </row>
    <row r="4" spans="1:7" ht="15.75" thickBot="1" x14ac:dyDescent="0.3">
      <c r="A4" s="36" t="s">
        <v>352</v>
      </c>
      <c r="B4" s="37">
        <v>1200</v>
      </c>
      <c r="C4" s="38">
        <f>IF($C$13="Holiday",VLOOKUP(B4,$E$4:$G$10,3,1),VLOOKUP(B4,$E$4:$G$10,2,1))</f>
        <v>20</v>
      </c>
      <c r="E4" s="39" t="s">
        <v>306</v>
      </c>
      <c r="F4" s="40" t="s">
        <v>350</v>
      </c>
      <c r="G4" s="40" t="s">
        <v>353</v>
      </c>
    </row>
    <row r="5" spans="1:7" ht="15.75" thickBot="1" x14ac:dyDescent="0.3">
      <c r="A5" s="36" t="s">
        <v>100</v>
      </c>
      <c r="B5" s="37">
        <v>1300</v>
      </c>
      <c r="C5" s="38">
        <f>IF($C$13="Holiday",VLOOKUP(B5,$E$4:$G$10,3,1),VLOOKUP(B5,$E$4:$G$10,2,1))</f>
        <v>20</v>
      </c>
      <c r="E5" s="41">
        <v>0</v>
      </c>
      <c r="F5" s="41">
        <v>0</v>
      </c>
      <c r="G5" s="41">
        <v>0</v>
      </c>
    </row>
    <row r="6" spans="1:7" ht="15.75" thickBot="1" x14ac:dyDescent="0.3">
      <c r="A6" s="36" t="s">
        <v>354</v>
      </c>
      <c r="B6" s="37">
        <v>2500</v>
      </c>
      <c r="C6" s="38">
        <f>IF($C$13="Holiday",VLOOKUP(B6,$E$4:$G$10,3,1),VLOOKUP(B6,$E$4:$G$10,2,1))</f>
        <v>150</v>
      </c>
      <c r="E6" s="41">
        <v>1000</v>
      </c>
      <c r="F6" s="41">
        <v>10</v>
      </c>
      <c r="G6" s="41">
        <v>20</v>
      </c>
    </row>
    <row r="7" spans="1:7" ht="15.75" thickBot="1" x14ac:dyDescent="0.3">
      <c r="A7" s="36" t="s">
        <v>355</v>
      </c>
      <c r="B7" s="37">
        <v>850</v>
      </c>
      <c r="C7" s="38">
        <f>IF($C$13="Holiday",VLOOKUP(B7,$E$4:$G$10,3,1),VLOOKUP(B7,$E$4:$G$10,2,1))</f>
        <v>0</v>
      </c>
      <c r="E7" s="41">
        <v>1500</v>
      </c>
      <c r="F7" s="41">
        <v>30</v>
      </c>
      <c r="G7" s="41">
        <v>50</v>
      </c>
    </row>
    <row r="8" spans="1:7" ht="15.75" thickBot="1" x14ac:dyDescent="0.3">
      <c r="A8" s="36" t="s">
        <v>356</v>
      </c>
      <c r="B8" s="37">
        <v>3250</v>
      </c>
      <c r="C8" s="38">
        <f>IF($C$13="Holiday",VLOOKUP(B8,$E$4:$G$10,3,1),VLOOKUP(B8,$E$4:$G$10,2,1))</f>
        <v>250</v>
      </c>
      <c r="E8" s="41">
        <v>2000</v>
      </c>
      <c r="F8" s="41">
        <v>85</v>
      </c>
      <c r="G8" s="41">
        <v>100</v>
      </c>
    </row>
    <row r="9" spans="1:7" ht="15.75" thickBot="1" x14ac:dyDescent="0.3">
      <c r="A9" s="36" t="s">
        <v>357</v>
      </c>
      <c r="B9" s="37">
        <v>1100</v>
      </c>
      <c r="C9" s="38">
        <f>IF($C$13="Holiday",VLOOKUP(B9,$E$4:$G$10,3,1),VLOOKUP(B9,$E$4:$G$10,2,1))</f>
        <v>20</v>
      </c>
      <c r="E9" s="41">
        <v>2500</v>
      </c>
      <c r="F9" s="41">
        <v>125</v>
      </c>
      <c r="G9" s="41">
        <v>150</v>
      </c>
    </row>
    <row r="10" spans="1:7" ht="15.75" thickBot="1" x14ac:dyDescent="0.3">
      <c r="A10" s="36" t="s">
        <v>358</v>
      </c>
      <c r="B10" s="37">
        <v>4520</v>
      </c>
      <c r="C10" s="38">
        <f>IF($C$13="Holiday",VLOOKUP(B10,$E$4:$G$10,3,1),VLOOKUP(B10,$E$4:$G$10,2,1))</f>
        <v>250</v>
      </c>
      <c r="E10" s="41">
        <v>3000</v>
      </c>
      <c r="F10" s="41">
        <v>200</v>
      </c>
      <c r="G10" s="41">
        <v>250</v>
      </c>
    </row>
    <row r="11" spans="1:7" x14ac:dyDescent="0.25">
      <c r="A11" s="42"/>
      <c r="B11" s="42"/>
      <c r="C11" s="42"/>
    </row>
    <row r="12" spans="1:7" ht="17.25" customHeight="1" thickBot="1" x14ac:dyDescent="0.3">
      <c r="A12" s="65" t="s">
        <v>475</v>
      </c>
      <c r="B12" s="66"/>
    </row>
    <row r="13" spans="1:7" ht="16.5" customHeight="1" thickTop="1" thickBot="1" x14ac:dyDescent="0.3">
      <c r="A13" s="65"/>
      <c r="B13" s="66"/>
      <c r="C13" s="43" t="s">
        <v>353</v>
      </c>
      <c r="E13" s="44"/>
    </row>
    <row r="14" spans="1:7" ht="15.75" thickTop="1" x14ac:dyDescent="0.25"/>
  </sheetData>
  <mergeCells count="3">
    <mergeCell ref="A1:G1"/>
    <mergeCell ref="E3:G3"/>
    <mergeCell ref="A12:B13"/>
  </mergeCells>
  <dataValidations count="1">
    <dataValidation type="list" allowBlank="1" showInputMessage="1" showErrorMessage="1" errorTitle="Invalid Entry" error="Please select either &quot;Standard&quot; or &quot;Holiday&quot; from the provided drop down menu. " sqref="C13" xr:uid="{DE8722CE-1970-404A-8DA8-EAA6D0455385}">
      <formula1>"Standard, Holiday"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D211-7362-4039-BB13-0590C6B25FF6}">
  <dimension ref="A1:G14"/>
  <sheetViews>
    <sheetView workbookViewId="0">
      <selection activeCell="G28" sqref="G28"/>
    </sheetView>
  </sheetViews>
  <sheetFormatPr defaultRowHeight="12.75" x14ac:dyDescent="0.2"/>
  <cols>
    <col min="1" max="1" width="19.42578125" style="28" bestFit="1" customWidth="1"/>
    <col min="2" max="7" width="10.28515625" style="28" customWidth="1"/>
    <col min="8" max="16384" width="9.140625" style="28"/>
  </cols>
  <sheetData>
    <row r="1" spans="1:7" x14ac:dyDescent="0.2">
      <c r="A1" s="68" t="s">
        <v>474</v>
      </c>
      <c r="B1" s="68"/>
      <c r="C1" s="68"/>
      <c r="D1" s="68"/>
      <c r="E1" s="68"/>
      <c r="F1" s="68"/>
      <c r="G1" s="68"/>
    </row>
    <row r="2" spans="1:7" ht="23.25" x14ac:dyDescent="0.35">
      <c r="A2" s="61" t="s">
        <v>336</v>
      </c>
      <c r="B2" s="62"/>
      <c r="C2" s="62"/>
      <c r="D2" s="62"/>
      <c r="E2" s="62"/>
      <c r="F2" s="62"/>
      <c r="G2" s="62"/>
    </row>
    <row r="4" spans="1:7" ht="19.5" thickBot="1" x14ac:dyDescent="0.25">
      <c r="A4" s="63" t="s">
        <v>337</v>
      </c>
      <c r="B4" s="63"/>
    </row>
    <row r="5" spans="1:7" ht="15.75" thickTop="1" x14ac:dyDescent="0.25">
      <c r="A5" s="29" t="s">
        <v>338</v>
      </c>
      <c r="B5" s="30" t="s">
        <v>339</v>
      </c>
    </row>
    <row r="6" spans="1:7" ht="15" x14ac:dyDescent="0.25">
      <c r="A6" s="29" t="s">
        <v>340</v>
      </c>
      <c r="B6" s="31">
        <f>HLOOKUP($B$5,$B$11:$G$14,2,0)</f>
        <v>150</v>
      </c>
    </row>
    <row r="7" spans="1:7" ht="15" x14ac:dyDescent="0.25">
      <c r="A7" s="29" t="s">
        <v>341</v>
      </c>
      <c r="B7" s="31">
        <f>HLOOKUP($B$5,$B$11:$G$14,3,0)</f>
        <v>110</v>
      </c>
    </row>
    <row r="8" spans="1:7" ht="15" x14ac:dyDescent="0.25">
      <c r="A8" s="29" t="s">
        <v>342</v>
      </c>
      <c r="B8" s="31">
        <f>HLOOKUP($B$5,$B$11:$G$14,4,0)</f>
        <v>115</v>
      </c>
    </row>
    <row r="10" spans="1:7" ht="19.5" thickBot="1" x14ac:dyDescent="0.25">
      <c r="A10" s="63" t="s">
        <v>343</v>
      </c>
      <c r="B10" s="63"/>
      <c r="C10" s="63"/>
      <c r="D10" s="63"/>
      <c r="E10" s="63"/>
      <c r="F10" s="63"/>
      <c r="G10" s="63"/>
    </row>
    <row r="11" spans="1:7" ht="15.75" thickTop="1" x14ac:dyDescent="0.25">
      <c r="A11" s="29" t="s">
        <v>344</v>
      </c>
      <c r="B11" s="31" t="s">
        <v>345</v>
      </c>
      <c r="C11" s="32" t="s">
        <v>339</v>
      </c>
      <c r="D11" s="31" t="s">
        <v>346</v>
      </c>
      <c r="E11" s="32" t="s">
        <v>347</v>
      </c>
      <c r="F11" s="31" t="s">
        <v>348</v>
      </c>
      <c r="G11" s="32" t="s">
        <v>349</v>
      </c>
    </row>
    <row r="12" spans="1:7" ht="15" x14ac:dyDescent="0.25">
      <c r="A12" s="29" t="s">
        <v>340</v>
      </c>
      <c r="B12" s="31">
        <v>120</v>
      </c>
      <c r="C12" s="33">
        <v>150</v>
      </c>
      <c r="D12" s="31">
        <v>135</v>
      </c>
      <c r="E12" s="33">
        <v>90</v>
      </c>
      <c r="F12" s="31">
        <v>95</v>
      </c>
      <c r="G12" s="33">
        <v>140</v>
      </c>
    </row>
    <row r="13" spans="1:7" ht="15" x14ac:dyDescent="0.25">
      <c r="A13" s="29" t="s">
        <v>341</v>
      </c>
      <c r="B13" s="31">
        <v>55</v>
      </c>
      <c r="C13" s="33">
        <v>110</v>
      </c>
      <c r="D13" s="31">
        <v>75</v>
      </c>
      <c r="E13" s="33">
        <v>95</v>
      </c>
      <c r="F13" s="31">
        <v>75</v>
      </c>
      <c r="G13" s="33">
        <v>55</v>
      </c>
    </row>
    <row r="14" spans="1:7" ht="15" x14ac:dyDescent="0.25">
      <c r="A14" s="29" t="s">
        <v>342</v>
      </c>
      <c r="B14" s="31">
        <v>70</v>
      </c>
      <c r="C14" s="33">
        <v>115</v>
      </c>
      <c r="D14" s="31">
        <v>65</v>
      </c>
      <c r="E14" s="33">
        <v>55</v>
      </c>
      <c r="F14" s="31">
        <v>85</v>
      </c>
      <c r="G14" s="33">
        <v>65</v>
      </c>
    </row>
  </sheetData>
  <mergeCells count="4">
    <mergeCell ref="A2:G2"/>
    <mergeCell ref="A4:B4"/>
    <mergeCell ref="A10:G10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VLOOKUP</vt:lpstr>
      <vt:lpstr>Products Data</vt:lpstr>
      <vt:lpstr>Index Match LookUp</vt:lpstr>
      <vt:lpstr>Payroll Data</vt:lpstr>
      <vt:lpstr>IFError</vt:lpstr>
      <vt:lpstr>Nested Logic</vt:lpstr>
      <vt:lpstr>HLookup</vt:lpstr>
      <vt:lpstr>EMP</vt:lpstr>
      <vt:lpstr>FIRST</vt:lpstr>
      <vt:lpstr>LAST</vt:lpstr>
      <vt:lpstr>Product_table</vt:lpstr>
    </vt:vector>
  </TitlesOfParts>
  <Company>Element 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Pray</dc:creator>
  <cp:lastModifiedBy>David Borkowski</cp:lastModifiedBy>
  <dcterms:created xsi:type="dcterms:W3CDTF">1996-10-03T16:55:28Z</dcterms:created>
  <dcterms:modified xsi:type="dcterms:W3CDTF">2020-07-17T20:40:12Z</dcterms:modified>
</cp:coreProperties>
</file>