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F0C50936-D10C-204C-AD81-B188D9BC1144}" xr6:coauthVersionLast="47" xr6:coauthVersionMax="47" xr10:uidLastSave="{00000000-0000-0000-0000-000000000000}"/>
  <bookViews>
    <workbookView xWindow="12560" yWindow="500" windowWidth="28160" windowHeight="20840" activeTab="3" xr2:uid="{29BFFC22-DD2F-A545-BE55-9FE5A0B360C9}"/>
  </bookViews>
  <sheets>
    <sheet name="Movies" sheetId="1" r:id="rId1"/>
    <sheet name="Pivot_Tables" sheetId="2" r:id="rId2"/>
    <sheet name="View_Analysis" sheetId="3" state="hidden" r:id="rId3"/>
    <sheet name="Dashboard-1" sheetId="4" r:id="rId4"/>
    <sheet name="Hoja1" sheetId="5" r:id="rId5"/>
  </sheets>
  <definedNames>
    <definedName name="_xlnm._FilterDatabase" localSheetId="4" hidden="1">Hoja1!$A$1:$Y$20</definedName>
    <definedName name="_xlnm._FilterDatabase" localSheetId="0" hidden="1">Movies!$A$1:$O$345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31" r:id="rId6"/>
    <pivotCache cacheId="3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5" i="4" l="1"/>
  <c r="K106" i="4"/>
  <c r="K104" i="4"/>
  <c r="D347" i="1"/>
  <c r="C347" i="1" s="1"/>
  <c r="E347" i="1"/>
  <c r="F347" i="1"/>
  <c r="D346" i="1"/>
  <c r="E346" i="1"/>
  <c r="F346" i="1"/>
  <c r="T4" i="5"/>
  <c r="U4" i="5"/>
  <c r="V4" i="5"/>
  <c r="W4" i="5"/>
  <c r="X4" i="5"/>
  <c r="Y4" i="5"/>
  <c r="T5" i="5"/>
  <c r="U5" i="5"/>
  <c r="V5" i="5"/>
  <c r="W5" i="5"/>
  <c r="X5" i="5"/>
  <c r="Y5" i="5"/>
  <c r="T6" i="5"/>
  <c r="U6" i="5"/>
  <c r="V6" i="5"/>
  <c r="W6" i="5"/>
  <c r="X6" i="5"/>
  <c r="Y6" i="5"/>
  <c r="T7" i="5"/>
  <c r="U7" i="5"/>
  <c r="V7" i="5"/>
  <c r="W7" i="5"/>
  <c r="X7" i="5"/>
  <c r="Y7" i="5"/>
  <c r="T8" i="5"/>
  <c r="U8" i="5"/>
  <c r="V8" i="5"/>
  <c r="W8" i="5"/>
  <c r="X8" i="5"/>
  <c r="Y8" i="5"/>
  <c r="T9" i="5"/>
  <c r="U9" i="5"/>
  <c r="V9" i="5"/>
  <c r="W9" i="5"/>
  <c r="X9" i="5"/>
  <c r="Y9" i="5"/>
  <c r="T10" i="5"/>
  <c r="U10" i="5"/>
  <c r="V10" i="5"/>
  <c r="W10" i="5"/>
  <c r="X10" i="5"/>
  <c r="Y10" i="5"/>
  <c r="T11" i="5"/>
  <c r="U11" i="5"/>
  <c r="V11" i="5"/>
  <c r="W11" i="5"/>
  <c r="X11" i="5"/>
  <c r="Y11" i="5"/>
  <c r="T12" i="5"/>
  <c r="U12" i="5"/>
  <c r="V12" i="5"/>
  <c r="W12" i="5"/>
  <c r="X12" i="5"/>
  <c r="Y12" i="5"/>
  <c r="T13" i="5"/>
  <c r="U13" i="5"/>
  <c r="V13" i="5"/>
  <c r="W13" i="5"/>
  <c r="X13" i="5"/>
  <c r="Y13" i="5"/>
  <c r="T14" i="5"/>
  <c r="U14" i="5"/>
  <c r="V14" i="5"/>
  <c r="W14" i="5"/>
  <c r="X14" i="5"/>
  <c r="Y14" i="5"/>
  <c r="T15" i="5"/>
  <c r="U15" i="5"/>
  <c r="V15" i="5"/>
  <c r="W15" i="5"/>
  <c r="X15" i="5"/>
  <c r="Y15" i="5"/>
  <c r="T16" i="5"/>
  <c r="U22" i="5" s="1"/>
  <c r="U16" i="5"/>
  <c r="V22" i="5" s="1"/>
  <c r="V16" i="5"/>
  <c r="W22" i="5" s="1"/>
  <c r="W16" i="5"/>
  <c r="X22" i="5" s="1"/>
  <c r="X16" i="5"/>
  <c r="Y22" i="5" s="1"/>
  <c r="Y16" i="5"/>
  <c r="Z22" i="5" s="1"/>
  <c r="T17" i="5"/>
  <c r="U17" i="5"/>
  <c r="V17" i="5"/>
  <c r="W17" i="5"/>
  <c r="X17" i="5"/>
  <c r="Y17" i="5"/>
  <c r="T18" i="5"/>
  <c r="U18" i="5"/>
  <c r="V18" i="5"/>
  <c r="W18" i="5"/>
  <c r="X18" i="5"/>
  <c r="Y18" i="5"/>
  <c r="S5" i="5"/>
  <c r="S6" i="5"/>
  <c r="S7" i="5"/>
  <c r="S8" i="5"/>
  <c r="S9" i="5"/>
  <c r="S10" i="5"/>
  <c r="S11" i="5"/>
  <c r="S12" i="5"/>
  <c r="S13" i="5"/>
  <c r="S14" i="5"/>
  <c r="S15" i="5"/>
  <c r="S16" i="5"/>
  <c r="T22" i="5" s="1"/>
  <c r="S17" i="5"/>
  <c r="S18" i="5"/>
  <c r="S4" i="5"/>
  <c r="H4" i="5"/>
  <c r="I4" i="5"/>
  <c r="J4" i="5"/>
  <c r="K4" i="5"/>
  <c r="L4" i="5"/>
  <c r="M4" i="5"/>
  <c r="N4" i="5"/>
  <c r="O4" i="5"/>
  <c r="P4" i="5"/>
  <c r="Q4" i="5"/>
  <c r="R4" i="5"/>
  <c r="H5" i="5"/>
  <c r="I5" i="5"/>
  <c r="J5" i="5"/>
  <c r="K5" i="5"/>
  <c r="L5" i="5"/>
  <c r="M5" i="5"/>
  <c r="N5" i="5"/>
  <c r="O5" i="5"/>
  <c r="P5" i="5"/>
  <c r="Q5" i="5"/>
  <c r="R5" i="5"/>
  <c r="H6" i="5"/>
  <c r="I6" i="5"/>
  <c r="J6" i="5"/>
  <c r="K6" i="5"/>
  <c r="L6" i="5"/>
  <c r="M6" i="5"/>
  <c r="N6" i="5"/>
  <c r="O6" i="5"/>
  <c r="P6" i="5"/>
  <c r="Q6" i="5"/>
  <c r="R6" i="5"/>
  <c r="H7" i="5"/>
  <c r="I7" i="5"/>
  <c r="J7" i="5"/>
  <c r="K7" i="5"/>
  <c r="L7" i="5"/>
  <c r="M7" i="5"/>
  <c r="N7" i="5"/>
  <c r="O7" i="5"/>
  <c r="P7" i="5"/>
  <c r="Q7" i="5"/>
  <c r="R7" i="5"/>
  <c r="H8" i="5"/>
  <c r="I8" i="5"/>
  <c r="J8" i="5"/>
  <c r="K8" i="5"/>
  <c r="L8" i="5"/>
  <c r="M8" i="5"/>
  <c r="N8" i="5"/>
  <c r="O8" i="5"/>
  <c r="P8" i="5"/>
  <c r="Q8" i="5"/>
  <c r="R8" i="5"/>
  <c r="H9" i="5"/>
  <c r="I9" i="5"/>
  <c r="J9" i="5"/>
  <c r="K9" i="5"/>
  <c r="L9" i="5"/>
  <c r="M9" i="5"/>
  <c r="N9" i="5"/>
  <c r="O9" i="5"/>
  <c r="P9" i="5"/>
  <c r="Q9" i="5"/>
  <c r="R9" i="5"/>
  <c r="H10" i="5"/>
  <c r="I10" i="5"/>
  <c r="J10" i="5"/>
  <c r="K10" i="5"/>
  <c r="L10" i="5"/>
  <c r="M10" i="5"/>
  <c r="N10" i="5"/>
  <c r="O10" i="5"/>
  <c r="P10" i="5"/>
  <c r="Q10" i="5"/>
  <c r="R10" i="5"/>
  <c r="H11" i="5"/>
  <c r="I11" i="5"/>
  <c r="J11" i="5"/>
  <c r="K11" i="5"/>
  <c r="L11" i="5"/>
  <c r="M11" i="5"/>
  <c r="N11" i="5"/>
  <c r="O11" i="5"/>
  <c r="P11" i="5"/>
  <c r="Q11" i="5"/>
  <c r="R11" i="5"/>
  <c r="H12" i="5"/>
  <c r="I12" i="5"/>
  <c r="J12" i="5"/>
  <c r="K12" i="5"/>
  <c r="L12" i="5"/>
  <c r="M12" i="5"/>
  <c r="N12" i="5"/>
  <c r="O12" i="5"/>
  <c r="P12" i="5"/>
  <c r="Q12" i="5"/>
  <c r="R12" i="5"/>
  <c r="H13" i="5"/>
  <c r="I13" i="5"/>
  <c r="J13" i="5"/>
  <c r="K13" i="5"/>
  <c r="L13" i="5"/>
  <c r="M13" i="5"/>
  <c r="N13" i="5"/>
  <c r="O13" i="5"/>
  <c r="P13" i="5"/>
  <c r="Q13" i="5"/>
  <c r="R13" i="5"/>
  <c r="H14" i="5"/>
  <c r="I14" i="5"/>
  <c r="J14" i="5"/>
  <c r="K14" i="5"/>
  <c r="L14" i="5"/>
  <c r="M14" i="5"/>
  <c r="N14" i="5"/>
  <c r="O14" i="5"/>
  <c r="P14" i="5"/>
  <c r="Q14" i="5"/>
  <c r="R14" i="5"/>
  <c r="H15" i="5"/>
  <c r="I15" i="5"/>
  <c r="J15" i="5"/>
  <c r="K15" i="5"/>
  <c r="L15" i="5"/>
  <c r="M15" i="5"/>
  <c r="N15" i="5"/>
  <c r="O15" i="5"/>
  <c r="P15" i="5"/>
  <c r="Q15" i="5"/>
  <c r="R15" i="5"/>
  <c r="H16" i="5"/>
  <c r="I22" i="5" s="1"/>
  <c r="I16" i="5"/>
  <c r="J22" i="5" s="1"/>
  <c r="J16" i="5"/>
  <c r="K22" i="5" s="1"/>
  <c r="K16" i="5"/>
  <c r="L22" i="5" s="1"/>
  <c r="L16" i="5"/>
  <c r="M22" i="5" s="1"/>
  <c r="M16" i="5"/>
  <c r="N22" i="5" s="1"/>
  <c r="N16" i="5"/>
  <c r="O22" i="5" s="1"/>
  <c r="O16" i="5"/>
  <c r="P22" i="5" s="1"/>
  <c r="P16" i="5"/>
  <c r="Q22" i="5" s="1"/>
  <c r="Q16" i="5"/>
  <c r="R22" i="5" s="1"/>
  <c r="R16" i="5"/>
  <c r="S22" i="5" s="1"/>
  <c r="H17" i="5"/>
  <c r="I17" i="5"/>
  <c r="J17" i="5"/>
  <c r="K17" i="5"/>
  <c r="L17" i="5"/>
  <c r="M17" i="5"/>
  <c r="N17" i="5"/>
  <c r="O17" i="5"/>
  <c r="P17" i="5"/>
  <c r="Q17" i="5"/>
  <c r="R17" i="5"/>
  <c r="H18" i="5"/>
  <c r="I18" i="5"/>
  <c r="J18" i="5"/>
  <c r="K18" i="5"/>
  <c r="L18" i="5"/>
  <c r="M18" i="5"/>
  <c r="N18" i="5"/>
  <c r="O18" i="5"/>
  <c r="P18" i="5"/>
  <c r="Q18" i="5"/>
  <c r="R18" i="5"/>
  <c r="G5" i="5"/>
  <c r="G6" i="5"/>
  <c r="G7" i="5"/>
  <c r="G8" i="5"/>
  <c r="G9" i="5"/>
  <c r="G10" i="5"/>
  <c r="G11" i="5"/>
  <c r="G12" i="5"/>
  <c r="G13" i="5"/>
  <c r="G14" i="5"/>
  <c r="G15" i="5"/>
  <c r="G16" i="5"/>
  <c r="H22" i="5" s="1"/>
  <c r="G17" i="5"/>
  <c r="G18" i="5"/>
  <c r="G4" i="5"/>
  <c r="B14" i="5"/>
  <c r="B4" i="5"/>
  <c r="B12" i="5"/>
  <c r="B15" i="5"/>
  <c r="B16" i="5"/>
  <c r="B5" i="5"/>
  <c r="B7" i="5"/>
  <c r="B18" i="5"/>
  <c r="B10" i="5"/>
  <c r="B13" i="5"/>
  <c r="B17" i="5"/>
  <c r="B8" i="5"/>
  <c r="B11" i="5"/>
  <c r="B6" i="5"/>
  <c r="B9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B44" i="5" s="1"/>
  <c r="F11" i="5"/>
  <c r="E12" i="5"/>
  <c r="F12" i="5"/>
  <c r="E13" i="5"/>
  <c r="F13" i="5"/>
  <c r="E14" i="5"/>
  <c r="F14" i="5"/>
  <c r="E15" i="5"/>
  <c r="F15" i="5"/>
  <c r="E16" i="5"/>
  <c r="F22" i="5" s="1"/>
  <c r="F16" i="5"/>
  <c r="G22" i="5" s="1"/>
  <c r="E17" i="5"/>
  <c r="F17" i="5"/>
  <c r="E18" i="5"/>
  <c r="F18" i="5"/>
  <c r="D5" i="5"/>
  <c r="D6" i="5"/>
  <c r="D7" i="5"/>
  <c r="D8" i="5"/>
  <c r="D9" i="5"/>
  <c r="D10" i="5"/>
  <c r="D11" i="5"/>
  <c r="D12" i="5"/>
  <c r="D13" i="5"/>
  <c r="D14" i="5"/>
  <c r="D15" i="5"/>
  <c r="D16" i="5"/>
  <c r="E22" i="5" s="1"/>
  <c r="D17" i="5"/>
  <c r="D18" i="5"/>
  <c r="D4" i="5"/>
  <c r="C5" i="5"/>
  <c r="C6" i="5"/>
  <c r="C7" i="5"/>
  <c r="C8" i="5"/>
  <c r="C9" i="5"/>
  <c r="C10" i="5"/>
  <c r="C11" i="5"/>
  <c r="C12" i="5"/>
  <c r="C13" i="5"/>
  <c r="C14" i="5"/>
  <c r="C15" i="5"/>
  <c r="C16" i="5"/>
  <c r="D22" i="5" s="1"/>
  <c r="C17" i="5"/>
  <c r="C18" i="5"/>
  <c r="C4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H59" i="4"/>
  <c r="H60" i="4"/>
  <c r="H61" i="4"/>
  <c r="H62" i="4"/>
  <c r="H63" i="4"/>
  <c r="H64" i="4"/>
  <c r="H65" i="4"/>
  <c r="E59" i="4"/>
  <c r="B60" i="4"/>
  <c r="B61" i="4"/>
  <c r="B62" i="4"/>
  <c r="B59" i="4"/>
  <c r="E60" i="4"/>
  <c r="E61" i="4"/>
  <c r="E62" i="4"/>
  <c r="E63" i="4"/>
  <c r="E64" i="4"/>
  <c r="E65" i="4"/>
  <c r="E66" i="4"/>
  <c r="E67" i="4"/>
  <c r="E68" i="4"/>
  <c r="E69" i="4"/>
  <c r="E70" i="4"/>
  <c r="E3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1" i="3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52" i="3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50" i="3" s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E40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C22" i="5" l="1"/>
  <c r="C346" i="1"/>
  <c r="K61" i="4"/>
  <c r="K65" i="4"/>
  <c r="K69" i="4"/>
  <c r="K73" i="4"/>
  <c r="K77" i="4"/>
  <c r="K81" i="4"/>
  <c r="K85" i="4"/>
  <c r="K89" i="4"/>
  <c r="K93" i="4"/>
  <c r="K97" i="4"/>
  <c r="K101" i="4"/>
  <c r="K62" i="4"/>
  <c r="K66" i="4"/>
  <c r="K70" i="4"/>
  <c r="K74" i="4"/>
  <c r="K78" i="4"/>
  <c r="K82" i="4"/>
  <c r="K86" i="4"/>
  <c r="K90" i="4"/>
  <c r="K94" i="4"/>
  <c r="K98" i="4"/>
  <c r="K102" i="4"/>
  <c r="K63" i="4"/>
  <c r="K67" i="4"/>
  <c r="K71" i="4"/>
  <c r="K75" i="4"/>
  <c r="K79" i="4"/>
  <c r="K83" i="4"/>
  <c r="K87" i="4"/>
  <c r="K91" i="4"/>
  <c r="K95" i="4"/>
  <c r="K99" i="4"/>
  <c r="K103" i="4"/>
  <c r="K59" i="4"/>
  <c r="K60" i="4"/>
  <c r="K64" i="4"/>
  <c r="K68" i="4"/>
  <c r="K72" i="4"/>
  <c r="K76" i="4"/>
  <c r="K80" i="4"/>
  <c r="K84" i="4"/>
  <c r="K88" i="4"/>
  <c r="K92" i="4"/>
  <c r="K96" i="4"/>
  <c r="K100" i="4"/>
  <c r="E5" i="3"/>
  <c r="C48" i="3"/>
  <c r="H5" i="3"/>
  <c r="F47" i="3"/>
  <c r="E46" i="3"/>
  <c r="E45" i="3"/>
  <c r="E42" i="3"/>
  <c r="F38" i="3"/>
  <c r="D43" i="3"/>
  <c r="C44" i="3"/>
  <c r="F41" i="3"/>
  <c r="F49" i="3"/>
  <c r="D39" i="3"/>
  <c r="B60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</calcChain>
</file>

<file path=xl/sharedStrings.xml><?xml version="1.0" encoding="utf-8"?>
<sst xmlns="http://schemas.openxmlformats.org/spreadsheetml/2006/main" count="2699" uniqueCount="994">
  <si>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</si>
  <si>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</si>
  <si>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</si>
  <si>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</si>
  <si>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</si>
  <si>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</si>
  <si>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</si>
  <si>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</si>
  <si>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</si>
  <si>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</si>
  <si>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</si>
  <si>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</si>
  <si>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</si>
  <si>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</si>
  <si>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</si>
  <si>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</si>
  <si>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</si>
  <si>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</si>
  <si>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</si>
  <si>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</si>
  <si>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</si>
  <si>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</si>
  <si>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</si>
  <si>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</si>
  <si>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</si>
  <si>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</si>
  <si>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</si>
  <si>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</si>
  <si>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</si>
  <si>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</si>
  <si>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</si>
  <si>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</si>
  <si>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</si>
  <si>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</si>
  <si>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</si>
  <si>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</si>
  <si>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</si>
  <si>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</si>
  <si>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</si>
  <si>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</si>
  <si>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</si>
  <si>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</si>
  <si>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</si>
  <si>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</si>
  <si>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</si>
  <si>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</si>
  <si>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</si>
  <si>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</si>
  <si>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</si>
  <si>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</si>
  <si>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</si>
  <si>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</si>
  <si>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</si>
  <si>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</si>
  <si>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</si>
  <si>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</si>
  <si>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</si>
  <si>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</si>
  <si>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</si>
  <si>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</si>
  <si>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</si>
  <si>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</si>
  <si>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</si>
  <si>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</si>
  <si>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</si>
  <si>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</si>
  <si>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</si>
  <si>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</si>
  <si>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</si>
  <si>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</si>
  <si>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</si>
  <si>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</si>
  <si>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</si>
  <si>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</si>
  <si>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</si>
  <si>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</si>
  <si>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</si>
  <si>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</si>
  <si>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</si>
  <si>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</si>
  <si>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</si>
  <si>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</si>
  <si>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</si>
  <si>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</si>
  <si>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</si>
  <si>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</si>
  <si>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</si>
  <si>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</si>
  <si>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</si>
  <si>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</si>
  <si>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</si>
  <si>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</si>
  <si>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</si>
  <si>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</si>
  <si>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</si>
  <si>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</si>
  <si>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</si>
  <si>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</si>
  <si>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</si>
  <si>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</si>
  <si>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</si>
  <si>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</si>
  <si>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</si>
  <si>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</si>
  <si>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</si>
  <si>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</si>
  <si>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</si>
  <si>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</si>
  <si>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</si>
  <si>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</si>
  <si>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</si>
  <si>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</si>
  <si>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</si>
  <si>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</si>
  <si>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</si>
  <si>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</si>
  <si>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</si>
  <si>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</si>
  <si>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</si>
  <si>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</si>
  <si>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</si>
  <si>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</si>
  <si>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</si>
  <si>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</si>
  <si>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</si>
  <si>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</si>
  <si>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</si>
  <si>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</si>
  <si>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</si>
  <si>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</si>
  <si>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</si>
  <si>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</si>
  <si>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</si>
  <si>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</si>
  <si>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</si>
  <si>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</si>
  <si>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</si>
  <si>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</si>
  <si>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</si>
  <si>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</si>
  <si>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</si>
  <si>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</si>
  <si>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</si>
  <si>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</si>
  <si>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</si>
  <si>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</si>
  <si>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</si>
  <si>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</si>
  <si>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</si>
  <si>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</si>
  <si>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</si>
  <si>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</si>
  <si>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</si>
  <si>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</si>
  <si>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</si>
  <si>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</si>
  <si>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</si>
  <si>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</si>
  <si>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</si>
  <si>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</si>
  <si>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</si>
  <si>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</si>
  <si>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</si>
  <si>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</si>
  <si>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</si>
  <si>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</si>
  <si>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</si>
  <si>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</si>
  <si>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</si>
  <si>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</si>
  <si>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</si>
  <si>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</si>
  <si>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</si>
  <si>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</si>
  <si>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</si>
  <si>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</si>
  <si>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</si>
  <si>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</si>
  <si>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</si>
  <si>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</si>
  <si>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</si>
  <si>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</si>
  <si>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</si>
  <si>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</si>
  <si>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</si>
  <si>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</si>
  <si>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</si>
  <si>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</si>
  <si>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</si>
  <si>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</si>
  <si>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</si>
  <si>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</si>
  <si>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</si>
  <si>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</si>
  <si>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</si>
  <si>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</si>
  <si>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</si>
  <si>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</si>
  <si>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</si>
  <si>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</si>
  <si>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</si>
  <si>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</si>
  <si>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</si>
  <si>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</si>
  <si>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</si>
  <si>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</si>
  <si>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</si>
  <si>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</si>
  <si>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</si>
  <si>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</si>
  <si>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</si>
  <si>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</si>
  <si>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</si>
  <si>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</si>
  <si>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</si>
  <si>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</si>
  <si>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</si>
  <si>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</si>
  <si>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</si>
  <si>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</si>
  <si>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</si>
  <si>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</si>
  <si>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</si>
  <si>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</si>
  <si>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</si>
  <si>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</si>
  <si>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</si>
  <si>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</si>
  <si>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</si>
  <si>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</si>
  <si>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</si>
  <si>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</si>
  <si>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</si>
  <si>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</si>
  <si>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</si>
  <si>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</si>
  <si>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</si>
  <si>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</si>
  <si>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</si>
  <si>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</si>
  <si>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</si>
  <si>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</si>
  <si>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</si>
  <si>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</si>
  <si>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</si>
  <si>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</si>
  <si>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</si>
  <si>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</si>
  <si>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</si>
  <si>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</si>
  <si>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</si>
  <si>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</si>
  <si>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</si>
  <si>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</si>
  <si>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</si>
  <si>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</si>
  <si>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</si>
  <si>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</si>
  <si>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</si>
  <si>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</si>
  <si>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</si>
  <si>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</si>
  <si>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</si>
  <si>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</si>
  <si>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</si>
  <si>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</si>
  <si>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</si>
  <si>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</si>
  <si>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</si>
  <si>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</si>
  <si>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</si>
  <si>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</si>
  <si>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</si>
  <si>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</si>
  <si>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</si>
  <si>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</si>
  <si>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</si>
  <si>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</si>
  <si>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</si>
  <si>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</si>
  <si>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</si>
  <si>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</si>
  <si>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</si>
  <si>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</si>
  <si>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</si>
  <si>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</si>
  <si>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</si>
  <si>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</si>
  <si>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</si>
  <si>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</si>
  <si>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</si>
  <si>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</si>
  <si>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</si>
  <si>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</si>
  <si>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</si>
  <si>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</si>
  <si>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</si>
  <si>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</si>
  <si>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</si>
  <si>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</si>
  <si>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</si>
  <si>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</si>
  <si>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</si>
  <si>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</si>
  <si>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</si>
  <si>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</si>
  <si>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</si>
  <si>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</si>
  <si>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</si>
  <si>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</si>
  <si>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</si>
  <si>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</si>
  <si>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</si>
  <si>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</si>
  <si>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</si>
  <si>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</si>
  <si>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</si>
  <si>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</si>
  <si>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</si>
  <si>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</si>
  <si>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</si>
  <si>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</si>
  <si>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</si>
  <si>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</si>
  <si>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</si>
  <si>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</si>
  <si>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</si>
  <si>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</si>
  <si>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</si>
  <si>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</si>
  <si>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</si>
  <si>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</si>
  <si>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</si>
  <si>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</si>
  <si>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</si>
  <si>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</si>
  <si>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</si>
  <si>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</si>
  <si>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</si>
  <si>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</si>
  <si>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</si>
  <si>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</si>
  <si>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</si>
  <si>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</si>
  <si>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</si>
  <si>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</si>
  <si>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</si>
  <si>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</si>
  <si>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</si>
  <si>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</si>
  <si>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</si>
  <si>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</si>
  <si>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</si>
  <si>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</si>
  <si>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</si>
  <si>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</si>
  <si>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</si>
  <si>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</si>
  <si>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</si>
  <si>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</si>
  <si>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</si>
  <si>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</si>
  <si>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</si>
  <si>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</si>
  <si>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</si>
  <si>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</si>
  <si>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</si>
  <si>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</si>
  <si>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</si>
  <si>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</si>
  <si>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</si>
  <si>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</si>
  <si>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</si>
  <si>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</si>
  <si>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</si>
  <si>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</si>
  <si>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</si>
  <si>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</si>
  <si>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</si>
  <si>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</si>
  <si>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</si>
  <si>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</si>
  <si>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</si>
  <si>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</si>
  <si>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</si>
  <si>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</si>
  <si>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</si>
  <si>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</si>
  <si>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</si>
  <si>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</si>
  <si>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</si>
  <si>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</si>
  <si>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</si>
  <si>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</si>
  <si>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</si>
  <si>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</si>
  <si>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</si>
  <si>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</si>
  <si>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</si>
  <si>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</si>
  <si>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</si>
  <si>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</si>
  <si>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</si>
  <si>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</si>
  <si>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</si>
  <si>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</si>
  <si>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</si>
  <si>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</si>
  <si>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</si>
  <si>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</si>
  <si>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</si>
  <si>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</si>
  <si>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</si>
  <si>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</si>
  <si>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</si>
  <si>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</si>
  <si>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</si>
  <si>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</si>
  <si>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</si>
  <si>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</si>
  <si>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</si>
  <si>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</si>
  <si>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</si>
  <si>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</si>
  <si>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</si>
  <si>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</si>
  <si>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</si>
  <si>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</si>
  <si>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</si>
  <si>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</si>
  <si>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</si>
  <si>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</si>
  <si>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</si>
  <si>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</si>
  <si>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</si>
  <si>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</si>
  <si>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</si>
  <si>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</si>
  <si>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</si>
  <si>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</si>
  <si>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</si>
  <si>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</si>
  <si>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</si>
  <si>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</si>
  <si>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</si>
  <si>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</si>
  <si>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</si>
  <si>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</si>
  <si>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</si>
  <si>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</si>
  <si>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</si>
  <si>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</si>
  <si>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</si>
  <si>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</si>
  <si>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</si>
  <si>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</si>
  <si>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</si>
  <si>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</si>
  <si>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</si>
  <si>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</si>
  <si>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</si>
  <si>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</si>
  <si>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</si>
  <si>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</si>
  <si>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</si>
  <si>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</si>
  <si>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</si>
  <si>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</si>
  <si>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</si>
  <si>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</si>
  <si>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</si>
  <si>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</si>
  <si>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</si>
  <si>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</si>
  <si>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</si>
  <si>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</si>
  <si>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</si>
  <si>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</si>
  <si>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</si>
  <si>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</si>
  <si>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</si>
  <si>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</si>
  <si>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</si>
  <si>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</si>
  <si>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</si>
  <si>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</si>
  <si>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</si>
  <si>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</si>
  <si>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</si>
  <si>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</si>
  <si>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</si>
  <si>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</si>
  <si>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</si>
  <si>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</si>
  <si>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</si>
  <si>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</si>
  <si>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</si>
  <si>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</si>
  <si>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</si>
  <si>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</si>
  <si>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</si>
  <si>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</si>
  <si>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</si>
  <si>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</si>
  <si>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</si>
  <si>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</si>
  <si>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</si>
  <si>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</si>
  <si>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</si>
  <si>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</si>
  <si>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</si>
  <si>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</si>
  <si>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</si>
  <si>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</si>
  <si>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</si>
  <si>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</si>
  <si>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</si>
  <si>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</si>
  <si>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</si>
  <si>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</si>
  <si>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</si>
  <si>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</si>
  <si>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</si>
  <si>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</si>
  <si>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</si>
  <si>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</si>
  <si>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</si>
  <si>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</si>
  <si>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</si>
  <si>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</si>
  <si>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</si>
  <si>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</si>
  <si>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</si>
  <si>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</si>
  <si>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</si>
  <si>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</si>
  <si>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</si>
  <si>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</si>
  <si>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</si>
  <si>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</si>
  <si>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</si>
  <si>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</si>
  <si>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</si>
  <si>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</si>
  <si>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</si>
  <si>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</si>
  <si>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</si>
  <si>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</si>
  <si>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</si>
  <si>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</si>
  <si>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</si>
  <si>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</si>
  <si>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</si>
  <si>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</si>
  <si>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</si>
  <si>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</si>
  <si>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</si>
  <si>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</si>
  <si>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</si>
  <si>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</si>
  <si>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</si>
  <si>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</si>
  <si>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</si>
  <si>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</si>
  <si>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</si>
  <si>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</si>
  <si>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</si>
  <si>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</si>
  <si>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</si>
  <si>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</si>
  <si>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</si>
  <si>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</si>
  <si>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</si>
  <si>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</si>
  <si>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</si>
  <si>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</si>
  <si>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</si>
  <si>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</si>
  <si>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</si>
  <si>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</si>
  <si>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</si>
  <si>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</si>
  <si>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</si>
  <si>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</si>
  <si>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</si>
  <si>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</si>
  <si>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</si>
  <si>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</si>
  <si>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</si>
  <si>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</si>
  <si>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</si>
  <si>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</si>
  <si>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</si>
  <si>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</si>
  <si>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</si>
  <si>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</si>
  <si>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</si>
  <si>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</si>
  <si>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</si>
  <si>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</si>
  <si>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</si>
  <si>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</si>
  <si>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</si>
  <si>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</si>
  <si>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</si>
  <si>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</si>
  <si>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</si>
  <si>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</si>
  <si>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</si>
  <si>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</si>
  <si>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</si>
  <si>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</si>
  <si>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</si>
  <si>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</si>
  <si>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</si>
  <si>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</si>
  <si>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</si>
  <si>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</si>
  <si>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</si>
  <si>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</si>
  <si>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</si>
  <si>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</si>
  <si>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</si>
  <si>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</si>
  <si>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</si>
  <si>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</si>
  <si>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</si>
  <si>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</si>
  <si>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</si>
  <si>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</si>
  <si>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</si>
  <si>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</si>
  <si>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</si>
  <si>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</si>
  <si>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</si>
  <si>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</si>
  <si>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</si>
  <si>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</si>
  <si>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</si>
  <si>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</si>
  <si>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</si>
  <si>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</si>
  <si>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</si>
  <si>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</si>
  <si>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</si>
  <si>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</si>
  <si>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</si>
  <si>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</si>
  <si>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</si>
  <si>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</si>
  <si>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</si>
  <si>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</si>
  <si>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</si>
  <si>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</si>
  <si>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</si>
  <si>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</si>
  <si>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</si>
  <si>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</si>
  <si>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</si>
  <si>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</si>
  <si>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</si>
  <si>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</si>
  <si>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</si>
  <si>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</si>
  <si>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</si>
  <si>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</si>
  <si>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</si>
  <si>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</si>
  <si>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</si>
  <si>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</si>
  <si>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</si>
  <si>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</si>
  <si>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</si>
  <si>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</si>
  <si>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</si>
  <si>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</si>
  <si>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</si>
  <si>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</si>
  <si>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</si>
  <si>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</si>
  <si>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</si>
  <si>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</si>
  <si>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</si>
  <si>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</si>
  <si>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</si>
  <si>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</si>
  <si>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</si>
  <si>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</si>
  <si>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</si>
  <si>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</si>
  <si>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</si>
  <si>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</si>
  <si>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</si>
  <si>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</si>
  <si>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</si>
  <si>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</si>
  <si>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</si>
  <si>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</si>
  <si>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</si>
  <si>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</si>
  <si>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</si>
  <si>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</si>
  <si>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</si>
  <si>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</si>
  <si>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</si>
  <si>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</si>
  <si>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</si>
  <si>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</si>
  <si>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</si>
  <si>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</si>
  <si>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</si>
  <si>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</si>
  <si>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</si>
  <si>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</si>
  <si>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</si>
  <si>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</si>
  <si>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</si>
  <si>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</si>
  <si>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</si>
  <si>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</si>
  <si>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</si>
  <si>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</si>
  <si>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</si>
  <si>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</si>
  <si>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</si>
  <si>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</si>
  <si>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</si>
  <si>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</si>
  <si>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</si>
  <si>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</si>
  <si>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</si>
  <si>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</si>
  <si>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</si>
  <si>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</si>
  <si>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</si>
  <si>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</si>
  <si>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</si>
  <si>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</si>
  <si>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</si>
  <si>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</si>
  <si>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</si>
  <si>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</si>
  <si>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</si>
  <si>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</si>
  <si>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</si>
  <si>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</si>
  <si>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</si>
  <si>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</si>
  <si>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</si>
  <si>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</si>
  <si>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</si>
  <si>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</si>
  <si>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</si>
  <si>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</si>
  <si>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</si>
  <si>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</si>
  <si>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</si>
  <si>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</si>
  <si>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</si>
  <si>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</si>
  <si>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</si>
  <si>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</si>
  <si>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</si>
  <si>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</si>
  <si>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</si>
  <si>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</si>
  <si>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</si>
  <si>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</si>
  <si>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</si>
  <si>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</si>
  <si>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</si>
  <si>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</si>
  <si>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</si>
  <si>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</si>
  <si>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</si>
  <si>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</si>
  <si>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</si>
  <si>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</si>
  <si>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</si>
  <si>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</si>
  <si>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</si>
  <si>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</si>
  <si>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</si>
  <si>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</si>
  <si>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</si>
  <si>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</si>
  <si>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</si>
  <si>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</si>
  <si>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</si>
  <si>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</si>
  <si>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</si>
  <si>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</si>
  <si>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</si>
  <si>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</si>
  <si>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</si>
  <si>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</si>
  <si>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</si>
  <si>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</si>
  <si>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</si>
  <si>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</si>
  <si>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</si>
  <si>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</si>
  <si>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</si>
  <si>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</si>
  <si>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</si>
  <si>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</si>
  <si>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</si>
  <si>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</si>
  <si>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</si>
  <si>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</si>
  <si>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</si>
  <si>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</si>
  <si>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</si>
  <si>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</si>
  <si>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</si>
  <si>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</si>
  <si>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</si>
  <si>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</si>
  <si>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</si>
  <si>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</si>
  <si>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</si>
  <si>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</si>
  <si>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</si>
  <si>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</si>
  <si>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</si>
  <si>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</si>
  <si>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</si>
  <si>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</si>
  <si>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</si>
  <si>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</si>
  <si>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</si>
  <si>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</si>
  <si>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</si>
  <si>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</si>
  <si>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</si>
  <si>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</si>
  <si>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</si>
  <si>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</si>
  <si>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</si>
  <si>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</si>
  <si>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</si>
  <si>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</si>
  <si>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</si>
  <si>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</si>
  <si>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</si>
  <si>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</si>
  <si>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</si>
  <si>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</si>
  <si>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</si>
  <si>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</si>
  <si>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</si>
  <si>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</si>
  <si>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</si>
  <si>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</si>
  <si>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</si>
  <si>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</si>
  <si>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</si>
  <si>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</si>
  <si>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</si>
  <si>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</si>
  <si>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</si>
  <si>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</si>
  <si>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</si>
  <si>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</si>
  <si>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</si>
  <si>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</si>
  <si>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</si>
  <si>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</si>
  <si>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</si>
  <si>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</si>
  <si>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</si>
  <si>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</si>
  <si>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</si>
  <si>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</si>
  <si>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</si>
  <si>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</si>
  <si>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</si>
  <si>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</si>
  <si>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</si>
  <si>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</si>
  <si>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</si>
  <si>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</si>
  <si>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</si>
  <si>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</si>
  <si>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</si>
  <si>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</si>
  <si>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</si>
  <si>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</si>
  <si>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</si>
  <si>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</si>
  <si>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</si>
  <si>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</si>
  <si>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</si>
  <si>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</si>
  <si>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</si>
  <si>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</si>
  <si>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</si>
  <si>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Avg_duration(min)</t>
  </si>
  <si>
    <t>Información General</t>
  </si>
  <si>
    <t>Platform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</si>
  <si>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</si>
  <si>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</si>
  <si>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</si>
  <si>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</si>
  <si>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</si>
  <si>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</si>
  <si>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</si>
  <si>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</si>
  <si>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</si>
  <si>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</si>
  <si>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</si>
  <si>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</si>
  <si>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</si>
  <si>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</si>
  <si>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</si>
  <si>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</si>
  <si>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</si>
  <si>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</si>
  <si>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</si>
  <si>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</si>
  <si>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</si>
  <si>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</si>
  <si>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</si>
  <si>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</si>
  <si>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</si>
  <si>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</si>
  <si>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</si>
  <si>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</si>
  <si>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</si>
  <si>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</si>
  <si>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</si>
  <si>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</si>
  <si>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</si>
  <si>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</si>
  <si>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</si>
  <si>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</si>
  <si>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</si>
  <si>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</si>
  <si>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</si>
  <si>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</si>
  <si>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</si>
  <si>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</si>
  <si>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</si>
  <si>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</si>
  <si>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</si>
  <si>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</si>
  <si>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</si>
  <si>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</si>
  <si>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</si>
  <si>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</si>
  <si>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</si>
  <si>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</si>
  <si>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</si>
  <si>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</si>
  <si>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</si>
  <si>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</si>
  <si>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</si>
  <si>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</si>
  <si>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</si>
  <si>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</si>
  <si>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</si>
  <si>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</si>
  <si>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</si>
  <si>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</si>
  <si>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</si>
  <si>
    <t>Mes-año</t>
  </si>
  <si>
    <t>Total histórico</t>
  </si>
  <si>
    <t>DASHBOARD RESPECTO AL TIEMPO</t>
  </si>
  <si>
    <t>Plataforma</t>
  </si>
  <si>
    <t>AÑO</t>
  </si>
  <si>
    <t>MES</t>
  </si>
  <si>
    <t>DIA DE LA SEMANA</t>
  </si>
  <si>
    <t>Por año</t>
  </si>
  <si>
    <t>Por mes</t>
  </si>
  <si>
    <t>Por día de la semana</t>
  </si>
  <si>
    <t>Flashdance</t>
  </si>
  <si>
    <t>Adrian Lyne</t>
  </si>
  <si>
    <t>Kingdom of heaven</t>
  </si>
  <si>
    <t>Cruzada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</si>
  <si>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</si>
  <si>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</si>
  <si>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</si>
  <si>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</si>
  <si>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</si>
  <si>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</si>
  <si>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</si>
  <si>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</si>
  <si>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</si>
  <si>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</si>
  <si>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</si>
  <si>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</si>
  <si>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Años</t>
  </si>
  <si>
    <t>Promedio de Año estreno</t>
  </si>
  <si>
    <t>Promedio de 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</si>
</sst>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79E8EE"/>
      <name val="Calibri"/>
      <family val="2"/>
      <scheme val="minor"/>
    </font>
    <font>
      <sz val="12"/>
      <color rgb="FF79E8EE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7" fontId="2" fillId="0" borderId="1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5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9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1" fontId="11" fillId="0" borderId="2" xfId="0" applyNumberFormat="1" applyFont="1" applyBorder="1" applyAlignment="1">
      <alignment vertical="center"/>
    </xf>
    <xf numFmtId="17" fontId="11" fillId="0" borderId="2" xfId="0" applyNumberFormat="1" applyFont="1" applyBorder="1" applyAlignment="1">
      <alignment vertical="center"/>
    </xf>
    <xf numFmtId="1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/>
    <xf numFmtId="10" fontId="0" fillId="0" borderId="0" xfId="0" applyNumberFormat="1" applyFont="1"/>
  </cellXfs>
  <cellStyles count="1">
    <cellStyle name="Normal" xfId="0" builtinId="0"/>
  </cellStyles>
  <dxfs count="147"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73" formatCode="0.000000"/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" formatCode="0"/>
    </dxf>
    <dxf>
      <numFmt numFmtId="170" formatCode="0.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numFmt numFmtId="173" formatCode="0.000000"/>
    </dxf>
    <dxf>
      <numFmt numFmtId="172" formatCode="0.0000000"/>
    </dxf>
    <dxf>
      <numFmt numFmtId="171" formatCode="0.0000000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" formatCode="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" formatCode="0"/>
    </dxf>
    <dxf>
      <numFmt numFmtId="170" formatCode="0.0"/>
    </dxf>
    <dxf>
      <numFmt numFmtId="1" formatCode="0"/>
    </dxf>
    <dxf>
      <numFmt numFmtId="2" formatCode="0.00"/>
    </dxf>
    <dxf>
      <numFmt numFmtId="169" formatCode="0.000"/>
    </dxf>
    <dxf>
      <numFmt numFmtId="168" formatCode="0.0000"/>
    </dxf>
    <dxf>
      <numFmt numFmtId="167" formatCode="0.00000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65" formatCode="0.0%"/>
    </dxf>
    <dxf>
      <numFmt numFmtId="166" formatCode="0.000%"/>
    </dxf>
    <dxf>
      <numFmt numFmtId="14" formatCode="0.0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4" formatCode="0.00%"/>
    </dxf>
    <dxf>
      <numFmt numFmtId="165" formatCode="0.0%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FF6D60"/>
      <color rgb="FFD2EB1C"/>
      <color rgb="FF79E8EE"/>
      <color rgb="FF27B0B8"/>
      <color rgb="FF16676B"/>
      <color rgb="FF98D8AA"/>
      <color rgb="FFF7D060"/>
      <color rgb="FF8B9E00"/>
      <color rgb="FFAC38FF"/>
      <color rgb="FF713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[Movies.xlsx]Pivot_Tables!TablaDinámica1</c:name>
    <c:fmtId val="1"/>
  </c:pivotSource>
  <c:chart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Pivot_Tables!$L$3:$L$4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Pivot_Tables!$L$5:$L$17</c:f>
              <c:numCache>
                <c:formatCode>General</c:formatCode>
                <c:ptCount val="12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F5-AF4F-981B-B3197C2A43AE}"/>
            </c:ext>
          </c:extLst>
        </c:ser>
        <c:ser>
          <c:idx val="1"/>
          <c:order val="1"/>
          <c:tx>
            <c:strRef>
              <c:f>Pivot_Tables!$M$3:$M$4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Pivot_Tables!$M$5:$M$17</c:f>
              <c:numCache>
                <c:formatCode>General</c:formatCode>
                <c:ptCount val="12"/>
                <c:pt idx="0">
                  <c:v>16</c:v>
                </c:pt>
                <c:pt idx="1">
                  <c:v>11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F5-AF4F-981B-B3197C2A43AE}"/>
            </c:ext>
          </c:extLst>
        </c:ser>
        <c:ser>
          <c:idx val="2"/>
          <c:order val="2"/>
          <c:tx>
            <c:strRef>
              <c:f>Pivot_Tables!$N$3:$N$4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Pivot_Tables!$N$5:$N$17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7F5-AF4F-981B-B3197C2A43AE}"/>
            </c:ext>
          </c:extLst>
        </c:ser>
        <c:ser>
          <c:idx val="3"/>
          <c:order val="3"/>
          <c:tx>
            <c:strRef>
              <c:f>Pivot_Tables!$O$3:$O$4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Pivot_Tables!$K$5:$K$17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Pivot_Tables!$O$5:$O$17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7F5-AF4F-981B-B3197C2A4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048960"/>
        <c:axId val="488565808"/>
      </c:lineChart>
      <c:catAx>
        <c:axId val="4870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8565808"/>
        <c:crosses val="autoZero"/>
        <c:auto val="1"/>
        <c:lblAlgn val="ctr"/>
        <c:lblOffset val="100"/>
        <c:noMultiLvlLbl val="0"/>
      </c:catAx>
      <c:valAx>
        <c:axId val="4885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704896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j-ea"/>
                <a:cs typeface="+mj-cs"/>
              </a:defRPr>
            </a:pPr>
            <a:r>
              <a:rPr lang="en-US" sz="1600" b="1">
                <a:solidFill>
                  <a:schemeClr val="accent2"/>
                </a:solidFill>
                <a:latin typeface="+mn-lt"/>
              </a:rPr>
              <a:t>HISTÓRICO PELÍCULAS VISTAS A PARTIR DE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accent2"/>
              </a:solidFill>
              <a:latin typeface="+mn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'Dashboard-1'!$J$59:$J$104</c:f>
              <c:numCache>
                <c:formatCode>mmm\-yy</c:formatCode>
                <c:ptCount val="4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</c:numCache>
            </c:numRef>
          </c:cat>
          <c:val>
            <c:numRef>
              <c:f>'Dashboard-1'!$K$59:$K$104</c:f>
              <c:numCache>
                <c:formatCode>General</c:formatCode>
                <c:ptCount val="46"/>
                <c:pt idx="0">
                  <c:v>11</c:v>
                </c:pt>
                <c:pt idx="1">
                  <c:v>7</c:v>
                </c:pt>
                <c:pt idx="2">
                  <c:v>7</c:v>
                </c:pt>
                <c:pt idx="3">
                  <c:v>22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16</c:v>
                </c:pt>
                <c:pt idx="13">
                  <c:v>11</c:v>
                </c:pt>
                <c:pt idx="14">
                  <c:v>16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13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2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D-CD45-BCBB-CBC34255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116943"/>
        <c:axId val="776119215"/>
      </c:lineChart>
      <c:dateAx>
        <c:axId val="77611694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9215"/>
        <c:crosses val="autoZero"/>
        <c:auto val="1"/>
        <c:lblOffset val="100"/>
        <c:baseTimeUnit val="months"/>
      </c:dateAx>
      <c:valAx>
        <c:axId val="776119215"/>
        <c:scaling>
          <c:orientation val="minMax"/>
        </c:scaling>
        <c:delete val="0"/>
        <c:axPos val="l"/>
        <c:majorGridlines>
          <c:spPr>
            <a:ln w="38100" cap="flat" cmpd="tri" algn="ctr">
              <a:solidFill>
                <a:schemeClr val="accent2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61169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Hoja1!$A$4:$A$18</c:f>
              <c:strCache>
                <c:ptCount val="15"/>
                <c:pt idx="0">
                  <c:v>Cinemark</c:v>
                </c:pt>
                <c:pt idx="1">
                  <c:v>iTunes</c:v>
                </c:pt>
                <c:pt idx="2">
                  <c:v>YouTube</c:v>
                </c:pt>
                <c:pt idx="3">
                  <c:v>Latam</c:v>
                </c:pt>
                <c:pt idx="4">
                  <c:v>Procinal</c:v>
                </c:pt>
                <c:pt idx="5">
                  <c:v>Apple TV</c:v>
                </c:pt>
                <c:pt idx="6">
                  <c:v>Paramount+</c:v>
                </c:pt>
                <c:pt idx="7">
                  <c:v>Star+</c:v>
                </c:pt>
                <c:pt idx="8">
                  <c:v>Cinepolis</c:v>
                </c:pt>
                <c:pt idx="9">
                  <c:v>PC</c:v>
                </c:pt>
                <c:pt idx="10">
                  <c:v>Cine Colombia</c:v>
                </c:pt>
                <c:pt idx="11">
                  <c:v>Disney+</c:v>
                </c:pt>
                <c:pt idx="12">
                  <c:v>HBO</c:v>
                </c:pt>
                <c:pt idx="13">
                  <c:v>Prime Video</c:v>
                </c:pt>
                <c:pt idx="14">
                  <c:v>Netflix</c:v>
                </c:pt>
              </c:strCache>
            </c:strRef>
          </c:cat>
          <c:val>
            <c:numRef>
              <c:f>Hoja1!$B$4:$B$18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18</c:v>
                </c:pt>
                <c:pt idx="10">
                  <c:v>33</c:v>
                </c:pt>
                <c:pt idx="11">
                  <c:v>44</c:v>
                </c:pt>
                <c:pt idx="12">
                  <c:v>67</c:v>
                </c:pt>
                <c:pt idx="13">
                  <c:v>71</c:v>
                </c:pt>
                <c:pt idx="1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4D43-A2C4-537838764C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430492784"/>
        <c:axId val="430521184"/>
      </c:barChart>
      <c:catAx>
        <c:axId val="43049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521184"/>
        <c:crosses val="autoZero"/>
        <c:auto val="1"/>
        <c:lblAlgn val="ctr"/>
        <c:lblOffset val="100"/>
        <c:noMultiLvlLbl val="0"/>
      </c:catAx>
      <c:valAx>
        <c:axId val="4305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9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Hoja1!$H$21:$S$21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Hoja1!$H$22:$S$22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E-F94D-85E5-6D17874B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66735"/>
        <c:axId val="119459295"/>
      </c:barChart>
      <c:catAx>
        <c:axId val="1518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459295"/>
        <c:crosses val="autoZero"/>
        <c:auto val="1"/>
        <c:lblAlgn val="ctr"/>
        <c:lblOffset val="100"/>
        <c:noMultiLvlLbl val="0"/>
      </c:catAx>
      <c:valAx>
        <c:axId val="119459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8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Hoja1!$B$22</c:f>
              <c:strCache>
                <c:ptCount val="1"/>
                <c:pt idx="0">
                  <c:v>Cinepolis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34-D149-9FA9-D7A57321F90C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-0.26851851851851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t" anchorCtr="0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34-D149-9FA9-D7A57321F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Hoja1!$C$22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4-D149-9FA9-D7A57321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[Movies.xlsx]Pivot_Tables!TablaDinámica9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9E8EE"/>
          </a:solidFill>
          <a:ln>
            <a:noFill/>
          </a:ln>
          <a:effectLst/>
        </c:spPr>
      </c:pivotFmt>
      <c:pivotFmt>
        <c:idx val="2"/>
        <c:spPr>
          <a:solidFill>
            <a:srgbClr val="D2EB1C"/>
          </a:solidFill>
          <a:ln>
            <a:noFill/>
          </a:ln>
          <a:effectLst/>
        </c:spPr>
      </c:pivotFmt>
      <c:pivotFmt>
        <c:idx val="3"/>
        <c:spPr>
          <a:solidFill>
            <a:srgbClr val="FF6D60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Pivot_Tables!$S$3</c:f>
              <c:strCache>
                <c:ptCount val="1"/>
                <c:pt idx="0">
                  <c:v>Count_view</c:v>
                </c:pt>
              </c:strCache>
            </c:strRef>
          </c:tx>
          <c:dPt>
            <c:idx val="0"/>
            <c:bubble3D val="0"/>
            <c:spPr>
              <a:solidFill>
                <a:srgbClr val="79E8E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DE-EF47-BEE4-74766BE6CCBA}"/>
              </c:ext>
            </c:extLst>
          </c:dPt>
          <c:dPt>
            <c:idx val="1"/>
            <c:bubble3D val="0"/>
            <c:spPr>
              <a:solidFill>
                <a:srgbClr val="D2EB1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E-EF47-BEE4-74766BE6CCBA}"/>
              </c:ext>
            </c:extLst>
          </c:dPt>
          <c:dPt>
            <c:idx val="2"/>
            <c:bubble3D val="0"/>
            <c:spPr>
              <a:solidFill>
                <a:srgbClr val="FF6D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DE-EF47-BEE4-74766BE6CC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Pivot_Tables!$R$4:$R$7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Pivot_Tables!$S$4:$S$7</c:f>
              <c:numCache>
                <c:formatCode>0.0%</c:formatCode>
                <c:ptCount val="3"/>
                <c:pt idx="0">
                  <c:v>0.13872832369942195</c:v>
                </c:pt>
                <c:pt idx="1">
                  <c:v>5.2023121387283239E-2</c:v>
                </c:pt>
                <c:pt idx="2">
                  <c:v>0.80924855491329484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EF47-BEE4-74766BE6CCBA}"/>
            </c:ext>
          </c:extLst>
        </c:ser>
        <c:ser>
          <c:idx val="1"/>
          <c:order val="1"/>
          <c:tx>
            <c:strRef>
              <c:f>Pivot_Tables!$T$3</c:f>
              <c:strCache>
                <c:ptCount val="1"/>
                <c:pt idx="0">
                  <c:v>Promedio de Minutos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Pivot_Tables!$R$4:$R$7</c:f>
              <c:strCache>
                <c:ptCount val="3"/>
                <c:pt idx="0">
                  <c:v>Cinema</c:v>
                </c:pt>
                <c:pt idx="1">
                  <c:v>Descargadas</c:v>
                </c:pt>
                <c:pt idx="2">
                  <c:v>Streaming</c:v>
                </c:pt>
              </c:strCache>
            </c:strRef>
          </c:cat>
          <c:val>
            <c:numRef>
              <c:f>Pivot_Tables!$T$4:$T$7</c:f>
              <c:numCache>
                <c:formatCode>0</c:formatCode>
                <c:ptCount val="3"/>
                <c:pt idx="0">
                  <c:v>132.20833333333334</c:v>
                </c:pt>
                <c:pt idx="1">
                  <c:v>136.44444444444446</c:v>
                </c:pt>
                <c:pt idx="2">
                  <c:v>121.375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DE-EF47-BEE4-74766BE6C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68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'Dashboard-1'!$B$58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'Dashboard-1'!$A$59:$A$62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'Dashboard-1'!$B$59:$B$62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'Dashboard-1'!$E$58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'Dashboard-1'!$D$59:$D$70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'Dashboard-1'!$E$59:$E$70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'Dashboard-1'!$H$58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'Dashboard-1'!$G$59:$G$65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'Dashboard-1'!$H$59:$H$65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68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18</xdr:row>
      <xdr:rowOff>69850</xdr:rowOff>
    </xdr:from>
    <xdr:to>
      <xdr:col>16</xdr:col>
      <xdr:colOff>609600</xdr:colOff>
      <xdr:row>31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80D3E1-D6F2-0EF1-1A88-51B99E7D7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88900</xdr:colOff>
      <xdr:row>8</xdr:row>
      <xdr:rowOff>19050</xdr:rowOff>
    </xdr:from>
    <xdr:to>
      <xdr:col>20</xdr:col>
      <xdr:colOff>419099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344694-F8F2-3895-42FD-A1DC903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6350</xdr:rowOff>
    </xdr:from>
    <xdr:to>
      <xdr:col>5</xdr:col>
      <xdr:colOff>626110</xdr:colOff>
      <xdr:row>17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2</xdr:row>
      <xdr:rowOff>6350</xdr:rowOff>
    </xdr:from>
    <xdr:to>
      <xdr:col>11</xdr:col>
      <xdr:colOff>568960</xdr:colOff>
      <xdr:row>17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723900</xdr:colOff>
      <xdr:row>2</xdr:row>
      <xdr:rowOff>12700</xdr:rowOff>
    </xdr:from>
    <xdr:to>
      <xdr:col>18</xdr:col>
      <xdr:colOff>340360</xdr:colOff>
      <xdr:row>17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298450</xdr:colOff>
      <xdr:row>19</xdr:row>
      <xdr:rowOff>31750</xdr:rowOff>
    </xdr:from>
    <xdr:to>
      <xdr:col>18</xdr:col>
      <xdr:colOff>457200</xdr:colOff>
      <xdr:row>41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DE737-856D-B68A-47A1-7B1864E5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46</xdr:row>
      <xdr:rowOff>57150</xdr:rowOff>
    </xdr:from>
    <xdr:to>
      <xdr:col>7</xdr:col>
      <xdr:colOff>12700</xdr:colOff>
      <xdr:row>66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E0112-4AAD-6356-2FC0-D45D0C5E6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23</xdr:row>
      <xdr:rowOff>6350</xdr:rowOff>
    </xdr:from>
    <xdr:to>
      <xdr:col>10</xdr:col>
      <xdr:colOff>431800</xdr:colOff>
      <xdr:row>39</xdr:row>
      <xdr:rowOff>63500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8CA4FF-29C5-3B4C-DD13-89F437CC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23</xdr:row>
      <xdr:rowOff>31750</xdr:rowOff>
    </xdr:from>
    <xdr:to>
      <xdr:col>5</xdr:col>
      <xdr:colOff>12700</xdr:colOff>
      <xdr:row>36</xdr:row>
      <xdr:rowOff>133350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388A16-4EBC-6732-2CA4-AE9218086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208.839126157407" createdVersion="8" refreshedVersion="8" minRefreshableVersion="3" recordCount="344" xr:uid="{9C8796BE-1216-3249-8240-843749606A1E}">
  <cacheSource type="worksheet">
    <worksheetSource ref="A1:O345" sheet="Movies"/>
  </cacheSource>
  <cacheFields count="16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5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Mes-Año" numFmtId="17">
      <sharedItems/>
    </cacheField>
    <cacheField name="Año" numFmtId="1">
      <sharedItems containsSemiMixedTypes="0" containsString="0" containsNumber="1" containsInteger="1" minValue="2020" maxValue="2023"/>
    </cacheField>
    <cacheField name="Mes" numFmtId="1">
      <sharedItems containsSemiMixedTypes="0" containsString="0" containsNumber="1" containsInteger="1" minValue="1" maxValue="12"/>
    </cacheField>
    <cacheField name="Día semana" numFmtId="1">
      <sharedItems containsSemiMixedTypes="0" containsString="0" containsNumber="1" containsInteger="1" minValue="1" maxValue="7"/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Tipo" numFmtId="0">
      <sharedItems count="3">
        <s v="Streaming"/>
        <s v="Cinema"/>
        <s v="Descargadas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208.839230671299" createdVersion="8" refreshedVersion="8" minRefreshableVersion="3" recordCount="346" xr:uid="{CA733F9C-2A1F-F949-A3EA-51043A423E6C}">
  <cacheSource type="worksheet">
    <worksheetSource ref="A1:O347" sheet="Movies"/>
  </cacheSource>
  <cacheFields count="16">
    <cacheField name="ID" numFmtId="0">
      <sharedItems containsSemiMixedTypes="0" containsString="0" containsNumber="1" containsInteger="1" minValue="1" maxValue="346"/>
    </cacheField>
    <cacheField name="Fecha" numFmtId="164">
      <sharedItems containsSemiMixedTypes="0" containsNonDate="0" containsDate="1" containsString="0" minDate="2020-01-03T00:00:00" maxDate="2023-10-08T00:00:00" count="340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  <d v="2023-10-06T00:00:00"/>
        <d v="2023-10-07T00:00:00"/>
      </sharedItems>
      <fieldGroup par="15" base="1">
        <rangePr groupBy="months" startDate="2020-01-03T00:00:00" endDate="2023-10-08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8/10/23"/>
        </groupItems>
      </fieldGroup>
    </cacheField>
    <cacheField name="Mes-Año" numFmtId="17">
      <sharedItems/>
    </cacheField>
    <cacheField name="Año" numFmtId="1">
      <sharedItems containsSemiMixedTypes="0" containsString="0" containsNumber="1" containsInteger="1" minValue="2020" maxValue="2023"/>
    </cacheField>
    <cacheField name="Mes" numFmtId="1">
      <sharedItems containsSemiMixedTypes="0" containsString="0" containsNumber="1" containsInteger="1" minValue="1" maxValue="12"/>
    </cacheField>
    <cacheField name="Día semana" numFmtId="1">
      <sharedItems containsSemiMixedTypes="0" containsString="0" containsNumber="1" containsInteger="1" minValue="1" maxValue="7"/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7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  <s v="Adrian Lyne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Tipo" numFmtId="0">
      <sharedItems count="3">
        <s v="Streaming"/>
        <s v="Cinema"/>
        <s v="Descargadas"/>
      </sharedItems>
    </cacheField>
    <cacheField name="Lugar" numFmtId="0">
      <sharedItems/>
    </cacheField>
    <cacheField name="Minutos" numFmtId="1">
      <sharedItems containsSemiMixedTypes="0" containsString="0" containsNumber="1" containsInteger="1" minValue="43" maxValue="263"/>
    </cacheField>
    <cacheField name="Años" numFmtId="0" databaseField="0">
      <fieldGroup base="1">
        <rangePr groupBy="years" startDate="2020-01-03T00:00:00" endDate="2023-10-08T00:00:00"/>
        <groupItems count="6">
          <s v="&lt;3/01/20"/>
          <s v="2020"/>
          <s v="2021"/>
          <s v="2022"/>
          <s v="2023"/>
          <s v="&gt;8/10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202001"/>
    <n v="2020"/>
    <n v="1"/>
    <n v="6"/>
    <s v="The disaster artist"/>
    <s v="The disaster artist: Obra maestra"/>
    <n v="2017"/>
    <x v="0"/>
    <s v="Si"/>
    <x v="0"/>
    <x v="0"/>
    <x v="0"/>
    <n v="104"/>
  </r>
  <r>
    <n v="2"/>
    <x v="1"/>
    <s v="202001"/>
    <n v="2020"/>
    <n v="1"/>
    <n v="7"/>
    <s v="The two popes"/>
    <s v="Los dos papas"/>
    <n v="2019"/>
    <x v="1"/>
    <s v="Si"/>
    <x v="1"/>
    <x v="0"/>
    <x v="0"/>
    <n v="126"/>
  </r>
  <r>
    <n v="3"/>
    <x v="2"/>
    <s v="202001"/>
    <n v="2020"/>
    <n v="1"/>
    <n v="1"/>
    <s v="The irishman"/>
    <s v="El irlandés"/>
    <n v="2019"/>
    <x v="2"/>
    <s v="Si"/>
    <x v="1"/>
    <x v="0"/>
    <x v="0"/>
    <n v="210"/>
  </r>
  <r>
    <n v="4"/>
    <x v="2"/>
    <s v="202001"/>
    <n v="2020"/>
    <n v="1"/>
    <n v="1"/>
    <s v="Into the spider-verse"/>
    <s v="Spider-Man: Un nuevo universo"/>
    <n v="2018"/>
    <x v="3"/>
    <s v="Si"/>
    <x v="0"/>
    <x v="0"/>
    <x v="0"/>
    <n v="116"/>
  </r>
  <r>
    <n v="5"/>
    <x v="3"/>
    <s v="202001"/>
    <n v="2020"/>
    <n v="1"/>
    <n v="2"/>
    <s v="Zootopia"/>
    <s v="Zootopia"/>
    <n v="2016"/>
    <x v="4"/>
    <s v="Si"/>
    <x v="1"/>
    <x v="0"/>
    <x v="0"/>
    <n v="110"/>
  </r>
  <r>
    <n v="6"/>
    <x v="4"/>
    <s v="202001"/>
    <n v="2020"/>
    <n v="1"/>
    <n v="3"/>
    <s v="Judy"/>
    <s v="Judy"/>
    <n v="2019"/>
    <x v="5"/>
    <s v="Si"/>
    <x v="2"/>
    <x v="1"/>
    <x v="1"/>
    <n v="118"/>
  </r>
  <r>
    <n v="7"/>
    <x v="5"/>
    <s v="202001"/>
    <n v="2020"/>
    <n v="1"/>
    <n v="5"/>
    <s v="Her"/>
    <s v="Ella"/>
    <n v="2013"/>
    <x v="6"/>
    <s v="Si"/>
    <x v="3"/>
    <x v="0"/>
    <x v="0"/>
    <n v="126"/>
  </r>
  <r>
    <n v="8"/>
    <x v="6"/>
    <s v="202001"/>
    <n v="2020"/>
    <n v="1"/>
    <n v="3"/>
    <s v="기생충"/>
    <s v="Parásitos"/>
    <n v="2019"/>
    <x v="7"/>
    <s v="Si"/>
    <x v="2"/>
    <x v="1"/>
    <x v="1"/>
    <n v="132"/>
  </r>
  <r>
    <n v="9"/>
    <x v="7"/>
    <s v="202001"/>
    <n v="2020"/>
    <n v="1"/>
    <n v="7"/>
    <s v="Eternal sunshine of the spotless mind"/>
    <s v="Eterno resplandor de una mente sin recuerdos"/>
    <n v="2004"/>
    <x v="8"/>
    <s v="Si"/>
    <x v="3"/>
    <x v="0"/>
    <x v="0"/>
    <n v="108"/>
  </r>
  <r>
    <n v="10"/>
    <x v="8"/>
    <s v="202001"/>
    <n v="2020"/>
    <n v="1"/>
    <n v="4"/>
    <s v="Jojo Rabbit"/>
    <s v="Jojo Rabbit"/>
    <n v="2019"/>
    <x v="9"/>
    <s v="Si"/>
    <x v="2"/>
    <x v="1"/>
    <x v="2"/>
    <n v="108"/>
  </r>
  <r>
    <n v="11"/>
    <x v="9"/>
    <s v="202001"/>
    <n v="2020"/>
    <n v="1"/>
    <n v="4"/>
    <n v="1917"/>
    <n v="1917"/>
    <n v="2019"/>
    <x v="10"/>
    <s v="Si"/>
    <x v="2"/>
    <x v="1"/>
    <x v="3"/>
    <n v="119"/>
  </r>
  <r>
    <n v="12"/>
    <x v="10"/>
    <s v="202002"/>
    <n v="2020"/>
    <n v="2"/>
    <n v="6"/>
    <s v="Superbad"/>
    <s v="Súper cool"/>
    <n v="2007"/>
    <x v="11"/>
    <s v="Si"/>
    <x v="1"/>
    <x v="0"/>
    <x v="0"/>
    <n v="119"/>
  </r>
  <r>
    <n v="13"/>
    <x v="11"/>
    <s v="202002"/>
    <n v="2020"/>
    <n v="2"/>
    <n v="7"/>
    <s v="Molly's game"/>
    <s v="Apuesta maestra"/>
    <n v="2017"/>
    <x v="12"/>
    <s v="Si"/>
    <x v="3"/>
    <x v="0"/>
    <x v="0"/>
    <n v="141"/>
  </r>
  <r>
    <n v="14"/>
    <x v="12"/>
    <s v="202002"/>
    <n v="2020"/>
    <n v="2"/>
    <n v="1"/>
    <s v="Uncut gems"/>
    <s v="Diamantes en bruto"/>
    <n v="2019"/>
    <x v="13"/>
    <s v="Si"/>
    <x v="1"/>
    <x v="0"/>
    <x v="0"/>
    <n v="135"/>
  </r>
  <r>
    <n v="15"/>
    <x v="13"/>
    <s v="202002"/>
    <n v="2020"/>
    <n v="2"/>
    <n v="4"/>
    <s v="8 mile"/>
    <s v="8 mile: calle de las ilusiones"/>
    <n v="2002"/>
    <x v="14"/>
    <s v="Si"/>
    <x v="0"/>
    <x v="0"/>
    <x v="0"/>
    <n v="118"/>
  </r>
  <r>
    <n v="16"/>
    <x v="14"/>
    <s v="202002"/>
    <n v="2020"/>
    <n v="2"/>
    <n v="7"/>
    <s v="Klaus"/>
    <s v="Klaus"/>
    <n v="2019"/>
    <x v="15"/>
    <s v="Si"/>
    <x v="1"/>
    <x v="0"/>
    <x v="0"/>
    <n v="97"/>
  </r>
  <r>
    <n v="17"/>
    <x v="15"/>
    <s v="202002"/>
    <n v="2020"/>
    <n v="2"/>
    <n v="6"/>
    <s v="Saving private Ryan"/>
    <s v="Rescatando al soldado Ryan"/>
    <n v="1998"/>
    <x v="16"/>
    <s v="Si"/>
    <x v="3"/>
    <x v="0"/>
    <x v="0"/>
    <n v="170"/>
  </r>
  <r>
    <n v="18"/>
    <x v="16"/>
    <s v="202002"/>
    <n v="2020"/>
    <n v="2"/>
    <n v="7"/>
    <s v="Mad Max"/>
    <s v="Mad Max, el guerrero de la carretera"/>
    <n v="1979"/>
    <x v="17"/>
    <s v="Si"/>
    <x v="1"/>
    <x v="0"/>
    <x v="0"/>
    <n v="95"/>
  </r>
  <r>
    <n v="19"/>
    <x v="17"/>
    <s v="202003"/>
    <n v="2020"/>
    <n v="3"/>
    <n v="6"/>
    <s v="Hustlers"/>
    <s v="Estafadores de Wall Street"/>
    <n v="2019"/>
    <x v="18"/>
    <s v="Si"/>
    <x v="3"/>
    <x v="0"/>
    <x v="0"/>
    <n v="104"/>
  </r>
  <r>
    <n v="20"/>
    <x v="18"/>
    <s v="202003"/>
    <n v="2020"/>
    <n v="3"/>
    <n v="1"/>
    <s v="The redshaw redemption"/>
    <s v="Sueño de fuga"/>
    <n v="1994"/>
    <x v="19"/>
    <s v="Si"/>
    <x v="0"/>
    <x v="0"/>
    <x v="0"/>
    <n v="142"/>
  </r>
  <r>
    <n v="21"/>
    <x v="19"/>
    <s v="202003"/>
    <n v="2020"/>
    <n v="3"/>
    <n v="6"/>
    <s v="Behind the curve"/>
    <s v="Tan plana como un encefalograma"/>
    <n v="2018"/>
    <x v="20"/>
    <s v="Si"/>
    <x v="1"/>
    <x v="0"/>
    <x v="0"/>
    <n v="95"/>
  </r>
  <r>
    <n v="22"/>
    <x v="19"/>
    <s v="202003"/>
    <n v="2020"/>
    <n v="3"/>
    <n v="6"/>
    <s v="Okja"/>
    <s v="Okja"/>
    <n v="2017"/>
    <x v="7"/>
    <s v="Si"/>
    <x v="1"/>
    <x v="0"/>
    <x v="0"/>
    <n v="120"/>
  </r>
  <r>
    <n v="23"/>
    <x v="20"/>
    <s v="202003"/>
    <n v="2020"/>
    <n v="3"/>
    <n v="1"/>
    <s v="The prestige"/>
    <s v="El gran truco"/>
    <n v="2006"/>
    <x v="21"/>
    <s v="Si"/>
    <x v="3"/>
    <x v="0"/>
    <x v="0"/>
    <n v="130"/>
  </r>
  <r>
    <n v="24"/>
    <x v="21"/>
    <s v="202003"/>
    <n v="2020"/>
    <n v="3"/>
    <n v="6"/>
    <s v="One flew over the cuckoo's nest"/>
    <s v="Atrapado sin salida"/>
    <n v="1975"/>
    <x v="22"/>
    <s v="Si"/>
    <x v="3"/>
    <x v="0"/>
    <x v="0"/>
    <n v="134"/>
  </r>
  <r>
    <n v="25"/>
    <x v="22"/>
    <s v="202003"/>
    <n v="2020"/>
    <n v="3"/>
    <n v="7"/>
    <s v="The game changers"/>
    <s v="Cambio Radical"/>
    <n v="2018"/>
    <x v="23"/>
    <s v="Si"/>
    <x v="1"/>
    <x v="0"/>
    <x v="0"/>
    <n v="112"/>
  </r>
  <r>
    <n v="26"/>
    <x v="23"/>
    <s v="202004"/>
    <n v="2020"/>
    <n v="4"/>
    <n v="7"/>
    <s v="John Wick"/>
    <s v="John Wick: Sin control"/>
    <n v="2014"/>
    <x v="24"/>
    <s v="Si"/>
    <x v="3"/>
    <x v="0"/>
    <x v="0"/>
    <n v="107"/>
  </r>
  <r>
    <n v="27"/>
    <x v="24"/>
    <s v="202004"/>
    <n v="2020"/>
    <n v="4"/>
    <n v="2"/>
    <s v="The big Lebowski"/>
    <s v="El gran Lebowski"/>
    <n v="1998"/>
    <x v="25"/>
    <s v="Si"/>
    <x v="3"/>
    <x v="0"/>
    <x v="0"/>
    <n v="119"/>
  </r>
  <r>
    <n v="28"/>
    <x v="25"/>
    <s v="202004"/>
    <n v="2020"/>
    <n v="4"/>
    <n v="3"/>
    <s v="The shining"/>
    <s v="El resplandor"/>
    <n v="1980"/>
    <x v="26"/>
    <s v="Si"/>
    <x v="0"/>
    <x v="0"/>
    <x v="0"/>
    <n v="146"/>
  </r>
  <r>
    <n v="29"/>
    <x v="26"/>
    <s v="202004"/>
    <n v="2020"/>
    <n v="4"/>
    <n v="4"/>
    <s v="Catch me if you can"/>
    <s v="Atrápame si puedes"/>
    <n v="2002"/>
    <x v="16"/>
    <s v="Si"/>
    <x v="3"/>
    <x v="0"/>
    <x v="0"/>
    <n v="141"/>
  </r>
  <r>
    <n v="30"/>
    <x v="27"/>
    <s v="202004"/>
    <n v="2020"/>
    <n v="4"/>
    <n v="5"/>
    <s v="Babel"/>
    <s v="Babel"/>
    <n v="2006"/>
    <x v="27"/>
    <s v="Si"/>
    <x v="3"/>
    <x v="0"/>
    <x v="0"/>
    <n v="143"/>
  </r>
  <r>
    <n v="31"/>
    <x v="28"/>
    <s v="202004"/>
    <n v="2020"/>
    <n v="4"/>
    <n v="6"/>
    <s v="Sully"/>
    <s v="Sully: hazaña en el Hudson"/>
    <n v="2016"/>
    <x v="28"/>
    <s v="Si"/>
    <x v="1"/>
    <x v="0"/>
    <x v="0"/>
    <n v="96"/>
  </r>
  <r>
    <n v="32"/>
    <x v="29"/>
    <s v="202004"/>
    <n v="2020"/>
    <n v="4"/>
    <n v="7"/>
    <s v="Atlantis"/>
    <s v="Atlantis: el imperio perdido"/>
    <n v="2001"/>
    <x v="29"/>
    <s v="Si"/>
    <x v="1"/>
    <x v="0"/>
    <x v="0"/>
    <n v="96"/>
  </r>
  <r>
    <n v="33"/>
    <x v="30"/>
    <s v="202004"/>
    <n v="2020"/>
    <n v="4"/>
    <n v="2"/>
    <s v="A clockwork orange"/>
    <s v="La naranja mecánica"/>
    <n v="1971"/>
    <x v="26"/>
    <s v="Si"/>
    <x v="0"/>
    <x v="0"/>
    <x v="0"/>
    <n v="137"/>
  </r>
  <r>
    <n v="34"/>
    <x v="31"/>
    <s v="202004"/>
    <n v="2020"/>
    <n v="4"/>
    <n v="4"/>
    <s v="Gran Torino"/>
    <s v="Gran Torino"/>
    <n v="2008"/>
    <x v="28"/>
    <s v="Si"/>
    <x v="3"/>
    <x v="0"/>
    <x v="0"/>
    <n v="120"/>
  </r>
  <r>
    <n v="35"/>
    <x v="32"/>
    <s v="202004"/>
    <n v="2020"/>
    <n v="4"/>
    <n v="6"/>
    <s v="The current war"/>
    <s v="Una guerra brillante"/>
    <n v="2017"/>
    <x v="30"/>
    <s v="Si"/>
    <x v="3"/>
    <x v="0"/>
    <x v="0"/>
    <n v="107"/>
  </r>
  <r>
    <n v="36"/>
    <x v="32"/>
    <s v="202004"/>
    <n v="2020"/>
    <n v="4"/>
    <n v="6"/>
    <s v="攻殻機動隊"/>
    <s v="Ghost in the Shell"/>
    <n v="1995"/>
    <x v="31"/>
    <s v="Si"/>
    <x v="1"/>
    <x v="0"/>
    <x v="0"/>
    <n v="85"/>
  </r>
  <r>
    <n v="37"/>
    <x v="33"/>
    <s v="202004"/>
    <n v="2020"/>
    <n v="4"/>
    <n v="7"/>
    <s v="Moana"/>
    <s v="Moana: Un mar de aventuras"/>
    <n v="2016"/>
    <x v="32"/>
    <s v="Si"/>
    <x v="3"/>
    <x v="0"/>
    <x v="0"/>
    <n v="113"/>
  </r>
  <r>
    <n v="38"/>
    <x v="34"/>
    <s v="202004"/>
    <n v="2020"/>
    <n v="4"/>
    <n v="1"/>
    <s v="Friday night lights"/>
    <s v="Friday night lights"/>
    <n v="2004"/>
    <x v="33"/>
    <s v="Si"/>
    <x v="0"/>
    <x v="0"/>
    <x v="0"/>
    <n v="118"/>
  </r>
  <r>
    <n v="39"/>
    <x v="35"/>
    <s v="202004"/>
    <n v="2020"/>
    <n v="4"/>
    <n v="2"/>
    <s v="Gone girl"/>
    <s v="Perdida"/>
    <n v="2014"/>
    <x v="34"/>
    <s v="Si"/>
    <x v="1"/>
    <x v="0"/>
    <x v="0"/>
    <n v="149"/>
  </r>
  <r>
    <n v="40"/>
    <x v="36"/>
    <s v="202004"/>
    <n v="2020"/>
    <n v="4"/>
    <n v="4"/>
    <s v="American psycho"/>
    <s v="Psicópata Americano"/>
    <n v="2000"/>
    <x v="35"/>
    <s v="Si"/>
    <x v="3"/>
    <x v="0"/>
    <x v="0"/>
    <n v="104"/>
  </r>
  <r>
    <n v="41"/>
    <x v="37"/>
    <s v="202004"/>
    <n v="2020"/>
    <n v="4"/>
    <n v="5"/>
    <s v="Yesterday"/>
    <s v="Yesterday"/>
    <n v="2019"/>
    <x v="36"/>
    <s v="Si"/>
    <x v="0"/>
    <x v="0"/>
    <x v="0"/>
    <n v="117"/>
  </r>
  <r>
    <n v="42"/>
    <x v="38"/>
    <s v="202004"/>
    <n v="2020"/>
    <n v="4"/>
    <n v="6"/>
    <s v="John Wick: Chapter 2"/>
    <s v="John Wick 2: Un nuevo día para matar"/>
    <n v="2017"/>
    <x v="24"/>
    <s v="Si"/>
    <x v="1"/>
    <x v="0"/>
    <x v="0"/>
    <n v="122"/>
  </r>
  <r>
    <n v="43"/>
    <x v="39"/>
    <s v="202004"/>
    <n v="2020"/>
    <n v="4"/>
    <n v="7"/>
    <s v="Chicago"/>
    <s v="Chicago"/>
    <n v="2002"/>
    <x v="37"/>
    <s v="Si"/>
    <x v="3"/>
    <x v="0"/>
    <x v="0"/>
    <n v="113"/>
  </r>
  <r>
    <n v="44"/>
    <x v="40"/>
    <s v="202004"/>
    <n v="2020"/>
    <n v="4"/>
    <n v="2"/>
    <s v="Full metal jacket"/>
    <s v="Nacido para matar"/>
    <n v="1987"/>
    <x v="26"/>
    <s v="Si"/>
    <x v="0"/>
    <x v="0"/>
    <x v="0"/>
    <n v="116"/>
  </r>
  <r>
    <n v="45"/>
    <x v="41"/>
    <s v="202004"/>
    <n v="2020"/>
    <n v="4"/>
    <n v="3"/>
    <n v="21"/>
    <s v="21 blackjack"/>
    <n v="2008"/>
    <x v="38"/>
    <s v="Si"/>
    <x v="1"/>
    <x v="0"/>
    <x v="0"/>
    <n v="123"/>
  </r>
  <r>
    <n v="46"/>
    <x v="42"/>
    <s v="202004"/>
    <n v="2020"/>
    <n v="4"/>
    <n v="4"/>
    <s v="The judge"/>
    <s v="El juez"/>
    <n v="2014"/>
    <x v="39"/>
    <s v="Si"/>
    <x v="3"/>
    <x v="0"/>
    <x v="0"/>
    <n v="142"/>
  </r>
  <r>
    <n v="47"/>
    <x v="43"/>
    <s v="202004"/>
    <n v="2020"/>
    <n v="4"/>
    <n v="5"/>
    <s v="J. Edgar"/>
    <s v="J. Edgar"/>
    <n v="2011"/>
    <x v="28"/>
    <s v="Si"/>
    <x v="0"/>
    <x v="0"/>
    <x v="0"/>
    <n v="140"/>
  </r>
  <r>
    <n v="48"/>
    <x v="44"/>
    <s v="202005"/>
    <n v="2020"/>
    <n v="5"/>
    <n v="6"/>
    <s v="Hotel Transylvania"/>
    <s v="Hotel Transylvania"/>
    <n v="2012"/>
    <x v="40"/>
    <s v="Si"/>
    <x v="1"/>
    <x v="0"/>
    <x v="0"/>
    <n v="92"/>
  </r>
  <r>
    <n v="49"/>
    <x v="45"/>
    <s v="202005"/>
    <n v="2020"/>
    <n v="5"/>
    <n v="2"/>
    <s v="First man"/>
    <s v="El primer hombre en la luna"/>
    <n v="2018"/>
    <x v="41"/>
    <s v="Si"/>
    <x v="0"/>
    <x v="0"/>
    <x v="0"/>
    <n v="141"/>
  </r>
  <r>
    <n v="50"/>
    <x v="46"/>
    <s v="202005"/>
    <n v="2020"/>
    <n v="5"/>
    <n v="3"/>
    <s v="John Wick: Chapter 3"/>
    <s v="John Wick 3: Parabellum"/>
    <n v="2019"/>
    <x v="24"/>
    <s v="Si"/>
    <x v="3"/>
    <x v="0"/>
    <x v="0"/>
    <n v="130"/>
  </r>
  <r>
    <n v="51"/>
    <x v="47"/>
    <s v="202005"/>
    <n v="2020"/>
    <n v="5"/>
    <n v="4"/>
    <s v="Scarface"/>
    <s v="Caracortada"/>
    <n v="1983"/>
    <x v="42"/>
    <s v="Si"/>
    <x v="1"/>
    <x v="0"/>
    <x v="0"/>
    <n v="170"/>
  </r>
  <r>
    <n v="52"/>
    <x v="48"/>
    <s v="202005"/>
    <n v="2020"/>
    <n v="5"/>
    <n v="5"/>
    <s v="Cidade de Deus"/>
    <s v="Ciudad de Dios"/>
    <n v="2002"/>
    <x v="43"/>
    <s v="Si"/>
    <x v="3"/>
    <x v="0"/>
    <x v="0"/>
    <n v="135"/>
  </r>
  <r>
    <n v="53"/>
    <x v="49"/>
    <s v="202005"/>
    <n v="2020"/>
    <n v="5"/>
    <n v="6"/>
    <s v="12 monkeys"/>
    <s v="12 monos"/>
    <n v="1995"/>
    <x v="44"/>
    <s v="Si"/>
    <x v="0"/>
    <x v="0"/>
    <x v="0"/>
    <n v="131"/>
  </r>
  <r>
    <n v="54"/>
    <x v="50"/>
    <s v="202005"/>
    <n v="2020"/>
    <n v="5"/>
    <n v="7"/>
    <s v="Mamma mia!"/>
    <s v="Mamma mia!"/>
    <n v="2008"/>
    <x v="45"/>
    <s v="Si"/>
    <x v="1"/>
    <x v="0"/>
    <x v="0"/>
    <n v="109"/>
  </r>
  <r>
    <n v="55"/>
    <x v="51"/>
    <s v="202005"/>
    <n v="2020"/>
    <n v="5"/>
    <n v="1"/>
    <s v="Onward"/>
    <s v="Unidos"/>
    <n v="2020"/>
    <x v="46"/>
    <s v="Si"/>
    <x v="3"/>
    <x v="0"/>
    <x v="0"/>
    <n v="102"/>
  </r>
  <r>
    <n v="56"/>
    <x v="52"/>
    <s v="202005"/>
    <n v="2020"/>
    <n v="5"/>
    <n v="2"/>
    <s v="Megamind"/>
    <s v="Megamente"/>
    <n v="2010"/>
    <x v="47"/>
    <s v="Si"/>
    <x v="1"/>
    <x v="0"/>
    <x v="0"/>
    <n v="96"/>
  </r>
  <r>
    <n v="57"/>
    <x v="53"/>
    <s v="202005"/>
    <n v="2020"/>
    <n v="5"/>
    <n v="3"/>
    <s v="Hotel Transylvania 2"/>
    <s v="Hotel Transylvania 2"/>
    <n v="2015"/>
    <x v="40"/>
    <s v="Si"/>
    <x v="1"/>
    <x v="0"/>
    <x v="0"/>
    <n v="89"/>
  </r>
  <r>
    <n v="58"/>
    <x v="54"/>
    <s v="202005"/>
    <n v="2020"/>
    <n v="5"/>
    <n v="7"/>
    <s v="Frozen 2"/>
    <s v="Frozen 2"/>
    <n v="2019"/>
    <x v="48"/>
    <s v="Si"/>
    <x v="3"/>
    <x v="0"/>
    <x v="0"/>
    <n v="103"/>
  </r>
  <r>
    <n v="59"/>
    <x v="55"/>
    <s v="202005"/>
    <n v="2020"/>
    <n v="5"/>
    <n v="1"/>
    <s v="Hotel Transylvania 3"/>
    <s v="Hotel Transylvania 3: Monstruos de vacaciones"/>
    <n v="2018"/>
    <x v="40"/>
    <s v="Si"/>
    <x v="0"/>
    <x v="0"/>
    <x v="0"/>
    <n v="97"/>
  </r>
  <r>
    <n v="60"/>
    <x v="56"/>
    <s v="202005"/>
    <n v="2020"/>
    <n v="5"/>
    <n v="2"/>
    <s v="How to train your dragon"/>
    <s v="¿Cómo entrenar a tu dragón?"/>
    <n v="2010"/>
    <x v="49"/>
    <s v="Si"/>
    <x v="1"/>
    <x v="0"/>
    <x v="0"/>
    <n v="98"/>
  </r>
  <r>
    <n v="61"/>
    <x v="57"/>
    <s v="202005"/>
    <n v="2020"/>
    <n v="5"/>
    <n v="4"/>
    <s v="The blind side"/>
    <s v="Un sueño posible"/>
    <n v="2009"/>
    <x v="50"/>
    <s v="Si"/>
    <x v="0"/>
    <x v="0"/>
    <x v="0"/>
    <n v="129"/>
  </r>
  <r>
    <n v="62"/>
    <x v="58"/>
    <s v="202005"/>
    <n v="2020"/>
    <n v="5"/>
    <n v="6"/>
    <s v="Lo imposible"/>
    <s v="Lo imposible"/>
    <n v="2012"/>
    <x v="51"/>
    <s v="Si"/>
    <x v="3"/>
    <x v="0"/>
    <x v="0"/>
    <n v="114"/>
  </r>
  <r>
    <n v="63"/>
    <x v="59"/>
    <s v="202005"/>
    <n v="2020"/>
    <n v="5"/>
    <n v="3"/>
    <s v="Drive"/>
    <s v="Drive"/>
    <n v="2011"/>
    <x v="52"/>
    <s v="Si"/>
    <x v="3"/>
    <x v="0"/>
    <x v="0"/>
    <n v="95"/>
  </r>
  <r>
    <n v="64"/>
    <x v="60"/>
    <s v="202006"/>
    <n v="2020"/>
    <n v="6"/>
    <n v="5"/>
    <s v="Atonement"/>
    <s v="Expiación, deseo y pecado"/>
    <n v="2007"/>
    <x v="53"/>
    <s v="Si"/>
    <x v="3"/>
    <x v="0"/>
    <x v="0"/>
    <n v="130"/>
  </r>
  <r>
    <n v="65"/>
    <x v="61"/>
    <s v="202006"/>
    <n v="2020"/>
    <n v="6"/>
    <n v="7"/>
    <s v="Casino"/>
    <s v="Casino"/>
    <n v="1995"/>
    <x v="2"/>
    <s v="Si"/>
    <x v="1"/>
    <x v="0"/>
    <x v="0"/>
    <n v="178"/>
  </r>
  <r>
    <n v="66"/>
    <x v="62"/>
    <s v="202006"/>
    <n v="2020"/>
    <n v="6"/>
    <n v="1"/>
    <s v="설국열차"/>
    <s v="El expreso del miedo"/>
    <n v="2013"/>
    <x v="7"/>
    <s v="Si"/>
    <x v="3"/>
    <x v="0"/>
    <x v="0"/>
    <n v="126"/>
  </r>
  <r>
    <n v="67"/>
    <x v="63"/>
    <s v="202007"/>
    <n v="2020"/>
    <n v="7"/>
    <n v="6"/>
    <s v="Baby driver"/>
    <s v="Baby driver: Aprendiz del crimen"/>
    <n v="2017"/>
    <x v="54"/>
    <s v="Si"/>
    <x v="1"/>
    <x v="0"/>
    <x v="0"/>
    <n v="113"/>
  </r>
  <r>
    <n v="68"/>
    <x v="64"/>
    <s v="202007"/>
    <n v="2020"/>
    <n v="7"/>
    <n v="1"/>
    <s v="Victoria &amp; Abdul"/>
    <s v="Victoria y Abdul"/>
    <n v="2017"/>
    <x v="55"/>
    <s v="Si"/>
    <x v="1"/>
    <x v="0"/>
    <x v="0"/>
    <n v="112"/>
  </r>
  <r>
    <n v="69"/>
    <x v="65"/>
    <s v="202007"/>
    <n v="2020"/>
    <n v="7"/>
    <n v="6"/>
    <s v="The Truman show"/>
    <s v="The Truman show: Historia de una vida"/>
    <n v="1998"/>
    <x v="56"/>
    <s v="Si"/>
    <x v="1"/>
    <x v="0"/>
    <x v="0"/>
    <n v="107"/>
  </r>
  <r>
    <n v="70"/>
    <x v="66"/>
    <s v="202007"/>
    <n v="2020"/>
    <n v="7"/>
    <n v="7"/>
    <s v="Trainspotting 2"/>
    <s v="Trainspotting 2: La vida en el abismo"/>
    <n v="2017"/>
    <x v="36"/>
    <s v="Si"/>
    <x v="3"/>
    <x v="0"/>
    <x v="0"/>
    <n v="117"/>
  </r>
  <r>
    <n v="71"/>
    <x v="67"/>
    <s v="202007"/>
    <n v="2020"/>
    <n v="7"/>
    <n v="1"/>
    <s v="Downton Abbey"/>
    <s v="Downton Abbey"/>
    <n v="2019"/>
    <x v="57"/>
    <s v="Si"/>
    <x v="0"/>
    <x v="0"/>
    <x v="0"/>
    <n v="123"/>
  </r>
  <r>
    <n v="72"/>
    <x v="68"/>
    <s v="202008"/>
    <n v="2020"/>
    <n v="8"/>
    <n v="5"/>
    <s v="Monos"/>
    <s v="Monos"/>
    <n v="2019"/>
    <x v="58"/>
    <s v="Si"/>
    <x v="1"/>
    <x v="0"/>
    <x v="0"/>
    <n v="103"/>
  </r>
  <r>
    <n v="73"/>
    <x v="69"/>
    <s v="202008"/>
    <n v="2020"/>
    <n v="8"/>
    <n v="2"/>
    <s v="Doctor Sleep"/>
    <s v="Doctor Sueño"/>
    <n v="2019"/>
    <x v="59"/>
    <s v="Si"/>
    <x v="0"/>
    <x v="0"/>
    <x v="0"/>
    <n v="152"/>
  </r>
  <r>
    <n v="74"/>
    <x v="70"/>
    <s v="202010"/>
    <n v="2020"/>
    <n v="10"/>
    <n v="1"/>
    <s v="The Prince of Egypt"/>
    <s v="El príncipe de Egipto"/>
    <n v="1998"/>
    <x v="60"/>
    <s v="Si"/>
    <x v="1"/>
    <x v="0"/>
    <x v="0"/>
    <n v="100"/>
  </r>
  <r>
    <n v="75"/>
    <x v="71"/>
    <s v="202010"/>
    <n v="2020"/>
    <n v="10"/>
    <n v="7"/>
    <s v="Rocky"/>
    <s v="Rocky"/>
    <n v="1976"/>
    <x v="61"/>
    <s v="Si"/>
    <x v="1"/>
    <x v="0"/>
    <x v="0"/>
    <n v="122"/>
  </r>
  <r>
    <n v="76"/>
    <x v="72"/>
    <s v="202011"/>
    <n v="2020"/>
    <n v="11"/>
    <n v="1"/>
    <s v="Mean girls"/>
    <s v="Chicas pesadas"/>
    <n v="2004"/>
    <x v="62"/>
    <s v="Si"/>
    <x v="3"/>
    <x v="0"/>
    <x v="0"/>
    <n v="97"/>
  </r>
  <r>
    <n v="77"/>
    <x v="73"/>
    <s v="202011"/>
    <n v="2020"/>
    <n v="11"/>
    <n v="6"/>
    <s v="Anastasia"/>
    <s v="Anastasia"/>
    <n v="1997"/>
    <x v="63"/>
    <s v="Si"/>
    <x v="4"/>
    <x v="0"/>
    <x v="0"/>
    <n v="94"/>
  </r>
  <r>
    <n v="78"/>
    <x v="74"/>
    <s v="202011"/>
    <n v="2020"/>
    <n v="11"/>
    <n v="2"/>
    <s v="Rocky 2"/>
    <s v="Rocky 2"/>
    <n v="1979"/>
    <x v="64"/>
    <s v="Si"/>
    <x v="1"/>
    <x v="0"/>
    <x v="0"/>
    <n v="119"/>
  </r>
  <r>
    <n v="79"/>
    <x v="75"/>
    <s v="202012"/>
    <n v="2020"/>
    <n v="12"/>
    <n v="4"/>
    <s v="Pinocchio"/>
    <s v="Pinocho"/>
    <n v="1940"/>
    <x v="65"/>
    <s v="Si"/>
    <x v="4"/>
    <x v="0"/>
    <x v="0"/>
    <n v="88"/>
  </r>
  <r>
    <n v="80"/>
    <x v="76"/>
    <s v="202012"/>
    <n v="2020"/>
    <n v="12"/>
    <n v="1"/>
    <s v="Bombshell"/>
    <s v="El escándalo"/>
    <n v="2019"/>
    <x v="66"/>
    <s v="Si"/>
    <x v="3"/>
    <x v="0"/>
    <x v="0"/>
    <n v="109"/>
  </r>
  <r>
    <n v="81"/>
    <x v="77"/>
    <s v="202012"/>
    <n v="2020"/>
    <n v="12"/>
    <n v="4"/>
    <s v="Tenet"/>
    <s v="Tenet"/>
    <n v="2020"/>
    <x v="21"/>
    <s v="Si"/>
    <x v="5"/>
    <x v="1"/>
    <x v="4"/>
    <n v="150"/>
  </r>
  <r>
    <n v="82"/>
    <x v="78"/>
    <s v="202012"/>
    <n v="2020"/>
    <n v="12"/>
    <n v="5"/>
    <s v="Mulan"/>
    <s v="Mulán"/>
    <n v="2020"/>
    <x v="67"/>
    <s v="Si"/>
    <x v="4"/>
    <x v="0"/>
    <x v="0"/>
    <n v="115"/>
  </r>
  <r>
    <n v="83"/>
    <x v="79"/>
    <s v="202012"/>
    <n v="2020"/>
    <n v="12"/>
    <n v="1"/>
    <s v="Fantasia"/>
    <s v="Fantasía"/>
    <n v="1940"/>
    <x v="65"/>
    <s v="Si"/>
    <x v="4"/>
    <x v="0"/>
    <x v="0"/>
    <n v="126"/>
  </r>
  <r>
    <n v="84"/>
    <x v="80"/>
    <s v="202012"/>
    <n v="2020"/>
    <n v="12"/>
    <n v="4"/>
    <s v="Wonder Woman 1984"/>
    <s v="Mujer Maravilla 1984"/>
    <n v="2020"/>
    <x v="68"/>
    <s v="Si"/>
    <x v="5"/>
    <x v="1"/>
    <x v="4"/>
    <n v="155"/>
  </r>
  <r>
    <n v="85"/>
    <x v="81"/>
    <s v="202101"/>
    <n v="2021"/>
    <n v="1"/>
    <n v="7"/>
    <s v="American Beauty"/>
    <s v="Belleza Americana"/>
    <n v="1999"/>
    <x v="10"/>
    <s v="Si"/>
    <x v="1"/>
    <x v="0"/>
    <x v="0"/>
    <n v="122"/>
  </r>
  <r>
    <n v="86"/>
    <x v="82"/>
    <s v="202101"/>
    <n v="2021"/>
    <n v="1"/>
    <n v="1"/>
    <s v="2001: A Space Odyssey"/>
    <s v="2001: Odisea del espacio"/>
    <n v="1968"/>
    <x v="26"/>
    <s v="Si"/>
    <x v="0"/>
    <x v="0"/>
    <x v="0"/>
    <n v="148"/>
  </r>
  <r>
    <n v="87"/>
    <x v="83"/>
    <s v="202101"/>
    <n v="2021"/>
    <n v="1"/>
    <n v="2"/>
    <s v="The Sound of Music"/>
    <s v="La novicia rebelde"/>
    <n v="1965"/>
    <x v="69"/>
    <s v="Si"/>
    <x v="4"/>
    <x v="0"/>
    <x v="0"/>
    <n v="175"/>
  </r>
  <r>
    <n v="88"/>
    <x v="84"/>
    <s v="202101"/>
    <n v="2021"/>
    <n v="1"/>
    <n v="3"/>
    <s v="Soul"/>
    <s v="Soul"/>
    <n v="2020"/>
    <x v="70"/>
    <s v="Si"/>
    <x v="4"/>
    <x v="0"/>
    <x v="0"/>
    <n v="107"/>
  </r>
  <r>
    <n v="89"/>
    <x v="85"/>
    <s v="202101"/>
    <n v="2021"/>
    <n v="1"/>
    <n v="4"/>
    <s v="Apocalypse Now (Redux)"/>
    <s v="Apocalipsis ahora"/>
    <n v="1979"/>
    <x v="71"/>
    <s v="Si"/>
    <x v="1"/>
    <x v="0"/>
    <x v="0"/>
    <n v="203"/>
  </r>
  <r>
    <n v="90"/>
    <x v="86"/>
    <s v="202101"/>
    <n v="2021"/>
    <n v="1"/>
    <n v="6"/>
    <s v="Philadelphia"/>
    <s v="Filadelfia"/>
    <n v="1993"/>
    <x v="72"/>
    <s v="Si"/>
    <x v="0"/>
    <x v="0"/>
    <x v="0"/>
    <n v="126"/>
  </r>
  <r>
    <n v="91"/>
    <x v="87"/>
    <s v="202101"/>
    <n v="2021"/>
    <n v="1"/>
    <n v="7"/>
    <s v="It's a Wonderful Life"/>
    <s v="Que bello es vivir"/>
    <n v="1946"/>
    <x v="73"/>
    <s v="Si"/>
    <x v="3"/>
    <x v="0"/>
    <x v="0"/>
    <n v="130"/>
  </r>
  <r>
    <n v="92"/>
    <x v="88"/>
    <s v="202101"/>
    <n v="2021"/>
    <n v="1"/>
    <n v="1"/>
    <s v="Citizen Kane"/>
    <s v="Ciudadano Kane"/>
    <n v="1941"/>
    <x v="74"/>
    <s v="Si"/>
    <x v="6"/>
    <x v="0"/>
    <x v="0"/>
    <n v="119"/>
  </r>
  <r>
    <n v="93"/>
    <x v="89"/>
    <s v="202101"/>
    <n v="2021"/>
    <n v="1"/>
    <n v="6"/>
    <s v="This Boy's Life"/>
    <s v="La edad difícil"/>
    <n v="1993"/>
    <x v="75"/>
    <s v="Si"/>
    <x v="3"/>
    <x v="0"/>
    <x v="0"/>
    <n v="115"/>
  </r>
  <r>
    <n v="94"/>
    <x v="90"/>
    <s v="202101"/>
    <n v="2021"/>
    <n v="1"/>
    <n v="1"/>
    <s v="Spartacus"/>
    <s v="Espartaco"/>
    <n v="1960"/>
    <x v="26"/>
    <s v="Si"/>
    <x v="0"/>
    <x v="0"/>
    <x v="0"/>
    <n v="189"/>
  </r>
  <r>
    <n v="95"/>
    <x v="91"/>
    <s v="202101"/>
    <n v="2021"/>
    <n v="1"/>
    <n v="4"/>
    <s v="Rocky III"/>
    <s v="Rocky III"/>
    <n v="1982"/>
    <x v="64"/>
    <s v="Si"/>
    <x v="1"/>
    <x v="0"/>
    <x v="0"/>
    <n v="100"/>
  </r>
  <r>
    <n v="96"/>
    <x v="92"/>
    <s v="202101"/>
    <n v="2021"/>
    <n v="1"/>
    <n v="6"/>
    <s v="Ford v Ferrari"/>
    <s v="Contra lo imposible"/>
    <n v="2019"/>
    <x v="76"/>
    <s v="Si"/>
    <x v="4"/>
    <x v="0"/>
    <x v="0"/>
    <n v="152"/>
  </r>
  <r>
    <n v="97"/>
    <x v="93"/>
    <s v="202101"/>
    <n v="2021"/>
    <n v="1"/>
    <n v="7"/>
    <s v="The butterfly effect"/>
    <s v="El efecto mariposa"/>
    <n v="2004"/>
    <x v="77"/>
    <s v="Si"/>
    <x v="3"/>
    <x v="0"/>
    <x v="0"/>
    <n v="113"/>
  </r>
  <r>
    <n v="98"/>
    <x v="94"/>
    <s v="202101"/>
    <n v="2021"/>
    <n v="1"/>
    <n v="1"/>
    <s v="Little Women"/>
    <s v="Mujercitas"/>
    <n v="2019"/>
    <x v="78"/>
    <s v="Si"/>
    <x v="0"/>
    <x v="0"/>
    <x v="0"/>
    <n v="135"/>
  </r>
  <r>
    <n v="99"/>
    <x v="95"/>
    <s v="202101"/>
    <n v="2021"/>
    <n v="1"/>
    <n v="6"/>
    <s v="The Lego Movie"/>
    <s v="La gran aventura Lego"/>
    <n v="2014"/>
    <x v="79"/>
    <s v="Si"/>
    <x v="3"/>
    <x v="0"/>
    <x v="0"/>
    <n v="101"/>
  </r>
  <r>
    <n v="100"/>
    <x v="96"/>
    <s v="202101"/>
    <n v="2021"/>
    <n v="1"/>
    <n v="7"/>
    <s v="Le Grand Bain"/>
    <s v="Hombres al agua"/>
    <n v="2018"/>
    <x v="80"/>
    <s v="Si"/>
    <x v="1"/>
    <x v="0"/>
    <x v="0"/>
    <n v="122"/>
  </r>
  <r>
    <n v="101"/>
    <x v="97"/>
    <s v="202102"/>
    <n v="2021"/>
    <n v="2"/>
    <n v="6"/>
    <s v="A few good men"/>
    <s v="Cuestión de Honor"/>
    <n v="1992"/>
    <x v="81"/>
    <s v="Si"/>
    <x v="0"/>
    <x v="0"/>
    <x v="0"/>
    <n v="138"/>
  </r>
  <r>
    <n v="102"/>
    <x v="98"/>
    <s v="202102"/>
    <n v="2021"/>
    <n v="2"/>
    <n v="7"/>
    <s v="Ma Rainey's Black Bottom"/>
    <s v="La madre del blues"/>
    <n v="2020"/>
    <x v="82"/>
    <s v="Si"/>
    <x v="1"/>
    <x v="0"/>
    <x v="0"/>
    <n v="93"/>
  </r>
  <r>
    <n v="103"/>
    <x v="99"/>
    <s v="202102"/>
    <n v="2021"/>
    <n v="2"/>
    <n v="3"/>
    <s v="Bambi"/>
    <s v="Bambi"/>
    <n v="1942"/>
    <x v="65"/>
    <s v="Si"/>
    <x v="4"/>
    <x v="0"/>
    <x v="0"/>
    <n v="72"/>
  </r>
  <r>
    <n v="104"/>
    <x v="100"/>
    <s v="202102"/>
    <n v="2021"/>
    <n v="2"/>
    <n v="7"/>
    <s v="Grease"/>
    <s v="Brillantina"/>
    <n v="1978"/>
    <x v="83"/>
    <s v="Si"/>
    <x v="3"/>
    <x v="0"/>
    <x v="0"/>
    <n v="111"/>
  </r>
  <r>
    <n v="105"/>
    <x v="101"/>
    <s v="202102"/>
    <n v="2021"/>
    <n v="2"/>
    <n v="1"/>
    <s v="Mank"/>
    <s v="Mank"/>
    <n v="2020"/>
    <x v="34"/>
    <s v="Si"/>
    <x v="1"/>
    <x v="0"/>
    <x v="0"/>
    <n v="131"/>
  </r>
  <r>
    <n v="106"/>
    <x v="102"/>
    <s v="202102"/>
    <n v="2021"/>
    <n v="2"/>
    <n v="4"/>
    <s v="The Princess Diaries"/>
    <s v="El diario de la princesa"/>
    <n v="2001"/>
    <x v="84"/>
    <s v="Si"/>
    <x v="4"/>
    <x v="0"/>
    <x v="0"/>
    <n v="115"/>
  </r>
  <r>
    <n v="107"/>
    <x v="103"/>
    <s v="202102"/>
    <n v="2021"/>
    <n v="2"/>
    <n v="7"/>
    <s v="Empire of the sun"/>
    <s v="El imperio del sol"/>
    <n v="1987"/>
    <x v="16"/>
    <s v="Si"/>
    <x v="0"/>
    <x v="0"/>
    <x v="0"/>
    <n v="154"/>
  </r>
  <r>
    <n v="108"/>
    <x v="104"/>
    <s v="202102"/>
    <n v="2021"/>
    <n v="2"/>
    <n v="1"/>
    <s v="Our latin thing"/>
    <s v="Nuestra cosa latina"/>
    <n v="1972"/>
    <x v="85"/>
    <s v="Si"/>
    <x v="7"/>
    <x v="0"/>
    <x v="0"/>
    <n v="86"/>
  </r>
  <r>
    <n v="109"/>
    <x v="105"/>
    <s v="202102"/>
    <n v="2021"/>
    <n v="2"/>
    <n v="2"/>
    <s v="Saludos amigos"/>
    <s v="Saludos amigos"/>
    <n v="1942"/>
    <x v="65"/>
    <s v="Si"/>
    <x v="4"/>
    <x v="0"/>
    <x v="0"/>
    <n v="43"/>
  </r>
  <r>
    <n v="110"/>
    <x v="106"/>
    <s v="202102"/>
    <n v="2021"/>
    <n v="2"/>
    <n v="3"/>
    <s v="Hotel Rwanda"/>
    <s v="Hotel Rwanda"/>
    <n v="2004"/>
    <x v="86"/>
    <s v="Si"/>
    <x v="3"/>
    <x v="0"/>
    <x v="0"/>
    <n v="120"/>
  </r>
  <r>
    <n v="111"/>
    <x v="107"/>
    <s v="202102"/>
    <n v="2021"/>
    <n v="2"/>
    <n v="6"/>
    <s v="Southpaw"/>
    <s v="Revancha"/>
    <n v="2015"/>
    <x v="87"/>
    <s v="Si"/>
    <x v="0"/>
    <x v="0"/>
    <x v="0"/>
    <n v="124"/>
  </r>
  <r>
    <n v="112"/>
    <x v="108"/>
    <s v="202103"/>
    <n v="2021"/>
    <n v="3"/>
    <n v="2"/>
    <s v="Tron"/>
    <s v="Tron"/>
    <n v="1982"/>
    <x v="88"/>
    <s v="Si"/>
    <x v="4"/>
    <x v="0"/>
    <x v="0"/>
    <n v="96"/>
  </r>
  <r>
    <n v="113"/>
    <x v="109"/>
    <s v="202103"/>
    <n v="2021"/>
    <n v="3"/>
    <n v="4"/>
    <s v="Corpse Bride"/>
    <s v="El cadáver de la novia"/>
    <n v="2005"/>
    <x v="89"/>
    <s v="Si"/>
    <x v="1"/>
    <x v="0"/>
    <x v="0"/>
    <n v="78"/>
  </r>
  <r>
    <n v="114"/>
    <x v="110"/>
    <s v="202103"/>
    <n v="2021"/>
    <n v="3"/>
    <n v="6"/>
    <s v="Coming to America 2"/>
    <s v="Un príncipe en Nueva York 2"/>
    <n v="2021"/>
    <x v="90"/>
    <s v="Si"/>
    <x v="3"/>
    <x v="0"/>
    <x v="0"/>
    <n v="110"/>
  </r>
  <r>
    <n v="115"/>
    <x v="111"/>
    <s v="202103"/>
    <n v="2021"/>
    <n v="3"/>
    <n v="7"/>
    <s v="To kill a mockingbird"/>
    <s v="Matar a un ruiseñor"/>
    <n v="1962"/>
    <x v="91"/>
    <s v="Si"/>
    <x v="0"/>
    <x v="0"/>
    <x v="0"/>
    <n v="130"/>
  </r>
  <r>
    <n v="116"/>
    <x v="112"/>
    <s v="202103"/>
    <n v="2021"/>
    <n v="3"/>
    <n v="3"/>
    <s v="The three caballeros"/>
    <s v="Los tres caballeros"/>
    <n v="1944"/>
    <x v="65"/>
    <s v="Si"/>
    <x v="4"/>
    <x v="0"/>
    <x v="0"/>
    <n v="71"/>
  </r>
  <r>
    <n v="117"/>
    <x v="113"/>
    <s v="202103"/>
    <n v="2021"/>
    <n v="3"/>
    <n v="4"/>
    <s v="Dr. No"/>
    <s v="007: El satánico Dr. No"/>
    <n v="1962"/>
    <x v="92"/>
    <s v="Si"/>
    <x v="8"/>
    <x v="2"/>
    <x v="0"/>
    <n v="115"/>
  </r>
  <r>
    <n v="118"/>
    <x v="114"/>
    <s v="202103"/>
    <n v="2021"/>
    <n v="3"/>
    <n v="1"/>
    <s v="Sound of metal"/>
    <s v="El sonido del metal"/>
    <n v="2020"/>
    <x v="93"/>
    <s v="Si"/>
    <x v="3"/>
    <x v="0"/>
    <x v="0"/>
    <n v="130"/>
  </r>
  <r>
    <n v="119"/>
    <x v="115"/>
    <s v="202103"/>
    <n v="2021"/>
    <n v="3"/>
    <n v="3"/>
    <s v="Mamma Mia! Here We Go Again"/>
    <s v="Mamma Mia! Vamos otra vez"/>
    <n v="2018"/>
    <x v="94"/>
    <s v="Si"/>
    <x v="1"/>
    <x v="0"/>
    <x v="0"/>
    <n v="114"/>
  </r>
  <r>
    <n v="120"/>
    <x v="116"/>
    <s v="202103"/>
    <n v="2021"/>
    <n v="3"/>
    <n v="6"/>
    <s v="Godzilla"/>
    <s v="Godzilla"/>
    <n v="2014"/>
    <x v="95"/>
    <s v="Si"/>
    <x v="1"/>
    <x v="0"/>
    <x v="0"/>
    <n v="123"/>
  </r>
  <r>
    <n v="121"/>
    <x v="117"/>
    <s v="202103"/>
    <n v="2021"/>
    <n v="3"/>
    <n v="7"/>
    <s v="The Artist"/>
    <s v="El artista"/>
    <n v="2011"/>
    <x v="96"/>
    <s v="Si"/>
    <x v="3"/>
    <x v="0"/>
    <x v="0"/>
    <n v="100"/>
  </r>
  <r>
    <n v="122"/>
    <x v="118"/>
    <s v="202103"/>
    <n v="2021"/>
    <n v="3"/>
    <n v="6"/>
    <s v="Marie Antoinette"/>
    <s v="Maria Antonieta"/>
    <n v="2006"/>
    <x v="97"/>
    <s v="Si"/>
    <x v="0"/>
    <x v="0"/>
    <x v="0"/>
    <n v="123"/>
  </r>
  <r>
    <n v="123"/>
    <x v="119"/>
    <s v="202103"/>
    <n v="2021"/>
    <n v="3"/>
    <n v="7"/>
    <s v="From Russia with love"/>
    <s v="007: De Rusia con amor"/>
    <n v="1963"/>
    <x v="92"/>
    <s v="Si"/>
    <x v="8"/>
    <x v="2"/>
    <x v="0"/>
    <n v="116"/>
  </r>
  <r>
    <n v="124"/>
    <x v="120"/>
    <s v="202103"/>
    <n v="2021"/>
    <n v="3"/>
    <n v="1"/>
    <s v="Kong: Skull island"/>
    <s v="Kong: La isla calavera"/>
    <n v="2017"/>
    <x v="98"/>
    <s v="Si"/>
    <x v="1"/>
    <x v="0"/>
    <x v="0"/>
    <n v="120"/>
  </r>
  <r>
    <n v="125"/>
    <x v="121"/>
    <s v="202103"/>
    <n v="2021"/>
    <n v="3"/>
    <n v="2"/>
    <s v="Godzilla II: King of the monsters"/>
    <s v="Godzilla 2: El rey de los monstruos"/>
    <n v="2019"/>
    <x v="99"/>
    <s v="Si"/>
    <x v="0"/>
    <x v="0"/>
    <x v="0"/>
    <n v="132"/>
  </r>
  <r>
    <n v="126"/>
    <x v="122"/>
    <s v="202103"/>
    <n v="2021"/>
    <n v="3"/>
    <n v="3"/>
    <s v="Godzilla vs. Kong"/>
    <s v="Godzilla vs. Kong"/>
    <n v="2021"/>
    <x v="100"/>
    <s v="Si"/>
    <x v="5"/>
    <x v="1"/>
    <x v="4"/>
    <n v="113"/>
  </r>
  <r>
    <n v="127"/>
    <x v="123"/>
    <s v="202103"/>
    <n v="2021"/>
    <n v="3"/>
    <n v="4"/>
    <s v="The Princess Diaries 2: Royal engagement"/>
    <s v="El diario de la princesa 2"/>
    <n v="2004"/>
    <x v="84"/>
    <s v="Si"/>
    <x v="4"/>
    <x v="0"/>
    <x v="0"/>
    <n v="115"/>
  </r>
  <r>
    <n v="128"/>
    <x v="124"/>
    <s v="202104"/>
    <n v="2021"/>
    <n v="4"/>
    <n v="5"/>
    <s v="Lawrence of Arabia"/>
    <s v="Lawrence de Arabia"/>
    <n v="1962"/>
    <x v="101"/>
    <s v="Si"/>
    <x v="8"/>
    <x v="2"/>
    <x v="0"/>
    <n v="228"/>
  </r>
  <r>
    <n v="129"/>
    <x v="125"/>
    <s v="202104"/>
    <n v="2021"/>
    <n v="4"/>
    <n v="3"/>
    <s v="Knives out"/>
    <s v="Entre navajas y secretos"/>
    <n v="2019"/>
    <x v="102"/>
    <s v="Si"/>
    <x v="3"/>
    <x v="0"/>
    <x v="0"/>
    <n v="130"/>
  </r>
  <r>
    <n v="130"/>
    <x v="126"/>
    <s v="202104"/>
    <n v="2021"/>
    <n v="4"/>
    <n v="5"/>
    <s v="The Peanuts movie"/>
    <s v="Snoopy y Charlie Brown: Peanuts, la película"/>
    <n v="2015"/>
    <x v="103"/>
    <s v="Si"/>
    <x v="4"/>
    <x v="0"/>
    <x v="0"/>
    <n v="93"/>
  </r>
  <r>
    <n v="131"/>
    <x v="127"/>
    <s v="202104"/>
    <n v="2021"/>
    <n v="4"/>
    <n v="6"/>
    <s v="The game"/>
    <s v="El juego"/>
    <n v="1997"/>
    <x v="34"/>
    <s v="Si"/>
    <x v="1"/>
    <x v="0"/>
    <x v="0"/>
    <n v="123"/>
  </r>
  <r>
    <n v="132"/>
    <x v="128"/>
    <s v="202104"/>
    <n v="2021"/>
    <n v="4"/>
    <n v="7"/>
    <s v="Biutiful"/>
    <s v="Biutiful"/>
    <n v="2010"/>
    <x v="27"/>
    <s v="Si"/>
    <x v="3"/>
    <x v="0"/>
    <x v="0"/>
    <n v="148"/>
  </r>
  <r>
    <n v="133"/>
    <x v="129"/>
    <s v="202104"/>
    <n v="2021"/>
    <n v="4"/>
    <n v="6"/>
    <s v="Goldfinger"/>
    <s v="007 contra Goldfinger"/>
    <n v="1964"/>
    <x v="104"/>
    <s v="Si"/>
    <x v="8"/>
    <x v="2"/>
    <x v="0"/>
    <n v="110"/>
  </r>
  <r>
    <n v="134"/>
    <x v="130"/>
    <s v="202104"/>
    <n v="2021"/>
    <n v="4"/>
    <n v="4"/>
    <s v="The real Right Stuff"/>
    <s v="Proyecto Mercury: los siete valientes"/>
    <n v="2020"/>
    <x v="105"/>
    <s v="Si"/>
    <x v="4"/>
    <x v="0"/>
    <x v="0"/>
    <n v="90"/>
  </r>
  <r>
    <n v="135"/>
    <x v="131"/>
    <s v="202104"/>
    <n v="2021"/>
    <n v="4"/>
    <n v="5"/>
    <s v="Panic Room"/>
    <s v="La habitación del pánico"/>
    <n v="2002"/>
    <x v="34"/>
    <s v="Si"/>
    <x v="0"/>
    <x v="0"/>
    <x v="0"/>
    <n v="113"/>
  </r>
  <r>
    <n v="136"/>
    <x v="132"/>
    <s v="202104"/>
    <n v="2021"/>
    <n v="4"/>
    <n v="6"/>
    <s v="The trial of the Chicago 7"/>
    <s v="El juicio de los 7 de Chicago"/>
    <n v="2020"/>
    <x v="12"/>
    <s v="Si"/>
    <x v="1"/>
    <x v="0"/>
    <x v="0"/>
    <n v="130"/>
  </r>
  <r>
    <n v="137"/>
    <x v="133"/>
    <s v="202104"/>
    <n v="2021"/>
    <n v="4"/>
    <n v="7"/>
    <s v="Raya and the last Dragon"/>
    <s v="Raya y el último Dragón"/>
    <n v="2021"/>
    <x v="106"/>
    <s v="Si"/>
    <x v="4"/>
    <x v="0"/>
    <x v="0"/>
    <n v="107"/>
  </r>
  <r>
    <n v="138"/>
    <x v="134"/>
    <s v="202104"/>
    <n v="2021"/>
    <n v="4"/>
    <n v="2"/>
    <s v="Make Mine Music"/>
    <s v="Música maestro"/>
    <n v="1946"/>
    <x v="65"/>
    <s v="Si"/>
    <x v="8"/>
    <x v="2"/>
    <x v="0"/>
    <n v="75"/>
  </r>
  <r>
    <n v="139"/>
    <x v="135"/>
    <s v="202104"/>
    <n v="2021"/>
    <n v="4"/>
    <n v="3"/>
    <s v="Driving Miss Daisy"/>
    <s v="Paseando a Miss Daisy"/>
    <n v="1989"/>
    <x v="107"/>
    <s v="Si"/>
    <x v="3"/>
    <x v="0"/>
    <x v="0"/>
    <n v="99"/>
  </r>
  <r>
    <n v="140"/>
    <x v="136"/>
    <s v="202104"/>
    <n v="2021"/>
    <n v="4"/>
    <n v="6"/>
    <s v="Red Dragon"/>
    <s v="El dragón rojo"/>
    <n v="2002"/>
    <x v="108"/>
    <s v="Si"/>
    <x v="3"/>
    <x v="0"/>
    <x v="0"/>
    <n v="124"/>
  </r>
  <r>
    <n v="141"/>
    <x v="137"/>
    <s v="202105"/>
    <n v="2021"/>
    <n v="5"/>
    <n v="7"/>
    <s v="Sergio Mendes in the key of joy"/>
    <s v="Sergio Mendes: en el tono de la alegría"/>
    <n v="2020"/>
    <x v="109"/>
    <s v="Si"/>
    <x v="0"/>
    <x v="0"/>
    <x v="0"/>
    <n v="100"/>
  </r>
  <r>
    <n v="142"/>
    <x v="137"/>
    <s v="202105"/>
    <n v="2021"/>
    <n v="5"/>
    <n v="7"/>
    <s v="Rocky V"/>
    <s v="Rocky V"/>
    <n v="1990"/>
    <x v="61"/>
    <s v="Si"/>
    <x v="1"/>
    <x v="0"/>
    <x v="0"/>
    <n v="111"/>
  </r>
  <r>
    <n v="143"/>
    <x v="138"/>
    <s v="202105"/>
    <n v="2021"/>
    <n v="5"/>
    <n v="3"/>
    <s v="となりのトトロ"/>
    <s v="Mi vecino Totoro"/>
    <n v="1988"/>
    <x v="110"/>
    <s v="Si"/>
    <x v="1"/>
    <x v="0"/>
    <x v="0"/>
    <n v="87"/>
  </r>
  <r>
    <n v="144"/>
    <x v="139"/>
    <s v="202105"/>
    <n v="2021"/>
    <n v="5"/>
    <n v="4"/>
    <s v="Thunderball"/>
    <s v="007: Operación trueno"/>
    <n v="1965"/>
    <x v="92"/>
    <s v="Si"/>
    <x v="8"/>
    <x v="2"/>
    <x v="0"/>
    <n v="130"/>
  </r>
  <r>
    <n v="145"/>
    <x v="140"/>
    <s v="202105"/>
    <n v="2021"/>
    <n v="5"/>
    <n v="1"/>
    <s v="As good as it gets"/>
    <s v="Mejor... imposible"/>
    <n v="1997"/>
    <x v="111"/>
    <s v="Si"/>
    <x v="0"/>
    <x v="0"/>
    <x v="0"/>
    <n v="139"/>
  </r>
  <r>
    <n v="146"/>
    <x v="141"/>
    <s v="202105"/>
    <n v="2021"/>
    <n v="5"/>
    <n v="3"/>
    <s v="Promising young woman"/>
    <s v="Dulce venganza"/>
    <n v="2020"/>
    <x v="112"/>
    <s v="Si"/>
    <x v="5"/>
    <x v="1"/>
    <x v="4"/>
    <n v="114"/>
  </r>
  <r>
    <n v="147"/>
    <x v="142"/>
    <s v="202105"/>
    <n v="2021"/>
    <n v="5"/>
    <n v="7"/>
    <s v="Batman returns"/>
    <s v="Batman regresa"/>
    <n v="1992"/>
    <x v="113"/>
    <s v="Si"/>
    <x v="3"/>
    <x v="0"/>
    <x v="0"/>
    <n v="126"/>
  </r>
  <r>
    <n v="148"/>
    <x v="143"/>
    <s v="202105"/>
    <n v="2021"/>
    <n v="5"/>
    <n v="1"/>
    <s v="Looper"/>
    <s v="Looper: asesinos del futuro"/>
    <n v="2012"/>
    <x v="102"/>
    <s v="Si"/>
    <x v="0"/>
    <x v="0"/>
    <x v="0"/>
    <n v="119"/>
  </r>
  <r>
    <n v="149"/>
    <x v="144"/>
    <s v="202105"/>
    <n v="2021"/>
    <n v="5"/>
    <n v="5"/>
    <s v="Sister act"/>
    <s v="Cambio de hábito"/>
    <n v="1992"/>
    <x v="114"/>
    <s v="Si"/>
    <x v="4"/>
    <x v="0"/>
    <x v="0"/>
    <n v="100"/>
  </r>
  <r>
    <n v="150"/>
    <x v="145"/>
    <s v="202105"/>
    <n v="2021"/>
    <n v="5"/>
    <n v="6"/>
    <s v="卧虎藏龙"/>
    <s v="El tigre y el dragón"/>
    <n v="2000"/>
    <x v="115"/>
    <s v="Si"/>
    <x v="1"/>
    <x v="0"/>
    <x v="0"/>
    <n v="120"/>
  </r>
  <r>
    <n v="151"/>
    <x v="146"/>
    <s v="202105"/>
    <n v="2021"/>
    <n v="5"/>
    <n v="7"/>
    <s v="You only live twice"/>
    <s v="007: Sólo se vive dos veces"/>
    <n v="1967"/>
    <x v="116"/>
    <s v="Si"/>
    <x v="8"/>
    <x v="2"/>
    <x v="0"/>
    <n v="117"/>
  </r>
  <r>
    <n v="152"/>
    <x v="147"/>
    <s v="202105"/>
    <n v="2021"/>
    <n v="5"/>
    <n v="3"/>
    <s v="Fun and fancy free"/>
    <s v="Diversión y fantasía"/>
    <n v="1947"/>
    <x v="65"/>
    <s v="Si"/>
    <x v="4"/>
    <x v="0"/>
    <x v="0"/>
    <n v="73"/>
  </r>
  <r>
    <n v="153"/>
    <x v="148"/>
    <s v="202105"/>
    <n v="2021"/>
    <n v="5"/>
    <n v="7"/>
    <s v="Psycho"/>
    <s v="Psicosis"/>
    <n v="1960"/>
    <x v="117"/>
    <s v="Si"/>
    <x v="0"/>
    <x v="0"/>
    <x v="0"/>
    <n v="109"/>
  </r>
  <r>
    <n v="154"/>
    <x v="149"/>
    <s v="202106"/>
    <n v="2021"/>
    <n v="6"/>
    <n v="3"/>
    <s v="Cruella"/>
    <s v="Cruella"/>
    <n v="2021"/>
    <x v="118"/>
    <s v="Si"/>
    <x v="5"/>
    <x v="1"/>
    <x v="4"/>
    <n v="134"/>
  </r>
  <r>
    <n v="155"/>
    <x v="149"/>
    <s v="202106"/>
    <n v="2021"/>
    <n v="6"/>
    <n v="3"/>
    <s v="The conjuring 3: The devil made me do it"/>
    <s v="El conjuro: el diablo me obligó a hacerlo"/>
    <n v="2021"/>
    <x v="119"/>
    <s v="Si"/>
    <x v="5"/>
    <x v="1"/>
    <x v="4"/>
    <n v="112"/>
  </r>
  <r>
    <n v="156"/>
    <x v="150"/>
    <s v="202106"/>
    <n v="2021"/>
    <n v="6"/>
    <n v="7"/>
    <s v="Nuevo orden"/>
    <s v="Nuevo orden"/>
    <n v="2020"/>
    <x v="120"/>
    <s v="Si"/>
    <x v="3"/>
    <x v="0"/>
    <x v="0"/>
    <n v="88"/>
  </r>
  <r>
    <n v="157"/>
    <x v="151"/>
    <s v="202106"/>
    <n v="2021"/>
    <n v="6"/>
    <n v="5"/>
    <s v="Rio"/>
    <s v="Río"/>
    <n v="2011"/>
    <x v="121"/>
    <s v="Si"/>
    <x v="4"/>
    <x v="0"/>
    <x v="0"/>
    <n v="101"/>
  </r>
  <r>
    <n v="158"/>
    <x v="152"/>
    <s v="202106"/>
    <n v="2021"/>
    <n v="6"/>
    <n v="6"/>
    <s v="Rocky Balboa"/>
    <s v="Rocky Balboa"/>
    <n v="2006"/>
    <x v="64"/>
    <s v="Si"/>
    <x v="1"/>
    <x v="0"/>
    <x v="0"/>
    <n v="102"/>
  </r>
  <r>
    <n v="159"/>
    <x v="153"/>
    <s v="202106"/>
    <n v="2021"/>
    <n v="6"/>
    <n v="3"/>
    <s v="Nomadland"/>
    <s v="Nomadland"/>
    <n v="2020"/>
    <x v="122"/>
    <s v="Si"/>
    <x v="2"/>
    <x v="1"/>
    <x v="3"/>
    <n v="110"/>
  </r>
  <r>
    <n v="160"/>
    <x v="154"/>
    <s v="202106"/>
    <n v="2021"/>
    <n v="6"/>
    <n v="4"/>
    <s v="The father"/>
    <s v="El padre"/>
    <n v="2020"/>
    <x v="123"/>
    <s v="Si"/>
    <x v="2"/>
    <x v="1"/>
    <x v="5"/>
    <n v="97"/>
  </r>
  <r>
    <n v="161"/>
    <x v="155"/>
    <s v="202106"/>
    <n v="2021"/>
    <n v="6"/>
    <n v="6"/>
    <s v="Million dollar baby"/>
    <s v="Golpes del destino"/>
    <n v="2004"/>
    <x v="28"/>
    <s v="Si"/>
    <x v="3"/>
    <x v="0"/>
    <x v="0"/>
    <n v="133"/>
  </r>
  <r>
    <n v="162"/>
    <x v="156"/>
    <s v="202106"/>
    <n v="2021"/>
    <n v="6"/>
    <n v="2"/>
    <s v="On Her Majesty's Secret Service"/>
    <s v="007: Al servicio de su Majestad"/>
    <n v="1969"/>
    <x v="124"/>
    <s v="Si"/>
    <x v="8"/>
    <x v="2"/>
    <x v="0"/>
    <n v="142"/>
  </r>
  <r>
    <n v="163"/>
    <x v="157"/>
    <s v="202106"/>
    <n v="2021"/>
    <n v="6"/>
    <n v="6"/>
    <s v="Melody time"/>
    <s v="Ritmo y melodía"/>
    <n v="1948"/>
    <x v="65"/>
    <s v="Si"/>
    <x v="4"/>
    <x v="0"/>
    <x v="0"/>
    <n v="75"/>
  </r>
  <r>
    <n v="164"/>
    <x v="158"/>
    <s v="202106"/>
    <n v="2021"/>
    <n v="6"/>
    <n v="7"/>
    <s v="In the name of the father"/>
    <s v="En el nombre del padre"/>
    <n v="1993"/>
    <x v="125"/>
    <s v="Si"/>
    <x v="0"/>
    <x v="0"/>
    <x v="0"/>
    <n v="135"/>
  </r>
  <r>
    <n v="165"/>
    <x v="159"/>
    <s v="202106"/>
    <n v="2021"/>
    <n v="6"/>
    <n v="3"/>
    <s v="El olvido que seremos"/>
    <s v="El olvido que seremos"/>
    <n v="2020"/>
    <x v="126"/>
    <s v="Si"/>
    <x v="2"/>
    <x v="1"/>
    <x v="3"/>
    <n v="136"/>
  </r>
  <r>
    <n v="166"/>
    <x v="160"/>
    <s v="202107"/>
    <n v="2021"/>
    <n v="7"/>
    <n v="5"/>
    <s v="Blue Jasmine"/>
    <s v="Jazmín azul"/>
    <n v="2013"/>
    <x v="127"/>
    <s v="Si"/>
    <x v="3"/>
    <x v="0"/>
    <x v="0"/>
    <n v="98"/>
  </r>
  <r>
    <n v="167"/>
    <x v="161"/>
    <s v="202107"/>
    <n v="2021"/>
    <n v="7"/>
    <n v="6"/>
    <s v="Zack Snyder's Justice League"/>
    <s v="Liga de la Justicia de Zack Snyder"/>
    <n v="2021"/>
    <x v="128"/>
    <s v="Si"/>
    <x v="0"/>
    <x v="0"/>
    <x v="0"/>
    <n v="242"/>
  </r>
  <r>
    <n v="168"/>
    <x v="162"/>
    <s v="202107"/>
    <n v="2021"/>
    <n v="7"/>
    <n v="7"/>
    <s v="Straight Outta Compton"/>
    <s v="Letras Explícitas"/>
    <n v="2015"/>
    <x v="129"/>
    <s v="Si"/>
    <x v="1"/>
    <x v="0"/>
    <x v="0"/>
    <n v="147"/>
  </r>
  <r>
    <n v="169"/>
    <x v="163"/>
    <s v="202107"/>
    <n v="2021"/>
    <n v="7"/>
    <n v="1"/>
    <s v="Luca"/>
    <s v="Luca"/>
    <n v="2021"/>
    <x v="130"/>
    <s v="Si"/>
    <x v="4"/>
    <x v="0"/>
    <x v="0"/>
    <n v="101"/>
  </r>
  <r>
    <n v="170"/>
    <x v="164"/>
    <s v="202107"/>
    <n v="2021"/>
    <n v="7"/>
    <n v="2"/>
    <s v="Diamonds are forever"/>
    <s v="007: Los diamantes son eternos"/>
    <n v="1971"/>
    <x v="104"/>
    <s v="Si"/>
    <x v="8"/>
    <x v="2"/>
    <x v="0"/>
    <n v="121"/>
  </r>
  <r>
    <n v="171"/>
    <x v="165"/>
    <s v="202107"/>
    <n v="2021"/>
    <n v="7"/>
    <n v="7"/>
    <s v="Casablanca"/>
    <s v="Casablanca"/>
    <n v="1942"/>
    <x v="131"/>
    <s v="Si"/>
    <x v="0"/>
    <x v="0"/>
    <x v="0"/>
    <n v="102"/>
  </r>
  <r>
    <n v="172"/>
    <x v="166"/>
    <s v="202107"/>
    <n v="2021"/>
    <n v="7"/>
    <n v="7"/>
    <s v="Midsommar"/>
    <s v="Midsommar: El terror no espera la noche"/>
    <n v="2019"/>
    <x v="132"/>
    <s v="Si"/>
    <x v="3"/>
    <x v="0"/>
    <x v="0"/>
    <n v="139"/>
  </r>
  <r>
    <n v="173"/>
    <x v="167"/>
    <s v="202107"/>
    <n v="2021"/>
    <n v="7"/>
    <n v="2"/>
    <s v="Druk"/>
    <s v="Otra ronda"/>
    <n v="2020"/>
    <x v="133"/>
    <s v="Si"/>
    <x v="2"/>
    <x v="1"/>
    <x v="2"/>
    <n v="117"/>
  </r>
  <r>
    <n v="174"/>
    <x v="168"/>
    <s v="202107"/>
    <n v="2021"/>
    <n v="7"/>
    <n v="4"/>
    <s v="Black Widow"/>
    <s v="Black Widow"/>
    <n v="2021"/>
    <x v="134"/>
    <s v="Si"/>
    <x v="2"/>
    <x v="1"/>
    <x v="3"/>
    <n v="134"/>
  </r>
  <r>
    <n v="175"/>
    <x v="169"/>
    <s v="202107"/>
    <n v="2021"/>
    <n v="7"/>
    <n v="5"/>
    <s v="Minari"/>
    <s v="Minari"/>
    <n v="2020"/>
    <x v="135"/>
    <s v="Si"/>
    <x v="2"/>
    <x v="1"/>
    <x v="2"/>
    <n v="116"/>
  </r>
  <r>
    <n v="176"/>
    <x v="170"/>
    <s v="202107"/>
    <n v="2021"/>
    <n v="7"/>
    <n v="7"/>
    <s v="The Adventures of Ichabod and Mr. Toad"/>
    <s v="Las aventuras de Ichabod y el Sr. Sapo"/>
    <n v="1949"/>
    <x v="65"/>
    <s v="Si"/>
    <x v="4"/>
    <x v="0"/>
    <x v="0"/>
    <n v="68"/>
  </r>
  <r>
    <n v="177"/>
    <x v="171"/>
    <s v="202108"/>
    <n v="2021"/>
    <n v="8"/>
    <n v="4"/>
    <s v="Live and let die"/>
    <s v="007: Vive y deja morir"/>
    <n v="1973"/>
    <x v="104"/>
    <s v="Si"/>
    <x v="8"/>
    <x v="2"/>
    <x v="0"/>
    <n v="121"/>
  </r>
  <r>
    <n v="178"/>
    <x v="172"/>
    <s v="202108"/>
    <n v="2021"/>
    <n v="8"/>
    <n v="5"/>
    <s v="Cóndores no entierran todos los días"/>
    <s v="Cóndores no entierran todos los días"/>
    <n v="1984"/>
    <x v="136"/>
    <s v="Si"/>
    <x v="3"/>
    <x v="0"/>
    <x v="0"/>
    <n v="89"/>
  </r>
  <r>
    <n v="179"/>
    <x v="173"/>
    <s v="202108"/>
    <n v="2021"/>
    <n v="8"/>
    <n v="6"/>
    <s v="Judas and the black Messiah"/>
    <s v="Judas y el mesías negro"/>
    <n v="2020"/>
    <x v="137"/>
    <s v="Si"/>
    <x v="0"/>
    <x v="0"/>
    <x v="0"/>
    <n v="126"/>
  </r>
  <r>
    <n v="180"/>
    <x v="174"/>
    <s v="202108"/>
    <n v="2021"/>
    <n v="8"/>
    <n v="2"/>
    <s v="The Suicide Squad"/>
    <s v="El escuadrón suicida"/>
    <n v="2021"/>
    <x v="138"/>
    <s v="Si"/>
    <x v="2"/>
    <x v="1"/>
    <x v="3"/>
    <n v="133"/>
  </r>
  <r>
    <n v="181"/>
    <x v="175"/>
    <s v="202108"/>
    <n v="2021"/>
    <n v="8"/>
    <n v="4"/>
    <s v="The road to El Dorado"/>
    <s v="El camino hacia El Dorado"/>
    <n v="2000"/>
    <x v="139"/>
    <s v="Si"/>
    <x v="1"/>
    <x v="0"/>
    <x v="0"/>
    <n v="89"/>
  </r>
  <r>
    <n v="182"/>
    <x v="176"/>
    <s v="202108"/>
    <n v="2021"/>
    <n v="8"/>
    <n v="7"/>
    <s v="Pirates of the Caribbean: On stranger tides"/>
    <s v="Piratas del Caribe: Navegando en aguas misteriosas"/>
    <n v="2011"/>
    <x v="37"/>
    <s v="Si"/>
    <x v="4"/>
    <x v="0"/>
    <x v="0"/>
    <n v="141"/>
  </r>
  <r>
    <n v="183"/>
    <x v="177"/>
    <s v="202108"/>
    <n v="2021"/>
    <n v="8"/>
    <n v="1"/>
    <s v="Singing in the rain"/>
    <s v="Cantando bajo la lluvia"/>
    <n v="1952"/>
    <x v="140"/>
    <s v="Si"/>
    <x v="0"/>
    <x v="0"/>
    <x v="0"/>
    <n v="103"/>
  </r>
  <r>
    <n v="184"/>
    <x v="178"/>
    <s v="202108"/>
    <n v="2021"/>
    <n v="8"/>
    <n v="4"/>
    <s v="Casino Royale"/>
    <s v="007: Casino Royale"/>
    <n v="2006"/>
    <x v="141"/>
    <s v="Si"/>
    <x v="8"/>
    <x v="2"/>
    <x v="0"/>
    <n v="145"/>
  </r>
  <r>
    <n v="185"/>
    <x v="179"/>
    <s v="202108"/>
    <n v="2021"/>
    <n v="8"/>
    <n v="7"/>
    <s v="کفرناحوم"/>
    <s v="Cafarnaúm"/>
    <n v="2018"/>
    <x v="142"/>
    <s v="Si"/>
    <x v="3"/>
    <x v="0"/>
    <x v="0"/>
    <n v="123"/>
  </r>
  <r>
    <n v="186"/>
    <x v="180"/>
    <s v="202108"/>
    <n v="2021"/>
    <n v="8"/>
    <n v="3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x v="0"/>
    <n v="84"/>
  </r>
  <r>
    <n v="187"/>
    <x v="181"/>
    <s v="202109"/>
    <n v="2021"/>
    <n v="9"/>
    <n v="5"/>
    <s v="Shang-Chi and the legend of the ten rings"/>
    <s v="Shang-Chi y la leyenda de los Diez Anillos"/>
    <n v="2021"/>
    <x v="144"/>
    <s v="Si"/>
    <x v="5"/>
    <x v="1"/>
    <x v="4"/>
    <n v="132"/>
  </r>
  <r>
    <n v="188"/>
    <x v="182"/>
    <s v="202109"/>
    <n v="2021"/>
    <n v="9"/>
    <n v="4"/>
    <s v="Quantum of Solace"/>
    <s v="007: Quantum of Solace"/>
    <n v="2008"/>
    <x v="145"/>
    <s v="Si"/>
    <x v="8"/>
    <x v="2"/>
    <x v="0"/>
    <n v="106"/>
  </r>
  <r>
    <n v="189"/>
    <x v="183"/>
    <s v="202109"/>
    <n v="2021"/>
    <n v="9"/>
    <n v="4"/>
    <s v="Who Framed Roger Rabbit"/>
    <s v="¿Quién engañó a Roger Rabbit?"/>
    <n v="1988"/>
    <x v="146"/>
    <s v="Si"/>
    <x v="4"/>
    <x v="0"/>
    <x v="0"/>
    <n v="104"/>
  </r>
  <r>
    <n v="190"/>
    <x v="184"/>
    <s v="202109"/>
    <n v="2021"/>
    <n v="9"/>
    <n v="1"/>
    <s v="Schumacher"/>
    <s v="Schumacher"/>
    <n v="2021"/>
    <x v="147"/>
    <s v="Si"/>
    <x v="1"/>
    <x v="0"/>
    <x v="0"/>
    <n v="114"/>
  </r>
  <r>
    <n v="191"/>
    <x v="185"/>
    <s v="202109"/>
    <n v="2021"/>
    <n v="9"/>
    <n v="7"/>
    <s v="Skyfall"/>
    <s v="007: Operación Skyfall"/>
    <n v="2012"/>
    <x v="10"/>
    <s v="Si"/>
    <x v="8"/>
    <x v="2"/>
    <x v="0"/>
    <n v="143"/>
  </r>
  <r>
    <n v="192"/>
    <x v="186"/>
    <s v="202109"/>
    <n v="2021"/>
    <n v="9"/>
    <n v="4"/>
    <s v="Chariots of fire"/>
    <s v="Carrozas de fuego"/>
    <n v="1981"/>
    <x v="148"/>
    <s v="Si"/>
    <x v="9"/>
    <x v="0"/>
    <x v="0"/>
    <n v="123"/>
  </r>
  <r>
    <n v="193"/>
    <x v="187"/>
    <s v="202109"/>
    <n v="2021"/>
    <n v="9"/>
    <n v="5"/>
    <s v="Spectre"/>
    <s v="007: Spectre"/>
    <n v="2015"/>
    <x v="10"/>
    <s v="Si"/>
    <x v="8"/>
    <x v="2"/>
    <x v="0"/>
    <n v="148"/>
  </r>
  <r>
    <n v="194"/>
    <x v="188"/>
    <s v="202110"/>
    <n v="2021"/>
    <n v="10"/>
    <n v="7"/>
    <s v="The untouchables"/>
    <s v="Los intocables"/>
    <n v="1987"/>
    <x v="42"/>
    <s v="Si"/>
    <x v="0"/>
    <x v="0"/>
    <x v="0"/>
    <n v="119"/>
  </r>
  <r>
    <n v="195"/>
    <x v="189"/>
    <s v="202110"/>
    <n v="2021"/>
    <n v="10"/>
    <n v="4"/>
    <s v="No time to die"/>
    <s v="007: Sin tiempo para morir"/>
    <n v="2021"/>
    <x v="149"/>
    <s v="Si"/>
    <x v="2"/>
    <x v="1"/>
    <x v="6"/>
    <n v="163"/>
  </r>
  <r>
    <n v="196"/>
    <x v="190"/>
    <s v="202110"/>
    <n v="2021"/>
    <n v="10"/>
    <n v="2"/>
    <s v="Alice in wonderland"/>
    <s v="Alicia en el país de las maravillas"/>
    <n v="1951"/>
    <x v="65"/>
    <s v="Si"/>
    <x v="4"/>
    <x v="0"/>
    <x v="0"/>
    <n v="75"/>
  </r>
  <r>
    <n v="197"/>
    <x v="191"/>
    <s v="202110"/>
    <n v="2021"/>
    <n v="10"/>
    <n v="3"/>
    <s v="Venom"/>
    <s v="Venom"/>
    <n v="2018"/>
    <x v="150"/>
    <s v="Si"/>
    <x v="1"/>
    <x v="0"/>
    <x v="0"/>
    <n v="112"/>
  </r>
  <r>
    <n v="198"/>
    <x v="192"/>
    <s v="202110"/>
    <n v="2021"/>
    <n v="10"/>
    <n v="4"/>
    <s v="The fighter"/>
    <s v="El peleador"/>
    <n v="2010"/>
    <x v="151"/>
    <s v="Si"/>
    <x v="3"/>
    <x v="0"/>
    <x v="0"/>
    <n v="116"/>
  </r>
  <r>
    <n v="199"/>
    <x v="193"/>
    <s v="202110"/>
    <n v="2021"/>
    <n v="10"/>
    <n v="7"/>
    <s v="Justice League: The Flashpoint Paradox"/>
    <s v="Liga de la Justicia: Paradoja del Tiempo"/>
    <n v="2013"/>
    <x v="152"/>
    <s v="Si"/>
    <x v="0"/>
    <x v="0"/>
    <x v="0"/>
    <n v="81"/>
  </r>
  <r>
    <n v="200"/>
    <x v="194"/>
    <s v="202110"/>
    <n v="2021"/>
    <n v="10"/>
    <n v="1"/>
    <s v="The grand Budapest hotel"/>
    <s v="El gran hotel Budapest"/>
    <n v="2014"/>
    <x v="153"/>
    <s v="Si"/>
    <x v="9"/>
    <x v="0"/>
    <x v="0"/>
    <n v="100"/>
  </r>
  <r>
    <n v="201"/>
    <x v="195"/>
    <s v="202110"/>
    <n v="2021"/>
    <n v="10"/>
    <n v="3"/>
    <s v="The mummy"/>
    <s v="La momia"/>
    <n v="1999"/>
    <x v="154"/>
    <s v="Si"/>
    <x v="1"/>
    <x v="0"/>
    <x v="0"/>
    <n v="124"/>
  </r>
  <r>
    <n v="202"/>
    <x v="196"/>
    <s v="202110"/>
    <n v="2021"/>
    <n v="10"/>
    <n v="4"/>
    <s v="National Treasure: Book of Secre"/>
    <s v="La leyenda del tesoro perdido 2: el libro de los secretos"/>
    <n v="2007"/>
    <x v="155"/>
    <s v="Si"/>
    <x v="4"/>
    <x v="0"/>
    <x v="0"/>
    <n v="124"/>
  </r>
  <r>
    <n v="203"/>
    <x v="197"/>
    <s v="202110"/>
    <n v="2021"/>
    <n v="10"/>
    <n v="6"/>
    <s v="The departed"/>
    <s v="Los infiltrados"/>
    <n v="2006"/>
    <x v="2"/>
    <s v="Si"/>
    <x v="0"/>
    <x v="0"/>
    <x v="0"/>
    <n v="151"/>
  </r>
  <r>
    <n v="204"/>
    <x v="198"/>
    <s v="202111"/>
    <n v="2021"/>
    <n v="11"/>
    <n v="4"/>
    <s v="Dune"/>
    <s v="Duna"/>
    <n v="2021"/>
    <x v="156"/>
    <s v="Si"/>
    <x v="2"/>
    <x v="1"/>
    <x v="5"/>
    <n v="155"/>
  </r>
  <r>
    <n v="205"/>
    <x v="199"/>
    <s v="202111"/>
    <n v="2021"/>
    <n v="11"/>
    <n v="6"/>
    <s v="Sherlock Holmes"/>
    <s v="Sherlock Holmes"/>
    <n v="2009"/>
    <x v="157"/>
    <s v="Si"/>
    <x v="1"/>
    <x v="0"/>
    <x v="0"/>
    <n v="128"/>
  </r>
  <r>
    <n v="206"/>
    <x v="200"/>
    <s v="202111"/>
    <n v="2021"/>
    <n v="11"/>
    <n v="6"/>
    <s v="Good Bye, Lenin!"/>
    <s v="Adiós Lenin!"/>
    <n v="2003"/>
    <x v="158"/>
    <s v="Si"/>
    <x v="0"/>
    <x v="0"/>
    <x v="0"/>
    <n v="121"/>
  </r>
  <r>
    <n v="207"/>
    <x v="201"/>
    <s v="202111"/>
    <n v="2021"/>
    <n v="11"/>
    <n v="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x v="0"/>
    <n v="96"/>
  </r>
  <r>
    <n v="208"/>
    <x v="202"/>
    <s v="202111"/>
    <n v="2021"/>
    <n v="11"/>
    <n v="6"/>
    <s v="The man with the golden gun"/>
    <s v="007: El hombre del revólver de oro"/>
    <n v="1974"/>
    <x v="104"/>
    <s v="Si"/>
    <x v="8"/>
    <x v="2"/>
    <x v="0"/>
    <n v="125"/>
  </r>
  <r>
    <n v="209"/>
    <x v="203"/>
    <s v="202111"/>
    <n v="2021"/>
    <n v="11"/>
    <n v="7"/>
    <s v="The last king of Scotland"/>
    <s v="El último rey de Escocia"/>
    <n v="2006"/>
    <x v="160"/>
    <s v="Si"/>
    <x v="9"/>
    <x v="0"/>
    <x v="0"/>
    <n v="123"/>
  </r>
  <r>
    <n v="210"/>
    <x v="204"/>
    <s v="202111"/>
    <n v="2021"/>
    <n v="11"/>
    <n v="1"/>
    <s v="The many saints of Newark"/>
    <s v="Los santos de la mafia"/>
    <n v="2021"/>
    <x v="161"/>
    <s v="Si"/>
    <x v="0"/>
    <x v="0"/>
    <x v="0"/>
    <n v="120"/>
  </r>
  <r>
    <n v="211"/>
    <x v="205"/>
    <s v="202112"/>
    <n v="2021"/>
    <n v="12"/>
    <n v="1"/>
    <s v="The Discovery"/>
    <s v="The Discovery"/>
    <n v="2017"/>
    <x v="162"/>
    <s v="Si"/>
    <x v="1"/>
    <x v="0"/>
    <x v="0"/>
    <n v="102"/>
  </r>
  <r>
    <n v="212"/>
    <x v="206"/>
    <s v="202112"/>
    <n v="2021"/>
    <n v="12"/>
    <n v="3"/>
    <s v="Encanto"/>
    <s v="Encanto"/>
    <n v="2021"/>
    <x v="163"/>
    <s v="Si"/>
    <x v="2"/>
    <x v="1"/>
    <x v="3"/>
    <n v="99"/>
  </r>
  <r>
    <n v="213"/>
    <x v="207"/>
    <s v="202112"/>
    <n v="2021"/>
    <n v="12"/>
    <n v="6"/>
    <s v="L.A. Confidential"/>
    <s v="Los Ángeles al desnudo"/>
    <n v="1997"/>
    <x v="14"/>
    <s v="Si"/>
    <x v="3"/>
    <x v="0"/>
    <x v="0"/>
    <n v="138"/>
  </r>
  <r>
    <n v="214"/>
    <x v="208"/>
    <s v="202112"/>
    <n v="2021"/>
    <n v="12"/>
    <n v="1"/>
    <s v="天気の子"/>
    <s v="El tiempo contigo"/>
    <n v="2019"/>
    <x v="164"/>
    <s v="Si"/>
    <x v="3"/>
    <x v="0"/>
    <x v="0"/>
    <n v="114"/>
  </r>
  <r>
    <n v="215"/>
    <x v="209"/>
    <s v="202112"/>
    <n v="2021"/>
    <n v="12"/>
    <n v="4"/>
    <s v="Spider-Man: No Way Home"/>
    <s v="Spider-man: sin camino a casa"/>
    <n v="2021"/>
    <x v="165"/>
    <s v="Si"/>
    <x v="10"/>
    <x v="1"/>
    <x v="7"/>
    <n v="148"/>
  </r>
  <r>
    <n v="216"/>
    <x v="210"/>
    <s v="202112"/>
    <n v="2021"/>
    <n v="12"/>
    <n v="5"/>
    <s v="Miracle on 34th Street"/>
    <s v="Milagro en la calle 34"/>
    <n v="1947"/>
    <x v="166"/>
    <s v="Si"/>
    <x v="4"/>
    <x v="0"/>
    <x v="0"/>
    <n v="96"/>
  </r>
  <r>
    <n v="217"/>
    <x v="211"/>
    <s v="202112"/>
    <n v="2021"/>
    <n v="12"/>
    <n v="2"/>
    <s v="Solo: A Star Wars story"/>
    <s v="Han Solo: una historia de Star Wars"/>
    <n v="2018"/>
    <x v="167"/>
    <s v="Si"/>
    <x v="11"/>
    <x v="0"/>
    <x v="8"/>
    <n v="135"/>
  </r>
  <r>
    <n v="218"/>
    <x v="212"/>
    <s v="202112"/>
    <n v="2021"/>
    <n v="12"/>
    <n v="4"/>
    <s v="A star is born"/>
    <s v="Nace una estrella"/>
    <n v="2018"/>
    <x v="168"/>
    <s v="Si"/>
    <x v="11"/>
    <x v="0"/>
    <x v="8"/>
    <n v="134"/>
  </r>
  <r>
    <n v="219"/>
    <x v="213"/>
    <s v="202112"/>
    <n v="2021"/>
    <n v="12"/>
    <n v="6"/>
    <s v="Justice League: War"/>
    <s v="Liga de la Justicia: Guerra"/>
    <n v="2014"/>
    <x v="152"/>
    <s v="Si"/>
    <x v="0"/>
    <x v="0"/>
    <x v="0"/>
    <n v="79"/>
  </r>
  <r>
    <n v="220"/>
    <x v="214"/>
    <s v="202201"/>
    <n v="2022"/>
    <n v="1"/>
    <n v="7"/>
    <s v="Harry Potter 20th Anniversary: Return to Hogwarts"/>
    <s v="Harry Potter 20 aniversario: Regreso a Hogwarts"/>
    <n v="2022"/>
    <x v="169"/>
    <s v="Si"/>
    <x v="0"/>
    <x v="0"/>
    <x v="0"/>
    <n v="102"/>
  </r>
  <r>
    <n v="221"/>
    <x v="215"/>
    <s v="202201"/>
    <n v="2022"/>
    <n v="1"/>
    <n v="2"/>
    <s v="Tick, tick... Boom!"/>
    <s v="Tick, tick... Boom!"/>
    <n v="2021"/>
    <x v="170"/>
    <s v="Si"/>
    <x v="1"/>
    <x v="0"/>
    <x v="0"/>
    <n v="115"/>
  </r>
  <r>
    <n v="222"/>
    <x v="216"/>
    <s v="202201"/>
    <n v="2022"/>
    <n v="1"/>
    <n v="3"/>
    <s v="Gangs of New York"/>
    <s v="Pandillas de Nueva York"/>
    <n v="2002"/>
    <x v="2"/>
    <s v="Si"/>
    <x v="12"/>
    <x v="0"/>
    <x v="0"/>
    <n v="167"/>
  </r>
  <r>
    <n v="223"/>
    <x v="217"/>
    <s v="202201"/>
    <n v="2022"/>
    <n v="1"/>
    <n v="5"/>
    <s v="The lord of the rings: The return of the king (EE)"/>
    <s v="El señor de los anillos: el retorno del rey (VE)"/>
    <n v="2003"/>
    <x v="171"/>
    <s v="No"/>
    <x v="8"/>
    <x v="2"/>
    <x v="0"/>
    <n v="263"/>
  </r>
  <r>
    <n v="224"/>
    <x v="218"/>
    <s v="202201"/>
    <n v="2022"/>
    <n v="1"/>
    <n v="6"/>
    <s v="Pirates of the Caribbean: Dead Men Tell No Tales"/>
    <s v="Piratas del Caribe: la venganza de Salazar"/>
    <n v="2017"/>
    <x v="172"/>
    <s v="Si"/>
    <x v="4"/>
    <x v="0"/>
    <x v="0"/>
    <n v="129"/>
  </r>
  <r>
    <n v="225"/>
    <x v="219"/>
    <s v="202201"/>
    <n v="2022"/>
    <n v="1"/>
    <n v="3"/>
    <s v="Don't look up"/>
    <s v="No miren arriba"/>
    <n v="2021"/>
    <x v="173"/>
    <s v="Si"/>
    <x v="1"/>
    <x v="0"/>
    <x v="0"/>
    <n v="145"/>
  </r>
  <r>
    <n v="226"/>
    <x v="220"/>
    <s v="202201"/>
    <n v="2022"/>
    <n v="1"/>
    <n v="7"/>
    <s v="The tragedy of Macbeth"/>
    <s v="La tragedia de Macbeth"/>
    <n v="2021"/>
    <x v="174"/>
    <s v="Si"/>
    <x v="13"/>
    <x v="0"/>
    <x v="0"/>
    <n v="105"/>
  </r>
  <r>
    <n v="227"/>
    <x v="220"/>
    <s v="202201"/>
    <n v="2022"/>
    <n v="1"/>
    <n v="7"/>
    <s v="Peter Pan"/>
    <s v="Peter Pan"/>
    <n v="1953"/>
    <x v="175"/>
    <s v="No"/>
    <x v="4"/>
    <x v="0"/>
    <x v="0"/>
    <n v="76"/>
  </r>
  <r>
    <n v="228"/>
    <x v="221"/>
    <s v="202201"/>
    <n v="2022"/>
    <n v="1"/>
    <n v="7"/>
    <s v="The spy who loved me"/>
    <s v="007: La espía que me amó"/>
    <n v="1977"/>
    <x v="116"/>
    <s v="Si"/>
    <x v="8"/>
    <x v="2"/>
    <x v="0"/>
    <n v="125"/>
  </r>
  <r>
    <n v="229"/>
    <x v="222"/>
    <s v="202201"/>
    <n v="2022"/>
    <n v="1"/>
    <n v="1"/>
    <s v="Lost in translation"/>
    <s v="Perdidos en Tokyo"/>
    <n v="2003"/>
    <x v="97"/>
    <s v="Si"/>
    <x v="12"/>
    <x v="0"/>
    <x v="0"/>
    <n v="101"/>
  </r>
  <r>
    <n v="230"/>
    <x v="223"/>
    <s v="202202"/>
    <n v="2022"/>
    <n v="2"/>
    <n v="5"/>
    <s v="Gone with the wind"/>
    <s v="Lo que el viento se llevó"/>
    <n v="1939"/>
    <x v="176"/>
    <s v="Si"/>
    <x v="0"/>
    <x v="0"/>
    <x v="0"/>
    <n v="222"/>
  </r>
  <r>
    <n v="231"/>
    <x v="224"/>
    <s v="202202"/>
    <n v="2022"/>
    <n v="2"/>
    <n v="7"/>
    <s v="Nobody"/>
    <s v="Nadie"/>
    <n v="2021"/>
    <x v="177"/>
    <s v="Si"/>
    <x v="0"/>
    <x v="0"/>
    <x v="0"/>
    <n v="92"/>
  </r>
  <r>
    <n v="232"/>
    <x v="225"/>
    <s v="202202"/>
    <n v="2022"/>
    <n v="2"/>
    <n v="1"/>
    <s v="Encanto"/>
    <s v="Encanto"/>
    <n v="2021"/>
    <x v="163"/>
    <s v="No"/>
    <x v="4"/>
    <x v="0"/>
    <x v="0"/>
    <n v="109"/>
  </r>
  <r>
    <n v="233"/>
    <x v="226"/>
    <s v="202202"/>
    <n v="2022"/>
    <n v="2"/>
    <n v="7"/>
    <s v="The power of the dog"/>
    <s v="El poder del perro"/>
    <n v="2021"/>
    <x v="178"/>
    <s v="Si"/>
    <x v="1"/>
    <x v="0"/>
    <x v="0"/>
    <n v="125"/>
  </r>
  <r>
    <n v="234"/>
    <x v="227"/>
    <s v="202202"/>
    <n v="2022"/>
    <n v="2"/>
    <n v="4"/>
    <s v="Nightmare alley"/>
    <s v="El callejón de las almas perdidas"/>
    <n v="2021"/>
    <x v="179"/>
    <s v="Si"/>
    <x v="2"/>
    <x v="1"/>
    <x v="2"/>
    <n v="140"/>
  </r>
  <r>
    <n v="235"/>
    <x v="228"/>
    <s v="202202"/>
    <n v="2022"/>
    <n v="2"/>
    <n v="4"/>
    <s v="Licorice Pizza"/>
    <s v="Licorice Pizza"/>
    <n v="2021"/>
    <x v="180"/>
    <s v="Si"/>
    <x v="2"/>
    <x v="1"/>
    <x v="9"/>
    <n v="133"/>
  </r>
  <r>
    <n v="236"/>
    <x v="229"/>
    <s v="202202"/>
    <n v="2022"/>
    <n v="2"/>
    <n v="7"/>
    <s v="Moonraker"/>
    <s v="007: Moonraker"/>
    <n v="1979"/>
    <x v="116"/>
    <s v="Si"/>
    <x v="8"/>
    <x v="2"/>
    <x v="0"/>
    <n v="126"/>
  </r>
  <r>
    <n v="237"/>
    <x v="230"/>
    <s v="202202"/>
    <n v="2022"/>
    <n v="2"/>
    <n v="1"/>
    <s v="Hidden figures"/>
    <s v="Talentos ocultos"/>
    <n v="2016"/>
    <x v="181"/>
    <s v="No"/>
    <x v="4"/>
    <x v="0"/>
    <x v="0"/>
    <n v="127"/>
  </r>
  <r>
    <n v="238"/>
    <x v="231"/>
    <s v="202203"/>
    <n v="2022"/>
    <n v="3"/>
    <n v="4"/>
    <s v="The Batman"/>
    <s v="The Batman"/>
    <n v="2022"/>
    <x v="182"/>
    <s v="Si"/>
    <x v="2"/>
    <x v="1"/>
    <x v="5"/>
    <n v="176"/>
  </r>
  <r>
    <n v="239"/>
    <x v="232"/>
    <s v="202203"/>
    <n v="2022"/>
    <n v="3"/>
    <n v="7"/>
    <s v="Rocketman"/>
    <s v="Rocketman"/>
    <n v="2019"/>
    <x v="183"/>
    <s v="Si"/>
    <x v="1"/>
    <x v="0"/>
    <x v="0"/>
    <n v="121"/>
  </r>
  <r>
    <n v="240"/>
    <x v="233"/>
    <s v="202203"/>
    <n v="2022"/>
    <n v="3"/>
    <n v="6"/>
    <s v="ドライブ・マイ・カ"/>
    <s v="Drive my car"/>
    <n v="2021"/>
    <x v="184"/>
    <s v="Si"/>
    <x v="0"/>
    <x v="0"/>
    <x v="0"/>
    <n v="179"/>
  </r>
  <r>
    <n v="241"/>
    <x v="234"/>
    <s v="202203"/>
    <n v="2022"/>
    <n v="3"/>
    <n v="7"/>
    <s v="There will be blood"/>
    <s v="Petróleo sangriento"/>
    <n v="2007"/>
    <x v="180"/>
    <s v="Si"/>
    <x v="1"/>
    <x v="0"/>
    <x v="0"/>
    <n v="158"/>
  </r>
  <r>
    <n v="242"/>
    <x v="235"/>
    <s v="202203"/>
    <n v="2022"/>
    <n v="3"/>
    <n v="1"/>
    <s v="Turning red"/>
    <s v="Red"/>
    <n v="2022"/>
    <x v="185"/>
    <s v="Si"/>
    <x v="4"/>
    <x v="0"/>
    <x v="0"/>
    <n v="100"/>
  </r>
  <r>
    <n v="243"/>
    <x v="236"/>
    <s v="202203"/>
    <n v="2022"/>
    <n v="3"/>
    <n v="4"/>
    <s v="Belfast"/>
    <s v="Belfast"/>
    <n v="2021"/>
    <x v="186"/>
    <s v="Si"/>
    <x v="2"/>
    <x v="1"/>
    <x v="2"/>
    <n v="98"/>
  </r>
  <r>
    <n v="244"/>
    <x v="237"/>
    <s v="202203"/>
    <n v="2022"/>
    <n v="3"/>
    <n v="1"/>
    <s v="West side story"/>
    <s v="Amor sin barreras"/>
    <n v="2021"/>
    <x v="16"/>
    <s v="Si"/>
    <x v="4"/>
    <x v="0"/>
    <x v="0"/>
    <n v="156"/>
  </r>
  <r>
    <n v="245"/>
    <x v="238"/>
    <s v="202204"/>
    <n v="2022"/>
    <n v="4"/>
    <n v="6"/>
    <s v="In Bruges"/>
    <s v="En Brujas"/>
    <n v="2008"/>
    <x v="187"/>
    <s v="Si"/>
    <x v="0"/>
    <x v="0"/>
    <x v="0"/>
    <n v="107"/>
  </r>
  <r>
    <n v="246"/>
    <x v="239"/>
    <s v="202204"/>
    <n v="2022"/>
    <n v="4"/>
    <n v="7"/>
    <s v="Bram Stoker's Dracula"/>
    <s v="Dracula, de Bram Stoker"/>
    <n v="1992"/>
    <x v="71"/>
    <s v="Si"/>
    <x v="1"/>
    <x v="0"/>
    <x v="0"/>
    <n v="127"/>
  </r>
  <r>
    <n v="247"/>
    <x v="240"/>
    <s v="202204"/>
    <n v="2022"/>
    <n v="4"/>
    <n v="6"/>
    <s v="For your eyes only"/>
    <s v="007: Solo para sus ojos"/>
    <n v="1981"/>
    <x v="188"/>
    <s v="Si"/>
    <x v="3"/>
    <x v="0"/>
    <x v="0"/>
    <n v="127"/>
  </r>
  <r>
    <n v="248"/>
    <x v="241"/>
    <s v="202204"/>
    <n v="2022"/>
    <n v="4"/>
    <n v="4"/>
    <s v="Come from away"/>
    <s v="Come from away"/>
    <n v="2021"/>
    <x v="189"/>
    <s v="Si"/>
    <x v="13"/>
    <x v="0"/>
    <x v="0"/>
    <n v="106"/>
  </r>
  <r>
    <n v="249"/>
    <x v="242"/>
    <s v="202204"/>
    <n v="2022"/>
    <n v="4"/>
    <n v="5"/>
    <s v="Fantastic beasts: The secrets of Dumbledore"/>
    <s v="Animales fantásticos: Los secretos de Dumbledore"/>
    <n v="2022"/>
    <x v="190"/>
    <s v="Si"/>
    <x v="14"/>
    <x v="1"/>
    <x v="10"/>
    <n v="143"/>
  </r>
  <r>
    <n v="250"/>
    <x v="243"/>
    <s v="202204"/>
    <n v="2022"/>
    <n v="4"/>
    <n v="6"/>
    <s v="Eyes wide shut"/>
    <s v="Ojos bien cerrados"/>
    <n v="1999"/>
    <x v="26"/>
    <s v="Si"/>
    <x v="0"/>
    <x v="0"/>
    <x v="0"/>
    <n v="159"/>
  </r>
  <r>
    <n v="251"/>
    <x v="244"/>
    <s v="202204"/>
    <n v="2022"/>
    <n v="4"/>
    <n v="7"/>
    <s v="The witch"/>
    <s v="La bruja"/>
    <n v="2015"/>
    <x v="191"/>
    <s v="Si"/>
    <x v="1"/>
    <x v="0"/>
    <x v="0"/>
    <n v="92"/>
  </r>
  <r>
    <n v="252"/>
    <x v="245"/>
    <s v="202204"/>
    <n v="2022"/>
    <n v="4"/>
    <n v="1"/>
    <s v="Lady and the tramp"/>
    <s v="La dama y el vagabundo"/>
    <n v="1955"/>
    <x v="175"/>
    <s v="No"/>
    <x v="4"/>
    <x v="0"/>
    <x v="0"/>
    <n v="76"/>
  </r>
  <r>
    <n v="253"/>
    <x v="246"/>
    <s v="202204"/>
    <n v="2022"/>
    <n v="4"/>
    <n v="4"/>
    <s v="Das Vorspiel"/>
    <s v="La audición"/>
    <n v="2019"/>
    <x v="192"/>
    <s v="Si"/>
    <x v="2"/>
    <x v="1"/>
    <x v="2"/>
    <n v="99"/>
  </r>
  <r>
    <n v="254"/>
    <x v="247"/>
    <s v="202204"/>
    <n v="2022"/>
    <n v="4"/>
    <n v="6"/>
    <s v="The ten commandments"/>
    <s v="Los diez mandamientos"/>
    <n v="1956"/>
    <x v="193"/>
    <s v="Si"/>
    <x v="3"/>
    <x v="0"/>
    <x v="0"/>
    <n v="220"/>
  </r>
  <r>
    <n v="255"/>
    <x v="248"/>
    <s v="202204"/>
    <n v="2022"/>
    <n v="4"/>
    <n v="4"/>
    <s v="The northman"/>
    <s v="El hombre del norte"/>
    <n v="2022"/>
    <x v="191"/>
    <s v="Si"/>
    <x v="2"/>
    <x v="1"/>
    <x v="3"/>
    <n v="137"/>
  </r>
  <r>
    <n v="256"/>
    <x v="249"/>
    <s v="202204"/>
    <n v="2022"/>
    <n v="4"/>
    <n v="6"/>
    <s v="The silence of the lambs"/>
    <s v="El silencio de los inocentes"/>
    <n v="1991"/>
    <x v="72"/>
    <s v="Si"/>
    <x v="3"/>
    <x v="0"/>
    <x v="0"/>
    <n v="118"/>
  </r>
  <r>
    <n v="257"/>
    <x v="250"/>
    <s v="202204"/>
    <n v="2022"/>
    <n v="4"/>
    <n v="7"/>
    <s v="Son of Batman"/>
    <s v="El hijo de Batman"/>
    <n v="2014"/>
    <x v="194"/>
    <s v="Si"/>
    <x v="0"/>
    <x v="0"/>
    <x v="0"/>
    <n v="75"/>
  </r>
  <r>
    <n v="258"/>
    <x v="251"/>
    <s v="202205"/>
    <n v="2022"/>
    <n v="5"/>
    <n v="4"/>
    <s v="Doctor Strange in the multiverse of madness"/>
    <s v="Doctor Strange en el multiverso de la locura"/>
    <n v="2022"/>
    <x v="195"/>
    <s v="Si"/>
    <x v="5"/>
    <x v="1"/>
    <x v="11"/>
    <n v="126"/>
  </r>
  <r>
    <n v="259"/>
    <x v="252"/>
    <s v="202205"/>
    <n v="2022"/>
    <n v="5"/>
    <n v="3"/>
    <s v="Top gun"/>
    <s v="Top gun: Pasión y Gloria"/>
    <n v="1986"/>
    <x v="196"/>
    <s v="Si"/>
    <x v="1"/>
    <x v="0"/>
    <x v="0"/>
    <n v="100"/>
  </r>
  <r>
    <n v="260"/>
    <x v="253"/>
    <s v="202205"/>
    <n v="2022"/>
    <n v="5"/>
    <n v="4"/>
    <s v="Octopussy"/>
    <s v="007: Octopussy"/>
    <n v="1983"/>
    <x v="188"/>
    <s v="Si"/>
    <x v="3"/>
    <x v="0"/>
    <x v="0"/>
    <n v="131"/>
  </r>
  <r>
    <n v="261"/>
    <x v="254"/>
    <s v="202205"/>
    <n v="2022"/>
    <n v="5"/>
    <n v="7"/>
    <s v="No country for old men"/>
    <s v="Sin lugar para los débiles"/>
    <n v="2007"/>
    <x v="25"/>
    <s v="Si"/>
    <x v="0"/>
    <x v="0"/>
    <x v="0"/>
    <n v="118"/>
  </r>
  <r>
    <n v="262"/>
    <x v="255"/>
    <s v="202205"/>
    <n v="2022"/>
    <n v="5"/>
    <n v="2"/>
    <s v="Verdens verste menneske"/>
    <s v="La peor persona del mundo"/>
    <n v="2021"/>
    <x v="197"/>
    <s v="Si"/>
    <x v="2"/>
    <x v="1"/>
    <x v="2"/>
    <n v="128"/>
  </r>
  <r>
    <n v="263"/>
    <x v="256"/>
    <s v="202205"/>
    <n v="2022"/>
    <n v="5"/>
    <n v="7"/>
    <s v="Chip 'n Dale: Rescue Rangers"/>
    <s v="Chip &amp; Dale: Al rescate"/>
    <n v="2022"/>
    <x v="198"/>
    <s v="Si"/>
    <x v="4"/>
    <x v="0"/>
    <x v="0"/>
    <n v="97"/>
  </r>
  <r>
    <n v="264"/>
    <x v="257"/>
    <s v="202205"/>
    <n v="2022"/>
    <n v="5"/>
    <n v="2"/>
    <s v="When Harry met Sally"/>
    <s v="Cuando Harry conoció a Sally"/>
    <n v="1989"/>
    <x v="81"/>
    <s v="Si"/>
    <x v="3"/>
    <x v="0"/>
    <x v="0"/>
    <n v="96"/>
  </r>
  <r>
    <n v="265"/>
    <x v="258"/>
    <s v="202206"/>
    <n v="2022"/>
    <n v="6"/>
    <n v="5"/>
    <s v="Top gun: Maverick"/>
    <s v="Top gun: Maverick"/>
    <n v="2022"/>
    <x v="199"/>
    <s v="Si"/>
    <x v="2"/>
    <x v="1"/>
    <x v="3"/>
    <n v="131"/>
  </r>
  <r>
    <n v="266"/>
    <x v="259"/>
    <s v="202206"/>
    <n v="2022"/>
    <n v="6"/>
    <n v="6"/>
    <s v="Zodiac"/>
    <s v="Zodiac"/>
    <n v="2007"/>
    <x v="34"/>
    <s v="Si"/>
    <x v="0"/>
    <x v="0"/>
    <x v="0"/>
    <n v="157"/>
  </r>
  <r>
    <n v="267"/>
    <x v="260"/>
    <s v="202206"/>
    <n v="2022"/>
    <n v="6"/>
    <n v="1"/>
    <s v="Hannibal"/>
    <s v="Hannibal"/>
    <n v="2001"/>
    <x v="200"/>
    <s v="Si"/>
    <x v="1"/>
    <x v="0"/>
    <x v="0"/>
    <n v="131"/>
  </r>
  <r>
    <n v="268"/>
    <x v="261"/>
    <s v="202206"/>
    <n v="2022"/>
    <n v="6"/>
    <n v="3"/>
    <s v="Flugt"/>
    <s v="Flee: Huyendo de casa"/>
    <n v="2021"/>
    <x v="201"/>
    <s v="Si"/>
    <x v="2"/>
    <x v="1"/>
    <x v="2"/>
    <n v="90"/>
  </r>
  <r>
    <n v="269"/>
    <x v="262"/>
    <s v="202206"/>
    <n v="2022"/>
    <n v="6"/>
    <n v="7"/>
    <s v="A view to kill"/>
    <s v="007: En la mira de los asesinos"/>
    <n v="1985"/>
    <x v="188"/>
    <s v="Si"/>
    <x v="3"/>
    <x v="0"/>
    <x v="0"/>
    <n v="131"/>
  </r>
  <r>
    <n v="270"/>
    <x v="263"/>
    <s v="202206"/>
    <n v="2022"/>
    <n v="6"/>
    <n v="1"/>
    <s v="The nightmare before Christmas"/>
    <s v="El extraño mundo de Jack"/>
    <n v="1993"/>
    <x v="202"/>
    <s v="Si"/>
    <x v="4"/>
    <x v="0"/>
    <x v="0"/>
    <n v="76"/>
  </r>
  <r>
    <n v="271"/>
    <x v="264"/>
    <s v="202206"/>
    <n v="2022"/>
    <n v="6"/>
    <n v="4"/>
    <s v="Everything, everywhere all at once"/>
    <s v="Todo en todas partes al mismo tiempo"/>
    <n v="2022"/>
    <x v="203"/>
    <s v="Si"/>
    <x v="2"/>
    <x v="1"/>
    <x v="12"/>
    <n v="140"/>
  </r>
  <r>
    <n v="272"/>
    <x v="265"/>
    <s v="202207"/>
    <n v="2022"/>
    <n v="7"/>
    <n v="4"/>
    <s v="Raging bull"/>
    <s v="Toro salvaje"/>
    <n v="1980"/>
    <x v="2"/>
    <s v="Si"/>
    <x v="3"/>
    <x v="0"/>
    <x v="0"/>
    <n v="129"/>
  </r>
  <r>
    <n v="273"/>
    <x v="266"/>
    <s v="202207"/>
    <n v="2022"/>
    <n v="7"/>
    <n v="6"/>
    <s v="The Godfather"/>
    <s v="El Padrino"/>
    <n v="1972"/>
    <x v="71"/>
    <s v="No"/>
    <x v="0"/>
    <x v="0"/>
    <x v="0"/>
    <n v="175"/>
  </r>
  <r>
    <n v="274"/>
    <x v="267"/>
    <s v="202207"/>
    <n v="2022"/>
    <n v="7"/>
    <n v="7"/>
    <s v="Memoirs of a geisha"/>
    <s v="Memorias de una geisha"/>
    <n v="2005"/>
    <x v="37"/>
    <s v="Si"/>
    <x v="1"/>
    <x v="0"/>
    <x v="0"/>
    <n v="145"/>
  </r>
  <r>
    <n v="275"/>
    <x v="268"/>
    <s v="202207"/>
    <n v="2022"/>
    <n v="7"/>
    <n v="3"/>
    <s v="Elvis"/>
    <s v="Elvis"/>
    <n v="2022"/>
    <x v="204"/>
    <s v="Si"/>
    <x v="2"/>
    <x v="1"/>
    <x v="9"/>
    <n v="159"/>
  </r>
  <r>
    <n v="276"/>
    <x v="269"/>
    <s v="202207"/>
    <n v="2022"/>
    <n v="7"/>
    <n v="6"/>
    <s v="The 13th warrior"/>
    <s v="13 guerreros"/>
    <n v="1999"/>
    <x v="205"/>
    <s v="Si"/>
    <x v="4"/>
    <x v="0"/>
    <x v="0"/>
    <n v="103"/>
  </r>
  <r>
    <n v="277"/>
    <x v="270"/>
    <s v="202207"/>
    <n v="2022"/>
    <n v="7"/>
    <n v="7"/>
    <s v="The living daylights"/>
    <s v="007: Su nombre es peligro"/>
    <n v="1987"/>
    <x v="188"/>
    <s v="Si"/>
    <x v="3"/>
    <x v="0"/>
    <x v="0"/>
    <n v="130"/>
  </r>
  <r>
    <n v="278"/>
    <x v="271"/>
    <s v="202207"/>
    <n v="2022"/>
    <n v="7"/>
    <n v="6"/>
    <s v="Superman: The movie"/>
    <s v="Superman"/>
    <n v="1978"/>
    <x v="206"/>
    <s v="Si"/>
    <x v="0"/>
    <x v="0"/>
    <x v="0"/>
    <n v="143"/>
  </r>
  <r>
    <n v="279"/>
    <x v="272"/>
    <s v="202207"/>
    <n v="2022"/>
    <n v="7"/>
    <n v="7"/>
    <s v="Captain America: The first avenger"/>
    <s v="Capitán América: el primer vengador"/>
    <n v="2011"/>
    <x v="207"/>
    <s v="No"/>
    <x v="4"/>
    <x v="0"/>
    <x v="0"/>
    <n v="124"/>
  </r>
  <r>
    <n v="280"/>
    <x v="273"/>
    <s v="202208"/>
    <n v="2022"/>
    <n v="8"/>
    <n v="7"/>
    <s v="Sing"/>
    <s v="Sing: ¡Ven y canta!"/>
    <n v="2016"/>
    <x v="208"/>
    <s v="Si"/>
    <x v="3"/>
    <x v="0"/>
    <x v="0"/>
    <n v="100"/>
  </r>
  <r>
    <n v="281"/>
    <x v="274"/>
    <s v="202208"/>
    <n v="2022"/>
    <n v="8"/>
    <n v="7"/>
    <s v="The Godfather Part II"/>
    <s v="El Padrino II"/>
    <n v="1974"/>
    <x v="71"/>
    <s v="No"/>
    <x v="3"/>
    <x v="0"/>
    <x v="0"/>
    <n v="200"/>
  </r>
  <r>
    <n v="282"/>
    <x v="275"/>
    <s v="202208"/>
    <n v="2022"/>
    <n v="8"/>
    <n v="6"/>
    <s v="It"/>
    <s v="It (Eso)"/>
    <n v="2017"/>
    <x v="209"/>
    <s v="Si"/>
    <x v="0"/>
    <x v="0"/>
    <x v="0"/>
    <n v="135"/>
  </r>
  <r>
    <n v="283"/>
    <x v="276"/>
    <s v="202208"/>
    <n v="2022"/>
    <n v="8"/>
    <n v="7"/>
    <s v="Captain Marvel"/>
    <s v="Capitana Marvel"/>
    <n v="2019"/>
    <x v="210"/>
    <s v="No"/>
    <x v="4"/>
    <x v="0"/>
    <x v="0"/>
    <n v="124"/>
  </r>
  <r>
    <n v="284"/>
    <x v="277"/>
    <s v="202208"/>
    <n v="2022"/>
    <n v="8"/>
    <n v="1"/>
    <s v="The sea beast"/>
    <s v="Monstruo del mar"/>
    <n v="2022"/>
    <x v="211"/>
    <s v="Si"/>
    <x v="1"/>
    <x v="0"/>
    <x v="0"/>
    <n v="115"/>
  </r>
  <r>
    <n v="285"/>
    <x v="278"/>
    <s v="202208"/>
    <n v="2022"/>
    <n v="8"/>
    <n v="4"/>
    <s v="Star Wars: The clone wars"/>
    <s v="Star Wars: La guerra de los clones"/>
    <n v="2008"/>
    <x v="212"/>
    <s v="Si"/>
    <x v="4"/>
    <x v="0"/>
    <x v="0"/>
    <n v="98"/>
  </r>
  <r>
    <n v="286"/>
    <x v="279"/>
    <s v="202208"/>
    <n v="2022"/>
    <n v="8"/>
    <n v="6"/>
    <s v="License to kill"/>
    <s v="007: Licencia para matar"/>
    <n v="1989"/>
    <x v="188"/>
    <s v="Si"/>
    <x v="3"/>
    <x v="0"/>
    <x v="0"/>
    <n v="133"/>
  </r>
  <r>
    <n v="287"/>
    <x v="280"/>
    <s v="202208"/>
    <n v="2022"/>
    <n v="8"/>
    <n v="4"/>
    <s v="Nope"/>
    <s v="¡Nop!"/>
    <n v="2022"/>
    <x v="213"/>
    <s v="Si"/>
    <x v="2"/>
    <x v="1"/>
    <x v="9"/>
    <n v="135"/>
  </r>
  <r>
    <n v="288"/>
    <x v="281"/>
    <s v="202209"/>
    <n v="2022"/>
    <n v="9"/>
    <n v="7"/>
    <s v="Justice League: Throne of Atlantis"/>
    <s v="Liga de la Justicia: el trono de Atlantis"/>
    <n v="2015"/>
    <x v="214"/>
    <s v="Si"/>
    <x v="0"/>
    <x v="0"/>
    <x v="0"/>
    <n v="72"/>
  </r>
  <r>
    <n v="289"/>
    <x v="282"/>
    <s v="202209"/>
    <n v="2022"/>
    <n v="9"/>
    <n v="2"/>
    <s v="Star Wars: Episode I - the phantom menace"/>
    <s v="Star Wars: Episodio I - la amenaza fantasma"/>
    <n v="1999"/>
    <x v="215"/>
    <s v="No"/>
    <x v="4"/>
    <x v="0"/>
    <x v="0"/>
    <n v="136"/>
  </r>
  <r>
    <n v="290"/>
    <x v="283"/>
    <s v="202209"/>
    <n v="2022"/>
    <n v="9"/>
    <n v="6"/>
    <s v="The Godfather Coda: The Death of Michael Corleone"/>
    <s v="El padrino, epílogo: la muerte de Michael Corleone"/>
    <n v="2020"/>
    <x v="71"/>
    <s v="No"/>
    <x v="3"/>
    <x v="0"/>
    <x v="0"/>
    <n v="158"/>
  </r>
  <r>
    <n v="291"/>
    <x v="284"/>
    <s v="202209"/>
    <n v="2022"/>
    <n v="9"/>
    <n v="7"/>
    <s v="Seven years in Tibet"/>
    <s v="Siete años en el Tíbet"/>
    <n v="1997"/>
    <x v="216"/>
    <s v="Si"/>
    <x v="1"/>
    <x v="0"/>
    <x v="0"/>
    <n v="139"/>
  </r>
  <r>
    <n v="292"/>
    <x v="285"/>
    <s v="202209"/>
    <n v="2022"/>
    <n v="9"/>
    <n v="6"/>
    <s v="Boogie nights"/>
    <s v="Boogie nights: juegos de placer"/>
    <n v="1997"/>
    <x v="180"/>
    <s v="Si"/>
    <x v="0"/>
    <x v="0"/>
    <x v="0"/>
    <n v="155"/>
  </r>
  <r>
    <n v="293"/>
    <x v="286"/>
    <s v="202209"/>
    <n v="2022"/>
    <n v="9"/>
    <n v="3"/>
    <s v="Icarus"/>
    <s v="Ícaro"/>
    <n v="2017"/>
    <x v="217"/>
    <s v="Si"/>
    <x v="1"/>
    <x v="0"/>
    <x v="0"/>
    <n v="121"/>
  </r>
  <r>
    <n v="294"/>
    <x v="287"/>
    <s v="202209"/>
    <n v="2022"/>
    <n v="9"/>
    <n v="5"/>
    <s v="GoldenEye"/>
    <s v="007: GoldenEye"/>
    <n v="1995"/>
    <x v="141"/>
    <s v="Si"/>
    <x v="3"/>
    <x v="0"/>
    <x v="0"/>
    <n v="128"/>
  </r>
  <r>
    <n v="295"/>
    <x v="288"/>
    <s v="202210"/>
    <n v="2022"/>
    <n v="10"/>
    <n v="4"/>
    <s v="El secreto de sus ojos"/>
    <s v="El secreto de sus ojos"/>
    <n v="2009"/>
    <x v="218"/>
    <s v="No"/>
    <x v="9"/>
    <x v="0"/>
    <x v="0"/>
    <n v="129"/>
  </r>
  <r>
    <n v="296"/>
    <x v="289"/>
    <s v="202210"/>
    <n v="2022"/>
    <n v="10"/>
    <n v="7"/>
    <s v="Dog day afternoon"/>
    <s v="Tarde de perros"/>
    <n v="1975"/>
    <x v="219"/>
    <s v="Si"/>
    <x v="0"/>
    <x v="0"/>
    <x v="0"/>
    <n v="124"/>
  </r>
  <r>
    <n v="297"/>
    <x v="290"/>
    <s v="202210"/>
    <n v="2022"/>
    <n v="10"/>
    <n v="4"/>
    <s v="The great hack"/>
    <s v="Nada es privado"/>
    <n v="2019"/>
    <x v="220"/>
    <s v="Si"/>
    <x v="1"/>
    <x v="0"/>
    <x v="0"/>
    <n v="114"/>
  </r>
  <r>
    <n v="298"/>
    <x v="291"/>
    <s v="202210"/>
    <n v="2022"/>
    <n v="10"/>
    <n v="6"/>
    <s v="Logan"/>
    <s v="Logan"/>
    <n v="2017"/>
    <x v="76"/>
    <s v="Si"/>
    <x v="9"/>
    <x v="0"/>
    <x v="0"/>
    <n v="137"/>
  </r>
  <r>
    <n v="299"/>
    <x v="292"/>
    <s v="202210"/>
    <n v="2022"/>
    <n v="10"/>
    <n v="7"/>
    <s v="Tomorrow never dies"/>
    <s v="007: El mañana nunca muere"/>
    <n v="1997"/>
    <x v="221"/>
    <s v="Si"/>
    <x v="3"/>
    <x v="0"/>
    <x v="0"/>
    <n v="119"/>
  </r>
  <r>
    <n v="300"/>
    <x v="293"/>
    <s v="202210"/>
    <n v="2022"/>
    <n v="10"/>
    <n v="4"/>
    <s v="The conjuring"/>
    <s v="El conjuro"/>
    <n v="2013"/>
    <x v="222"/>
    <s v="Si"/>
    <x v="0"/>
    <x v="0"/>
    <x v="0"/>
    <n v="112"/>
  </r>
  <r>
    <n v="301"/>
    <x v="294"/>
    <s v="202211"/>
    <n v="2022"/>
    <n v="11"/>
    <n v="1"/>
    <s v="Iron man"/>
    <s v="Iron man: el hombre de hierro"/>
    <n v="2008"/>
    <x v="223"/>
    <s v="No"/>
    <x v="4"/>
    <x v="0"/>
    <x v="0"/>
    <n v="126"/>
  </r>
  <r>
    <n v="302"/>
    <x v="295"/>
    <s v="202211"/>
    <n v="2022"/>
    <n v="11"/>
    <n v="4"/>
    <s v="Black Panther: Wakanda forever"/>
    <s v="Pantera negra: Wakanda por siempre"/>
    <n v="2022"/>
    <x v="224"/>
    <s v="Si"/>
    <x v="5"/>
    <x v="1"/>
    <x v="11"/>
    <n v="161"/>
  </r>
  <r>
    <n v="303"/>
    <x v="296"/>
    <s v="202211"/>
    <n v="2022"/>
    <n v="11"/>
    <n v="1"/>
    <s v="The world is not enough"/>
    <s v="007: El mundo no basta"/>
    <n v="1999"/>
    <x v="225"/>
    <s v="No"/>
    <x v="3"/>
    <x v="0"/>
    <x v="0"/>
    <n v="128"/>
  </r>
  <r>
    <n v="304"/>
    <x v="297"/>
    <s v="202211"/>
    <n v="2022"/>
    <n v="11"/>
    <n v="7"/>
    <s v="Little miss Sunshine"/>
    <s v="Pequeña miss Sunshine"/>
    <n v="2006"/>
    <x v="226"/>
    <s v="Si"/>
    <x v="9"/>
    <x v="0"/>
    <x v="0"/>
    <n v="101"/>
  </r>
  <r>
    <n v="305"/>
    <x v="298"/>
    <s v="202212"/>
    <n v="2022"/>
    <n v="12"/>
    <n v="4"/>
    <s v="Jingle all the way"/>
    <s v="El regalo prometido"/>
    <n v="1996"/>
    <x v="227"/>
    <s v="No"/>
    <x v="4"/>
    <x v="0"/>
    <x v="0"/>
    <n v="89"/>
  </r>
  <r>
    <n v="306"/>
    <x v="299"/>
    <s v="202212"/>
    <n v="2022"/>
    <n v="12"/>
    <n v="5"/>
    <s v="Sweeney Todd: The demon barber of Fleet Street"/>
    <s v="Sweeney Todd: el barbero demoníaco de la calle Fleet"/>
    <n v="2007"/>
    <x v="113"/>
    <s v="Si"/>
    <x v="0"/>
    <x v="0"/>
    <x v="0"/>
    <n v="117"/>
  </r>
  <r>
    <n v="307"/>
    <x v="300"/>
    <s v="202212"/>
    <n v="2022"/>
    <n v="12"/>
    <n v="7"/>
    <s v="Pinocchio"/>
    <s v="Pinocho"/>
    <n v="2022"/>
    <x v="179"/>
    <s v="Si"/>
    <x v="1"/>
    <x v="0"/>
    <x v="0"/>
    <n v="114"/>
  </r>
  <r>
    <n v="308"/>
    <x v="301"/>
    <s v="202212"/>
    <n v="2022"/>
    <n v="12"/>
    <n v="7"/>
    <s v="Im Westen nichts Neues"/>
    <s v="Sin novedad en el frente"/>
    <n v="2022"/>
    <x v="228"/>
    <s v="Si"/>
    <x v="1"/>
    <x v="0"/>
    <x v="8"/>
    <n v="143"/>
  </r>
  <r>
    <n v="309"/>
    <x v="302"/>
    <s v="202212"/>
    <n v="2022"/>
    <n v="12"/>
    <n v="4"/>
    <s v="Black Adam"/>
    <s v="Black Adam"/>
    <n v="2022"/>
    <x v="229"/>
    <s v="Si"/>
    <x v="0"/>
    <x v="0"/>
    <x v="13"/>
    <n v="124"/>
  </r>
  <r>
    <n v="310"/>
    <x v="303"/>
    <s v="202301"/>
    <n v="2023"/>
    <n v="1"/>
    <n v="1"/>
    <s v="Eternals"/>
    <s v="Eternals"/>
    <n v="2021"/>
    <x v="122"/>
    <s v="Si"/>
    <x v="4"/>
    <x v="0"/>
    <x v="8"/>
    <n v="157"/>
  </r>
  <r>
    <n v="311"/>
    <x v="304"/>
    <s v="202301"/>
    <n v="2023"/>
    <n v="1"/>
    <n v="3"/>
    <s v="Glass Onion: A Knives Out Mystery"/>
    <s v="Glass Onion: Un misterio de Knives Out"/>
    <n v="2022"/>
    <x v="102"/>
    <s v="Si"/>
    <x v="1"/>
    <x v="0"/>
    <x v="0"/>
    <n v="149"/>
  </r>
  <r>
    <n v="312"/>
    <x v="305"/>
    <s v="202301"/>
    <n v="2023"/>
    <n v="1"/>
    <n v="4"/>
    <s v="The last duel"/>
    <s v="El último duelo"/>
    <n v="2021"/>
    <x v="200"/>
    <s v="Si"/>
    <x v="9"/>
    <x v="0"/>
    <x v="0"/>
    <n v="152"/>
  </r>
  <r>
    <n v="313"/>
    <x v="306"/>
    <s v="202301"/>
    <n v="2023"/>
    <n v="1"/>
    <n v="6"/>
    <s v="Batman v Superman: Dawn of justice ultimate edition"/>
    <s v="Batman vs Superman: El origen de la justicia ultimate edition"/>
    <n v="2016"/>
    <x v="128"/>
    <s v="No"/>
    <x v="0"/>
    <x v="0"/>
    <x v="0"/>
    <n v="182"/>
  </r>
  <r>
    <n v="314"/>
    <x v="307"/>
    <s v="202301"/>
    <n v="2023"/>
    <n v="1"/>
    <n v="2"/>
    <s v="Avatar: The way of water"/>
    <s v="Avatar: el camino del agua"/>
    <n v="2022"/>
    <x v="230"/>
    <s v="Si"/>
    <x v="5"/>
    <x v="1"/>
    <x v="11"/>
    <n v="192"/>
  </r>
  <r>
    <n v="315"/>
    <x v="308"/>
    <s v="202301"/>
    <n v="2023"/>
    <n v="1"/>
    <n v="7"/>
    <s v="Letters from Iwo Jima"/>
    <s v="Cartas desde Iwo Jima"/>
    <n v="2006"/>
    <x v="28"/>
    <s v="Si"/>
    <x v="0"/>
    <x v="0"/>
    <x v="0"/>
    <n v="141"/>
  </r>
  <r>
    <n v="316"/>
    <x v="309"/>
    <s v="202301"/>
    <n v="2023"/>
    <n v="1"/>
    <n v="1"/>
    <s v="Top gun: Maverick"/>
    <s v="Top gun: Maverick"/>
    <n v="2022"/>
    <x v="199"/>
    <s v="No"/>
    <x v="9"/>
    <x v="0"/>
    <x v="0"/>
    <n v="131"/>
  </r>
  <r>
    <n v="317"/>
    <x v="310"/>
    <s v="202301"/>
    <n v="2023"/>
    <n v="1"/>
    <n v="4"/>
    <s v="Babylon"/>
    <s v="Babylon"/>
    <n v="2022"/>
    <x v="41"/>
    <s v="Si"/>
    <x v="2"/>
    <x v="1"/>
    <x v="14"/>
    <n v="189"/>
  </r>
  <r>
    <n v="318"/>
    <x v="311"/>
    <s v="202302"/>
    <n v="2023"/>
    <n v="2"/>
    <n v="4"/>
    <s v="The banshees of Inisherin"/>
    <s v="Los espíritus de la isla"/>
    <n v="2022"/>
    <x v="187"/>
    <s v="Si"/>
    <x v="2"/>
    <x v="1"/>
    <x v="14"/>
    <n v="114"/>
  </r>
  <r>
    <n v="319"/>
    <x v="312"/>
    <s v="202302"/>
    <n v="2023"/>
    <n v="2"/>
    <n v="6"/>
    <s v="Scott Pilgrim vs. the World"/>
    <s v="Scott Pilgrim vs. los ex de la chica de sus sueños"/>
    <n v="2010"/>
    <x v="54"/>
    <s v="Si"/>
    <x v="0"/>
    <x v="0"/>
    <x v="0"/>
    <n v="112"/>
  </r>
  <r>
    <n v="320"/>
    <x v="313"/>
    <s v="202302"/>
    <n v="2023"/>
    <n v="2"/>
    <n v="2"/>
    <s v="The whale"/>
    <s v="La ballena"/>
    <n v="2022"/>
    <x v="231"/>
    <s v="Si"/>
    <x v="2"/>
    <x v="1"/>
    <x v="14"/>
    <n v="117"/>
  </r>
  <r>
    <n v="321"/>
    <x v="314"/>
    <s v="202302"/>
    <n v="2023"/>
    <n v="2"/>
    <n v="4"/>
    <s v="Ant-Man and the Wasp: Quantumania"/>
    <s v="Ant-Man and the Wasp: Quantumania"/>
    <n v="2023"/>
    <x v="232"/>
    <s v="Si"/>
    <x v="5"/>
    <x v="1"/>
    <x v="11"/>
    <n v="125"/>
  </r>
  <r>
    <n v="322"/>
    <x v="315"/>
    <s v="202302"/>
    <n v="2023"/>
    <n v="2"/>
    <n v="5"/>
    <s v="千と千尋の神隠し"/>
    <s v="El viaje de Chihiro"/>
    <n v="2001"/>
    <x v="110"/>
    <s v="Si"/>
    <x v="1"/>
    <x v="0"/>
    <x v="0"/>
    <n v="125"/>
  </r>
  <r>
    <n v="323"/>
    <x v="316"/>
    <s v="202303"/>
    <n v="2023"/>
    <n v="3"/>
    <n v="4"/>
    <s v="Creed III"/>
    <s v="Creed III"/>
    <n v="2023"/>
    <x v="233"/>
    <s v="Si"/>
    <x v="2"/>
    <x v="1"/>
    <x v="14"/>
    <n v="117"/>
  </r>
  <r>
    <n v="324"/>
    <x v="317"/>
    <s v="202303"/>
    <n v="2023"/>
    <n v="3"/>
    <n v="6"/>
    <s v="Misery"/>
    <s v="Misery"/>
    <n v="1990"/>
    <x v="81"/>
    <s v="Si"/>
    <x v="3"/>
    <x v="0"/>
    <x v="0"/>
    <n v="107"/>
  </r>
  <r>
    <n v="325"/>
    <x v="318"/>
    <s v="202304"/>
    <n v="2023"/>
    <n v="4"/>
    <n v="4"/>
    <s v="The color purple"/>
    <s v="El color púrpura"/>
    <n v="1985"/>
    <x v="16"/>
    <s v="Si"/>
    <x v="0"/>
    <x v="0"/>
    <x v="0"/>
    <n v="154"/>
  </r>
  <r>
    <n v="326"/>
    <x v="319"/>
    <s v="202304"/>
    <n v="2023"/>
    <n v="4"/>
    <n v="6"/>
    <s v="Cleopatra"/>
    <s v="Cleopatra"/>
    <n v="1963"/>
    <x v="234"/>
    <s v="Si"/>
    <x v="9"/>
    <x v="0"/>
    <x v="0"/>
    <n v="251"/>
  </r>
  <r>
    <n v="327"/>
    <x v="320"/>
    <s v="202304"/>
    <n v="2023"/>
    <n v="4"/>
    <n v="7"/>
    <s v="It: chapter two"/>
    <s v="It: capítulo dos"/>
    <n v="2019"/>
    <x v="209"/>
    <s v="Si"/>
    <x v="3"/>
    <x v="0"/>
    <x v="0"/>
    <n v="169"/>
  </r>
  <r>
    <n v="328"/>
    <x v="321"/>
    <s v="202304"/>
    <n v="2023"/>
    <n v="4"/>
    <n v="6"/>
    <s v="Tetris"/>
    <s v="Tetris"/>
    <n v="2023"/>
    <x v="235"/>
    <s v="Si"/>
    <x v="13"/>
    <x v="0"/>
    <x v="0"/>
    <n v="118"/>
  </r>
  <r>
    <n v="329"/>
    <x v="322"/>
    <s v="202304"/>
    <n v="2023"/>
    <n v="4"/>
    <n v="1"/>
    <s v="The notebook"/>
    <s v="Diario de una pasión"/>
    <n v="2004"/>
    <x v="236"/>
    <s v="Si"/>
    <x v="0"/>
    <x v="0"/>
    <x v="0"/>
    <n v="121"/>
  </r>
  <r>
    <n v="330"/>
    <x v="323"/>
    <s v="202304"/>
    <n v="2023"/>
    <n v="4"/>
    <n v="7"/>
    <s v="Die another day"/>
    <s v="007: Otro día para morir"/>
    <n v="2002"/>
    <x v="237"/>
    <s v="Si"/>
    <x v="3"/>
    <x v="0"/>
    <x v="0"/>
    <n v="133"/>
  </r>
  <r>
    <n v="331"/>
    <x v="324"/>
    <s v="202305"/>
    <n v="2023"/>
    <n v="5"/>
    <n v="7"/>
    <s v="Guardians of the galaxy Vol. 3"/>
    <s v="Guardianes de la galaxia Vol. 3"/>
    <n v="2023"/>
    <x v="138"/>
    <s v="Si"/>
    <x v="5"/>
    <x v="1"/>
    <x v="11"/>
    <n v="149"/>
  </r>
  <r>
    <n v="332"/>
    <x v="325"/>
    <s v="202305"/>
    <n v="2023"/>
    <n v="5"/>
    <n v="6"/>
    <s v="Captain Fantastic"/>
    <s v="Capitán Fantástico"/>
    <n v="2016"/>
    <x v="238"/>
    <s v="Si"/>
    <x v="3"/>
    <x v="0"/>
    <x v="0"/>
    <n v="118"/>
  </r>
  <r>
    <n v="333"/>
    <x v="326"/>
    <s v="202306"/>
    <n v="2023"/>
    <n v="6"/>
    <n v="6"/>
    <s v="The Batman"/>
    <s v="The Batman"/>
    <n v="2022"/>
    <x v="182"/>
    <s v="No"/>
    <x v="0"/>
    <x v="0"/>
    <x v="0"/>
    <n v="176"/>
  </r>
  <r>
    <n v="334"/>
    <x v="327"/>
    <s v="202306"/>
    <n v="2023"/>
    <n v="6"/>
    <n v="6"/>
    <s v="The Flash"/>
    <s v="The Flash"/>
    <n v="2023"/>
    <x v="209"/>
    <s v="Si"/>
    <x v="2"/>
    <x v="1"/>
    <x v="3"/>
    <n v="144"/>
  </r>
  <r>
    <n v="335"/>
    <x v="328"/>
    <s v="202306"/>
    <n v="2023"/>
    <n v="6"/>
    <n v="7"/>
    <s v="Men in Black III"/>
    <s v="Hombres de negro III"/>
    <n v="2012"/>
    <x v="239"/>
    <s v="Si"/>
    <x v="12"/>
    <x v="0"/>
    <x v="0"/>
    <n v="106"/>
  </r>
  <r>
    <n v="336"/>
    <x v="329"/>
    <s v="202306"/>
    <n v="2023"/>
    <n v="6"/>
    <n v="1"/>
    <s v="(500) Days of Summer"/>
    <s v="(500) días con ella"/>
    <n v="2009"/>
    <x v="240"/>
    <s v="Si"/>
    <x v="9"/>
    <x v="0"/>
    <x v="0"/>
    <n v="95"/>
  </r>
  <r>
    <n v="337"/>
    <x v="330"/>
    <s v="202306"/>
    <n v="2023"/>
    <n v="6"/>
    <n v="7"/>
    <s v="The Mitchells vs. The machines"/>
    <s v="La familia Mitchell vs. las máquinas"/>
    <n v="2021"/>
    <x v="241"/>
    <s v="Si"/>
    <x v="1"/>
    <x v="0"/>
    <x v="0"/>
    <n v="110"/>
  </r>
  <r>
    <n v="338"/>
    <x v="331"/>
    <s v="202307"/>
    <n v="2023"/>
    <n v="7"/>
    <n v="4"/>
    <s v="Spider-Man: Across the Spider-Verse"/>
    <s v="Spider-man: A través del Spider-Verso"/>
    <n v="2023"/>
    <x v="242"/>
    <s v="Si"/>
    <x v="2"/>
    <x v="1"/>
    <x v="5"/>
    <n v="136"/>
  </r>
  <r>
    <n v="339"/>
    <x v="332"/>
    <s v="202307"/>
    <n v="2023"/>
    <n v="7"/>
    <n v="6"/>
    <s v="Mission impossible"/>
    <s v="Misión imposible"/>
    <n v="1996"/>
    <x v="42"/>
    <s v="Si"/>
    <x v="12"/>
    <x v="0"/>
    <x v="0"/>
    <n v="110"/>
  </r>
  <r>
    <n v="339"/>
    <x v="333"/>
    <s v="202308"/>
    <n v="2023"/>
    <n v="8"/>
    <n v="7"/>
    <s v="Oppenheimer"/>
    <s v="Oppenheimer"/>
    <n v="2023"/>
    <x v="21"/>
    <s v="Si"/>
    <x v="10"/>
    <x v="1"/>
    <x v="15"/>
    <n v="180"/>
  </r>
  <r>
    <n v="341"/>
    <x v="334"/>
    <s v="202308"/>
    <n v="2023"/>
    <n v="8"/>
    <n v="7"/>
    <s v="The Godfather"/>
    <s v="El Padrino"/>
    <n v="1972"/>
    <x v="71"/>
    <s v="No"/>
    <x v="12"/>
    <x v="0"/>
    <x v="0"/>
    <n v="175"/>
  </r>
  <r>
    <n v="342"/>
    <x v="335"/>
    <s v="202309"/>
    <n v="2023"/>
    <n v="9"/>
    <n v="7"/>
    <s v="Mission: impossible 2"/>
    <s v="Misión: imposible 2"/>
    <n v="2000"/>
    <x v="243"/>
    <s v="Si"/>
    <x v="12"/>
    <x v="0"/>
    <x v="0"/>
    <n v="123"/>
  </r>
  <r>
    <n v="343"/>
    <x v="336"/>
    <s v="202309"/>
    <n v="2023"/>
    <n v="9"/>
    <n v="7"/>
    <s v="The Matrix Resurrections"/>
    <s v="Matrix resurrecciones"/>
    <n v="2021"/>
    <x v="244"/>
    <s v="Si"/>
    <x v="0"/>
    <x v="0"/>
    <x v="0"/>
    <n v="148"/>
  </r>
  <r>
    <n v="344"/>
    <x v="337"/>
    <s v="202309"/>
    <n v="2023"/>
    <n v="9"/>
    <n v="2"/>
    <s v="The Super Mario Bros. Movie"/>
    <s v="Super Mario Bros. La película"/>
    <n v="2023"/>
    <x v="245"/>
    <s v="Si"/>
    <x v="2"/>
    <x v="1"/>
    <x v="3"/>
    <n v="9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n v="1"/>
    <x v="0"/>
    <s v="202001"/>
    <n v="2020"/>
    <n v="1"/>
    <n v="6"/>
    <s v="The disaster artist"/>
    <s v="The disaster artist: Obra maestra"/>
    <n v="2017"/>
    <x v="0"/>
    <s v="Si"/>
    <x v="0"/>
    <x v="0"/>
    <s v="Casa"/>
    <n v="104"/>
  </r>
  <r>
    <n v="2"/>
    <x v="1"/>
    <s v="202001"/>
    <n v="2020"/>
    <n v="1"/>
    <n v="7"/>
    <s v="The two popes"/>
    <s v="Los dos papas"/>
    <n v="2019"/>
    <x v="1"/>
    <s v="Si"/>
    <x v="1"/>
    <x v="0"/>
    <s v="Casa"/>
    <n v="126"/>
  </r>
  <r>
    <n v="3"/>
    <x v="2"/>
    <s v="202001"/>
    <n v="2020"/>
    <n v="1"/>
    <n v="1"/>
    <s v="The irishman"/>
    <s v="El irlandés"/>
    <n v="2019"/>
    <x v="2"/>
    <s v="Si"/>
    <x v="1"/>
    <x v="0"/>
    <s v="Casa"/>
    <n v="210"/>
  </r>
  <r>
    <n v="4"/>
    <x v="2"/>
    <s v="202001"/>
    <n v="2020"/>
    <n v="1"/>
    <n v="1"/>
    <s v="Into the spider-verse"/>
    <s v="Spider-Man: Un nuevo universo"/>
    <n v="2018"/>
    <x v="3"/>
    <s v="Si"/>
    <x v="0"/>
    <x v="0"/>
    <s v="Casa"/>
    <n v="116"/>
  </r>
  <r>
    <n v="5"/>
    <x v="3"/>
    <s v="202001"/>
    <n v="2020"/>
    <n v="1"/>
    <n v="2"/>
    <s v="Zootopia"/>
    <s v="Zootopia"/>
    <n v="2016"/>
    <x v="4"/>
    <s v="Si"/>
    <x v="1"/>
    <x v="0"/>
    <s v="Casa"/>
    <n v="110"/>
  </r>
  <r>
    <n v="6"/>
    <x v="4"/>
    <s v="202001"/>
    <n v="2020"/>
    <n v="1"/>
    <n v="3"/>
    <s v="Judy"/>
    <s v="Judy"/>
    <n v="2019"/>
    <x v="5"/>
    <s v="Si"/>
    <x v="2"/>
    <x v="1"/>
    <s v="El Edén"/>
    <n v="118"/>
  </r>
  <r>
    <n v="7"/>
    <x v="5"/>
    <s v="202001"/>
    <n v="2020"/>
    <n v="1"/>
    <n v="5"/>
    <s v="Her"/>
    <s v="Ella"/>
    <n v="2013"/>
    <x v="6"/>
    <s v="Si"/>
    <x v="3"/>
    <x v="0"/>
    <s v="Casa"/>
    <n v="126"/>
  </r>
  <r>
    <n v="8"/>
    <x v="6"/>
    <s v="202001"/>
    <n v="2020"/>
    <n v="1"/>
    <n v="3"/>
    <s v="기생충"/>
    <s v="Parásitos"/>
    <n v="2019"/>
    <x v="7"/>
    <s v="Si"/>
    <x v="2"/>
    <x v="1"/>
    <s v="El Edén"/>
    <n v="132"/>
  </r>
  <r>
    <n v="9"/>
    <x v="7"/>
    <s v="202001"/>
    <n v="2020"/>
    <n v="1"/>
    <n v="7"/>
    <s v="Eternal sunshine of the spotless mind"/>
    <s v="Eterno resplandor de una mente sin recuerdos"/>
    <n v="2004"/>
    <x v="8"/>
    <s v="Si"/>
    <x v="3"/>
    <x v="0"/>
    <s v="Casa"/>
    <n v="108"/>
  </r>
  <r>
    <n v="10"/>
    <x v="8"/>
    <s v="202001"/>
    <n v="2020"/>
    <n v="1"/>
    <n v="4"/>
    <s v="Jojo Rabbit"/>
    <s v="Jojo Rabbit"/>
    <n v="2019"/>
    <x v="9"/>
    <s v="Si"/>
    <x v="2"/>
    <x v="1"/>
    <s v="Avenida Chile"/>
    <n v="108"/>
  </r>
  <r>
    <n v="11"/>
    <x v="9"/>
    <s v="202001"/>
    <n v="2020"/>
    <n v="1"/>
    <n v="4"/>
    <n v="1917"/>
    <n v="1917"/>
    <n v="2019"/>
    <x v="10"/>
    <s v="Si"/>
    <x v="2"/>
    <x v="1"/>
    <s v="Portal 80"/>
    <n v="119"/>
  </r>
  <r>
    <n v="12"/>
    <x v="10"/>
    <s v="202002"/>
    <n v="2020"/>
    <n v="2"/>
    <n v="6"/>
    <s v="Superbad"/>
    <s v="Súper cool"/>
    <n v="2007"/>
    <x v="11"/>
    <s v="Si"/>
    <x v="1"/>
    <x v="0"/>
    <s v="Casa"/>
    <n v="119"/>
  </r>
  <r>
    <n v="13"/>
    <x v="11"/>
    <s v="202002"/>
    <n v="2020"/>
    <n v="2"/>
    <n v="7"/>
    <s v="Molly's game"/>
    <s v="Apuesta maestra"/>
    <n v="2017"/>
    <x v="12"/>
    <s v="Si"/>
    <x v="3"/>
    <x v="0"/>
    <s v="Casa"/>
    <n v="141"/>
  </r>
  <r>
    <n v="14"/>
    <x v="12"/>
    <s v="202002"/>
    <n v="2020"/>
    <n v="2"/>
    <n v="1"/>
    <s v="Uncut gems"/>
    <s v="Diamantes en bruto"/>
    <n v="2019"/>
    <x v="13"/>
    <s v="Si"/>
    <x v="1"/>
    <x v="0"/>
    <s v="Casa"/>
    <n v="135"/>
  </r>
  <r>
    <n v="15"/>
    <x v="13"/>
    <s v="202002"/>
    <n v="2020"/>
    <n v="2"/>
    <n v="4"/>
    <s v="8 mile"/>
    <s v="8 mile: calle de las ilusiones"/>
    <n v="2002"/>
    <x v="14"/>
    <s v="Si"/>
    <x v="0"/>
    <x v="0"/>
    <s v="Casa"/>
    <n v="118"/>
  </r>
  <r>
    <n v="16"/>
    <x v="14"/>
    <s v="202002"/>
    <n v="2020"/>
    <n v="2"/>
    <n v="7"/>
    <s v="Klaus"/>
    <s v="Klaus"/>
    <n v="2019"/>
    <x v="15"/>
    <s v="Si"/>
    <x v="1"/>
    <x v="0"/>
    <s v="Casa"/>
    <n v="97"/>
  </r>
  <r>
    <n v="17"/>
    <x v="15"/>
    <s v="202002"/>
    <n v="2020"/>
    <n v="2"/>
    <n v="6"/>
    <s v="Saving private Ryan"/>
    <s v="Rescatando al soldado Ryan"/>
    <n v="1998"/>
    <x v="16"/>
    <s v="Si"/>
    <x v="3"/>
    <x v="0"/>
    <s v="Casa"/>
    <n v="170"/>
  </r>
  <r>
    <n v="18"/>
    <x v="16"/>
    <s v="202002"/>
    <n v="2020"/>
    <n v="2"/>
    <n v="7"/>
    <s v="Mad Max"/>
    <s v="Mad Max, el guerrero de la carretera"/>
    <n v="1979"/>
    <x v="17"/>
    <s v="Si"/>
    <x v="1"/>
    <x v="0"/>
    <s v="Casa"/>
    <n v="95"/>
  </r>
  <r>
    <n v="19"/>
    <x v="17"/>
    <s v="202003"/>
    <n v="2020"/>
    <n v="3"/>
    <n v="6"/>
    <s v="Hustlers"/>
    <s v="Estafadores de Wall Street"/>
    <n v="2019"/>
    <x v="18"/>
    <s v="Si"/>
    <x v="3"/>
    <x v="0"/>
    <s v="Casa"/>
    <n v="104"/>
  </r>
  <r>
    <n v="20"/>
    <x v="18"/>
    <s v="202003"/>
    <n v="2020"/>
    <n v="3"/>
    <n v="1"/>
    <s v="The redshaw redemption"/>
    <s v="Sueño de fuga"/>
    <n v="1994"/>
    <x v="19"/>
    <s v="Si"/>
    <x v="0"/>
    <x v="0"/>
    <s v="Casa"/>
    <n v="142"/>
  </r>
  <r>
    <n v="21"/>
    <x v="19"/>
    <s v="202003"/>
    <n v="2020"/>
    <n v="3"/>
    <n v="6"/>
    <s v="Behind the curve"/>
    <s v="Tan plana como un encefalograma"/>
    <n v="2018"/>
    <x v="20"/>
    <s v="Si"/>
    <x v="1"/>
    <x v="0"/>
    <s v="Casa"/>
    <n v="95"/>
  </r>
  <r>
    <n v="22"/>
    <x v="19"/>
    <s v="202003"/>
    <n v="2020"/>
    <n v="3"/>
    <n v="6"/>
    <s v="Okja"/>
    <s v="Okja"/>
    <n v="2017"/>
    <x v="7"/>
    <s v="Si"/>
    <x v="1"/>
    <x v="0"/>
    <s v="Casa"/>
    <n v="120"/>
  </r>
  <r>
    <n v="23"/>
    <x v="20"/>
    <s v="202003"/>
    <n v="2020"/>
    <n v="3"/>
    <n v="1"/>
    <s v="The prestige"/>
    <s v="El gran truco"/>
    <n v="2006"/>
    <x v="21"/>
    <s v="Si"/>
    <x v="3"/>
    <x v="0"/>
    <s v="Casa"/>
    <n v="130"/>
  </r>
  <r>
    <n v="24"/>
    <x v="21"/>
    <s v="202003"/>
    <n v="2020"/>
    <n v="3"/>
    <n v="6"/>
    <s v="One flew over the cuckoo's nest"/>
    <s v="Atrapado sin salida"/>
    <n v="1975"/>
    <x v="22"/>
    <s v="Si"/>
    <x v="3"/>
    <x v="0"/>
    <s v="Casa"/>
    <n v="134"/>
  </r>
  <r>
    <n v="25"/>
    <x v="22"/>
    <s v="202003"/>
    <n v="2020"/>
    <n v="3"/>
    <n v="7"/>
    <s v="The game changers"/>
    <s v="Cambio Radical"/>
    <n v="2018"/>
    <x v="23"/>
    <s v="Si"/>
    <x v="1"/>
    <x v="0"/>
    <s v="Casa"/>
    <n v="112"/>
  </r>
  <r>
    <n v="26"/>
    <x v="23"/>
    <s v="202004"/>
    <n v="2020"/>
    <n v="4"/>
    <n v="7"/>
    <s v="John Wick"/>
    <s v="John Wick: Sin control"/>
    <n v="2014"/>
    <x v="24"/>
    <s v="Si"/>
    <x v="3"/>
    <x v="0"/>
    <s v="Casa"/>
    <n v="107"/>
  </r>
  <r>
    <n v="27"/>
    <x v="24"/>
    <s v="202004"/>
    <n v="2020"/>
    <n v="4"/>
    <n v="2"/>
    <s v="The big Lebowski"/>
    <s v="El gran Lebowski"/>
    <n v="1998"/>
    <x v="25"/>
    <s v="Si"/>
    <x v="3"/>
    <x v="0"/>
    <s v="Casa"/>
    <n v="119"/>
  </r>
  <r>
    <n v="28"/>
    <x v="25"/>
    <s v="202004"/>
    <n v="2020"/>
    <n v="4"/>
    <n v="3"/>
    <s v="The shining"/>
    <s v="El resplandor"/>
    <n v="1980"/>
    <x v="26"/>
    <s v="Si"/>
    <x v="0"/>
    <x v="0"/>
    <s v="Casa"/>
    <n v="146"/>
  </r>
  <r>
    <n v="29"/>
    <x v="26"/>
    <s v="202004"/>
    <n v="2020"/>
    <n v="4"/>
    <n v="4"/>
    <s v="Catch me if you can"/>
    <s v="Atrápame si puedes"/>
    <n v="2002"/>
    <x v="16"/>
    <s v="Si"/>
    <x v="3"/>
    <x v="0"/>
    <s v="Casa"/>
    <n v="141"/>
  </r>
  <r>
    <n v="30"/>
    <x v="27"/>
    <s v="202004"/>
    <n v="2020"/>
    <n v="4"/>
    <n v="5"/>
    <s v="Babel"/>
    <s v="Babel"/>
    <n v="2006"/>
    <x v="27"/>
    <s v="Si"/>
    <x v="3"/>
    <x v="0"/>
    <s v="Casa"/>
    <n v="143"/>
  </r>
  <r>
    <n v="31"/>
    <x v="28"/>
    <s v="202004"/>
    <n v="2020"/>
    <n v="4"/>
    <n v="6"/>
    <s v="Sully"/>
    <s v="Sully: hazaña en el Hudson"/>
    <n v="2016"/>
    <x v="28"/>
    <s v="Si"/>
    <x v="1"/>
    <x v="0"/>
    <s v="Casa"/>
    <n v="96"/>
  </r>
  <r>
    <n v="32"/>
    <x v="29"/>
    <s v="202004"/>
    <n v="2020"/>
    <n v="4"/>
    <n v="7"/>
    <s v="Atlantis"/>
    <s v="Atlantis: el imperio perdido"/>
    <n v="2001"/>
    <x v="29"/>
    <s v="Si"/>
    <x v="1"/>
    <x v="0"/>
    <s v="Casa"/>
    <n v="96"/>
  </r>
  <r>
    <n v="33"/>
    <x v="30"/>
    <s v="202004"/>
    <n v="2020"/>
    <n v="4"/>
    <n v="2"/>
    <s v="A clockwork orange"/>
    <s v="La naranja mecánica"/>
    <n v="1971"/>
    <x v="26"/>
    <s v="Si"/>
    <x v="0"/>
    <x v="0"/>
    <s v="Casa"/>
    <n v="137"/>
  </r>
  <r>
    <n v="34"/>
    <x v="31"/>
    <s v="202004"/>
    <n v="2020"/>
    <n v="4"/>
    <n v="4"/>
    <s v="Gran Torino"/>
    <s v="Gran Torino"/>
    <n v="2008"/>
    <x v="28"/>
    <s v="Si"/>
    <x v="3"/>
    <x v="0"/>
    <s v="Casa"/>
    <n v="120"/>
  </r>
  <r>
    <n v="35"/>
    <x v="32"/>
    <s v="202004"/>
    <n v="2020"/>
    <n v="4"/>
    <n v="6"/>
    <s v="The current war"/>
    <s v="Una guerra brillante"/>
    <n v="2017"/>
    <x v="30"/>
    <s v="Si"/>
    <x v="3"/>
    <x v="0"/>
    <s v="Casa"/>
    <n v="107"/>
  </r>
  <r>
    <n v="36"/>
    <x v="32"/>
    <s v="202004"/>
    <n v="2020"/>
    <n v="4"/>
    <n v="6"/>
    <s v="攻殻機動隊"/>
    <s v="Ghost in the Shell"/>
    <n v="1995"/>
    <x v="31"/>
    <s v="Si"/>
    <x v="1"/>
    <x v="0"/>
    <s v="Casa"/>
    <n v="85"/>
  </r>
  <r>
    <n v="37"/>
    <x v="33"/>
    <s v="202004"/>
    <n v="2020"/>
    <n v="4"/>
    <n v="7"/>
    <s v="Moana"/>
    <s v="Moana: Un mar de aventuras"/>
    <n v="2016"/>
    <x v="32"/>
    <s v="Si"/>
    <x v="3"/>
    <x v="0"/>
    <s v="Casa"/>
    <n v="113"/>
  </r>
  <r>
    <n v="38"/>
    <x v="34"/>
    <s v="202004"/>
    <n v="2020"/>
    <n v="4"/>
    <n v="1"/>
    <s v="Friday night lights"/>
    <s v="Friday night lights"/>
    <n v="2004"/>
    <x v="33"/>
    <s v="Si"/>
    <x v="0"/>
    <x v="0"/>
    <s v="Casa"/>
    <n v="118"/>
  </r>
  <r>
    <n v="39"/>
    <x v="35"/>
    <s v="202004"/>
    <n v="2020"/>
    <n v="4"/>
    <n v="2"/>
    <s v="Gone girl"/>
    <s v="Perdida"/>
    <n v="2014"/>
    <x v="34"/>
    <s v="Si"/>
    <x v="1"/>
    <x v="0"/>
    <s v="Casa"/>
    <n v="149"/>
  </r>
  <r>
    <n v="40"/>
    <x v="36"/>
    <s v="202004"/>
    <n v="2020"/>
    <n v="4"/>
    <n v="4"/>
    <s v="American psycho"/>
    <s v="Psicópata Americano"/>
    <n v="2000"/>
    <x v="35"/>
    <s v="Si"/>
    <x v="3"/>
    <x v="0"/>
    <s v="Casa"/>
    <n v="104"/>
  </r>
  <r>
    <n v="41"/>
    <x v="37"/>
    <s v="202004"/>
    <n v="2020"/>
    <n v="4"/>
    <n v="5"/>
    <s v="Yesterday"/>
    <s v="Yesterday"/>
    <n v="2019"/>
    <x v="36"/>
    <s v="Si"/>
    <x v="0"/>
    <x v="0"/>
    <s v="Casa"/>
    <n v="117"/>
  </r>
  <r>
    <n v="42"/>
    <x v="38"/>
    <s v="202004"/>
    <n v="2020"/>
    <n v="4"/>
    <n v="6"/>
    <s v="John Wick: Chapter 2"/>
    <s v="John Wick 2: Un nuevo día para matar"/>
    <n v="2017"/>
    <x v="24"/>
    <s v="Si"/>
    <x v="1"/>
    <x v="0"/>
    <s v="Casa"/>
    <n v="122"/>
  </r>
  <r>
    <n v="43"/>
    <x v="39"/>
    <s v="202004"/>
    <n v="2020"/>
    <n v="4"/>
    <n v="7"/>
    <s v="Chicago"/>
    <s v="Chicago"/>
    <n v="2002"/>
    <x v="37"/>
    <s v="Si"/>
    <x v="3"/>
    <x v="0"/>
    <s v="Casa"/>
    <n v="113"/>
  </r>
  <r>
    <n v="44"/>
    <x v="40"/>
    <s v="202004"/>
    <n v="2020"/>
    <n v="4"/>
    <n v="2"/>
    <s v="Full metal jacket"/>
    <s v="Nacido para matar"/>
    <n v="1987"/>
    <x v="26"/>
    <s v="Si"/>
    <x v="0"/>
    <x v="0"/>
    <s v="Casa"/>
    <n v="116"/>
  </r>
  <r>
    <n v="45"/>
    <x v="41"/>
    <s v="202004"/>
    <n v="2020"/>
    <n v="4"/>
    <n v="3"/>
    <n v="21"/>
    <s v="21 blackjack"/>
    <n v="2008"/>
    <x v="38"/>
    <s v="Si"/>
    <x v="1"/>
    <x v="0"/>
    <s v="Casa"/>
    <n v="123"/>
  </r>
  <r>
    <n v="46"/>
    <x v="42"/>
    <s v="202004"/>
    <n v="2020"/>
    <n v="4"/>
    <n v="4"/>
    <s v="The judge"/>
    <s v="El juez"/>
    <n v="2014"/>
    <x v="39"/>
    <s v="Si"/>
    <x v="3"/>
    <x v="0"/>
    <s v="Casa"/>
    <n v="142"/>
  </r>
  <r>
    <n v="47"/>
    <x v="43"/>
    <s v="202004"/>
    <n v="2020"/>
    <n v="4"/>
    <n v="5"/>
    <s v="J. Edgar"/>
    <s v="J. Edgar"/>
    <n v="2011"/>
    <x v="28"/>
    <s v="Si"/>
    <x v="0"/>
    <x v="0"/>
    <s v="Casa"/>
    <n v="140"/>
  </r>
  <r>
    <n v="48"/>
    <x v="44"/>
    <s v="202005"/>
    <n v="2020"/>
    <n v="5"/>
    <n v="6"/>
    <s v="Hotel Transylvania"/>
    <s v="Hotel Transylvania"/>
    <n v="2012"/>
    <x v="40"/>
    <s v="Si"/>
    <x v="1"/>
    <x v="0"/>
    <s v="Casa"/>
    <n v="92"/>
  </r>
  <r>
    <n v="49"/>
    <x v="45"/>
    <s v="202005"/>
    <n v="2020"/>
    <n v="5"/>
    <n v="2"/>
    <s v="First man"/>
    <s v="El primer hombre en la luna"/>
    <n v="2018"/>
    <x v="41"/>
    <s v="Si"/>
    <x v="0"/>
    <x v="0"/>
    <s v="Casa"/>
    <n v="141"/>
  </r>
  <r>
    <n v="50"/>
    <x v="46"/>
    <s v="202005"/>
    <n v="2020"/>
    <n v="5"/>
    <n v="3"/>
    <s v="John Wick: Chapter 3"/>
    <s v="John Wick 3: Parabellum"/>
    <n v="2019"/>
    <x v="24"/>
    <s v="Si"/>
    <x v="3"/>
    <x v="0"/>
    <s v="Casa"/>
    <n v="130"/>
  </r>
  <r>
    <n v="51"/>
    <x v="47"/>
    <s v="202005"/>
    <n v="2020"/>
    <n v="5"/>
    <n v="4"/>
    <s v="Scarface"/>
    <s v="Caracortada"/>
    <n v="1983"/>
    <x v="42"/>
    <s v="Si"/>
    <x v="1"/>
    <x v="0"/>
    <s v="Casa"/>
    <n v="170"/>
  </r>
  <r>
    <n v="52"/>
    <x v="48"/>
    <s v="202005"/>
    <n v="2020"/>
    <n v="5"/>
    <n v="5"/>
    <s v="Cidade de Deus"/>
    <s v="Ciudad de Dios"/>
    <n v="2002"/>
    <x v="43"/>
    <s v="Si"/>
    <x v="3"/>
    <x v="0"/>
    <s v="Casa"/>
    <n v="135"/>
  </r>
  <r>
    <n v="53"/>
    <x v="49"/>
    <s v="202005"/>
    <n v="2020"/>
    <n v="5"/>
    <n v="6"/>
    <s v="12 monkeys"/>
    <s v="12 monos"/>
    <n v="1995"/>
    <x v="44"/>
    <s v="Si"/>
    <x v="0"/>
    <x v="0"/>
    <s v="Casa"/>
    <n v="131"/>
  </r>
  <r>
    <n v="54"/>
    <x v="50"/>
    <s v="202005"/>
    <n v="2020"/>
    <n v="5"/>
    <n v="7"/>
    <s v="Mamma mia!"/>
    <s v="Mamma mia!"/>
    <n v="2008"/>
    <x v="45"/>
    <s v="Si"/>
    <x v="1"/>
    <x v="0"/>
    <s v="Casa"/>
    <n v="109"/>
  </r>
  <r>
    <n v="55"/>
    <x v="51"/>
    <s v="202005"/>
    <n v="2020"/>
    <n v="5"/>
    <n v="1"/>
    <s v="Onward"/>
    <s v="Unidos"/>
    <n v="2020"/>
    <x v="46"/>
    <s v="Si"/>
    <x v="3"/>
    <x v="0"/>
    <s v="Casa"/>
    <n v="102"/>
  </r>
  <r>
    <n v="56"/>
    <x v="52"/>
    <s v="202005"/>
    <n v="2020"/>
    <n v="5"/>
    <n v="2"/>
    <s v="Megamind"/>
    <s v="Megamente"/>
    <n v="2010"/>
    <x v="47"/>
    <s v="Si"/>
    <x v="1"/>
    <x v="0"/>
    <s v="Casa"/>
    <n v="96"/>
  </r>
  <r>
    <n v="57"/>
    <x v="53"/>
    <s v="202005"/>
    <n v="2020"/>
    <n v="5"/>
    <n v="3"/>
    <s v="Hotel Transylvania 2"/>
    <s v="Hotel Transylvania 2"/>
    <n v="2015"/>
    <x v="40"/>
    <s v="Si"/>
    <x v="1"/>
    <x v="0"/>
    <s v="Casa"/>
    <n v="89"/>
  </r>
  <r>
    <n v="58"/>
    <x v="54"/>
    <s v="202005"/>
    <n v="2020"/>
    <n v="5"/>
    <n v="7"/>
    <s v="Frozen 2"/>
    <s v="Frozen 2"/>
    <n v="2019"/>
    <x v="48"/>
    <s v="Si"/>
    <x v="3"/>
    <x v="0"/>
    <s v="Casa"/>
    <n v="103"/>
  </r>
  <r>
    <n v="59"/>
    <x v="55"/>
    <s v="202005"/>
    <n v="2020"/>
    <n v="5"/>
    <n v="1"/>
    <s v="Hotel Transylvania 3"/>
    <s v="Hotel Transylvania 3: Monstruos de vacaciones"/>
    <n v="2018"/>
    <x v="40"/>
    <s v="Si"/>
    <x v="0"/>
    <x v="0"/>
    <s v="Casa"/>
    <n v="97"/>
  </r>
  <r>
    <n v="60"/>
    <x v="56"/>
    <s v="202005"/>
    <n v="2020"/>
    <n v="5"/>
    <n v="2"/>
    <s v="How to train your dragon"/>
    <s v="¿Cómo entrenar a tu dragón?"/>
    <n v="2010"/>
    <x v="49"/>
    <s v="Si"/>
    <x v="1"/>
    <x v="0"/>
    <s v="Casa"/>
    <n v="98"/>
  </r>
  <r>
    <n v="61"/>
    <x v="57"/>
    <s v="202005"/>
    <n v="2020"/>
    <n v="5"/>
    <n v="4"/>
    <s v="The blind side"/>
    <s v="Un sueño posible"/>
    <n v="2009"/>
    <x v="50"/>
    <s v="Si"/>
    <x v="0"/>
    <x v="0"/>
    <s v="Casa"/>
    <n v="129"/>
  </r>
  <r>
    <n v="62"/>
    <x v="58"/>
    <s v="202005"/>
    <n v="2020"/>
    <n v="5"/>
    <n v="6"/>
    <s v="Lo imposible"/>
    <s v="Lo imposible"/>
    <n v="2012"/>
    <x v="51"/>
    <s v="Si"/>
    <x v="3"/>
    <x v="0"/>
    <s v="Casa"/>
    <n v="114"/>
  </r>
  <r>
    <n v="63"/>
    <x v="59"/>
    <s v="202005"/>
    <n v="2020"/>
    <n v="5"/>
    <n v="3"/>
    <s v="Drive"/>
    <s v="Drive"/>
    <n v="2011"/>
    <x v="52"/>
    <s v="Si"/>
    <x v="3"/>
    <x v="0"/>
    <s v="Casa"/>
    <n v="95"/>
  </r>
  <r>
    <n v="64"/>
    <x v="60"/>
    <s v="202006"/>
    <n v="2020"/>
    <n v="6"/>
    <n v="5"/>
    <s v="Atonement"/>
    <s v="Expiación, deseo y pecado"/>
    <n v="2007"/>
    <x v="53"/>
    <s v="Si"/>
    <x v="3"/>
    <x v="0"/>
    <s v="Casa"/>
    <n v="130"/>
  </r>
  <r>
    <n v="65"/>
    <x v="61"/>
    <s v="202006"/>
    <n v="2020"/>
    <n v="6"/>
    <n v="7"/>
    <s v="Casino"/>
    <s v="Casino"/>
    <n v="1995"/>
    <x v="2"/>
    <s v="Si"/>
    <x v="1"/>
    <x v="0"/>
    <s v="Casa"/>
    <n v="178"/>
  </r>
  <r>
    <n v="66"/>
    <x v="62"/>
    <s v="202006"/>
    <n v="2020"/>
    <n v="6"/>
    <n v="1"/>
    <s v="설국열차"/>
    <s v="El expreso del miedo"/>
    <n v="2013"/>
    <x v="7"/>
    <s v="Si"/>
    <x v="3"/>
    <x v="0"/>
    <s v="Casa"/>
    <n v="126"/>
  </r>
  <r>
    <n v="67"/>
    <x v="63"/>
    <s v="202007"/>
    <n v="2020"/>
    <n v="7"/>
    <n v="6"/>
    <s v="Baby driver"/>
    <s v="Baby driver: Aprendiz del crimen"/>
    <n v="2017"/>
    <x v="54"/>
    <s v="Si"/>
    <x v="1"/>
    <x v="0"/>
    <s v="Casa"/>
    <n v="113"/>
  </r>
  <r>
    <n v="68"/>
    <x v="64"/>
    <s v="202007"/>
    <n v="2020"/>
    <n v="7"/>
    <n v="1"/>
    <s v="Victoria &amp; Abdul"/>
    <s v="Victoria y Abdul"/>
    <n v="2017"/>
    <x v="55"/>
    <s v="Si"/>
    <x v="1"/>
    <x v="0"/>
    <s v="Casa"/>
    <n v="112"/>
  </r>
  <r>
    <n v="69"/>
    <x v="65"/>
    <s v="202007"/>
    <n v="2020"/>
    <n v="7"/>
    <n v="6"/>
    <s v="The Truman show"/>
    <s v="The Truman show: Historia de una vida"/>
    <n v="1998"/>
    <x v="56"/>
    <s v="Si"/>
    <x v="1"/>
    <x v="0"/>
    <s v="Casa"/>
    <n v="107"/>
  </r>
  <r>
    <n v="70"/>
    <x v="66"/>
    <s v="202007"/>
    <n v="2020"/>
    <n v="7"/>
    <n v="7"/>
    <s v="Trainspotting 2"/>
    <s v="Trainspotting 2: La vida en el abismo"/>
    <n v="2017"/>
    <x v="36"/>
    <s v="Si"/>
    <x v="3"/>
    <x v="0"/>
    <s v="Casa"/>
    <n v="117"/>
  </r>
  <r>
    <n v="71"/>
    <x v="67"/>
    <s v="202007"/>
    <n v="2020"/>
    <n v="7"/>
    <n v="1"/>
    <s v="Downton Abbey"/>
    <s v="Downton Abbey"/>
    <n v="2019"/>
    <x v="57"/>
    <s v="Si"/>
    <x v="0"/>
    <x v="0"/>
    <s v="Casa"/>
    <n v="123"/>
  </r>
  <r>
    <n v="72"/>
    <x v="68"/>
    <s v="202008"/>
    <n v="2020"/>
    <n v="8"/>
    <n v="5"/>
    <s v="Monos"/>
    <s v="Monos"/>
    <n v="2019"/>
    <x v="58"/>
    <s v="Si"/>
    <x v="1"/>
    <x v="0"/>
    <s v="Casa"/>
    <n v="103"/>
  </r>
  <r>
    <n v="73"/>
    <x v="69"/>
    <s v="202008"/>
    <n v="2020"/>
    <n v="8"/>
    <n v="2"/>
    <s v="Doctor Sleep"/>
    <s v="Doctor Sueño"/>
    <n v="2019"/>
    <x v="59"/>
    <s v="Si"/>
    <x v="0"/>
    <x v="0"/>
    <s v="Casa"/>
    <n v="152"/>
  </r>
  <r>
    <n v="74"/>
    <x v="70"/>
    <s v="202010"/>
    <n v="2020"/>
    <n v="10"/>
    <n v="1"/>
    <s v="The Prince of Egypt"/>
    <s v="El príncipe de Egipto"/>
    <n v="1998"/>
    <x v="60"/>
    <s v="Si"/>
    <x v="1"/>
    <x v="0"/>
    <s v="Casa"/>
    <n v="100"/>
  </r>
  <r>
    <n v="75"/>
    <x v="71"/>
    <s v="202010"/>
    <n v="2020"/>
    <n v="10"/>
    <n v="7"/>
    <s v="Rocky"/>
    <s v="Rocky"/>
    <n v="1976"/>
    <x v="61"/>
    <s v="Si"/>
    <x v="1"/>
    <x v="0"/>
    <s v="Casa"/>
    <n v="122"/>
  </r>
  <r>
    <n v="76"/>
    <x v="72"/>
    <s v="202011"/>
    <n v="2020"/>
    <n v="11"/>
    <n v="1"/>
    <s v="Mean girls"/>
    <s v="Chicas pesadas"/>
    <n v="2004"/>
    <x v="62"/>
    <s v="Si"/>
    <x v="3"/>
    <x v="0"/>
    <s v="Casa"/>
    <n v="97"/>
  </r>
  <r>
    <n v="77"/>
    <x v="73"/>
    <s v="202011"/>
    <n v="2020"/>
    <n v="11"/>
    <n v="6"/>
    <s v="Anastasia"/>
    <s v="Anastasia"/>
    <n v="1997"/>
    <x v="63"/>
    <s v="Si"/>
    <x v="4"/>
    <x v="0"/>
    <s v="Casa"/>
    <n v="94"/>
  </r>
  <r>
    <n v="78"/>
    <x v="74"/>
    <s v="202011"/>
    <n v="2020"/>
    <n v="11"/>
    <n v="2"/>
    <s v="Rocky 2"/>
    <s v="Rocky 2"/>
    <n v="1979"/>
    <x v="64"/>
    <s v="Si"/>
    <x v="1"/>
    <x v="0"/>
    <s v="Casa"/>
    <n v="119"/>
  </r>
  <r>
    <n v="79"/>
    <x v="75"/>
    <s v="202012"/>
    <n v="2020"/>
    <n v="12"/>
    <n v="4"/>
    <s v="Pinocchio"/>
    <s v="Pinocho"/>
    <n v="1940"/>
    <x v="65"/>
    <s v="Si"/>
    <x v="4"/>
    <x v="0"/>
    <s v="Casa"/>
    <n v="88"/>
  </r>
  <r>
    <n v="80"/>
    <x v="76"/>
    <s v="202012"/>
    <n v="2020"/>
    <n v="12"/>
    <n v="1"/>
    <s v="Bombshell"/>
    <s v="El escándalo"/>
    <n v="2019"/>
    <x v="66"/>
    <s v="Si"/>
    <x v="3"/>
    <x v="0"/>
    <s v="Casa"/>
    <n v="109"/>
  </r>
  <r>
    <n v="81"/>
    <x v="77"/>
    <s v="202012"/>
    <n v="2020"/>
    <n v="12"/>
    <n v="4"/>
    <s v="Tenet"/>
    <s v="Tenet"/>
    <n v="2020"/>
    <x v="21"/>
    <s v="Si"/>
    <x v="5"/>
    <x v="1"/>
    <s v="Diverplaza"/>
    <n v="150"/>
  </r>
  <r>
    <n v="82"/>
    <x v="78"/>
    <s v="202012"/>
    <n v="2020"/>
    <n v="12"/>
    <n v="5"/>
    <s v="Mulan"/>
    <s v="Mulán"/>
    <n v="2020"/>
    <x v="67"/>
    <s v="Si"/>
    <x v="4"/>
    <x v="0"/>
    <s v="Casa"/>
    <n v="115"/>
  </r>
  <r>
    <n v="83"/>
    <x v="79"/>
    <s v="202012"/>
    <n v="2020"/>
    <n v="12"/>
    <n v="1"/>
    <s v="Fantasia"/>
    <s v="Fantasía"/>
    <n v="1940"/>
    <x v="65"/>
    <s v="Si"/>
    <x v="4"/>
    <x v="0"/>
    <s v="Casa"/>
    <n v="126"/>
  </r>
  <r>
    <n v="84"/>
    <x v="80"/>
    <s v="202012"/>
    <n v="2020"/>
    <n v="12"/>
    <n v="4"/>
    <s v="Wonder Woman 1984"/>
    <s v="Mujer Maravilla 1984"/>
    <n v="2020"/>
    <x v="68"/>
    <s v="Si"/>
    <x v="5"/>
    <x v="1"/>
    <s v="Diverplaza"/>
    <n v="155"/>
  </r>
  <r>
    <n v="85"/>
    <x v="81"/>
    <s v="202101"/>
    <n v="2021"/>
    <n v="1"/>
    <n v="7"/>
    <s v="American Beauty"/>
    <s v="Belleza Americana"/>
    <n v="1999"/>
    <x v="10"/>
    <s v="Si"/>
    <x v="1"/>
    <x v="0"/>
    <s v="Casa"/>
    <n v="122"/>
  </r>
  <r>
    <n v="86"/>
    <x v="82"/>
    <s v="202101"/>
    <n v="2021"/>
    <n v="1"/>
    <n v="1"/>
    <s v="2001: A Space Odyssey"/>
    <s v="2001: Odisea del espacio"/>
    <n v="1968"/>
    <x v="26"/>
    <s v="Si"/>
    <x v="0"/>
    <x v="0"/>
    <s v="Casa"/>
    <n v="148"/>
  </r>
  <r>
    <n v="87"/>
    <x v="83"/>
    <s v="202101"/>
    <n v="2021"/>
    <n v="1"/>
    <n v="2"/>
    <s v="The Sound of Music"/>
    <s v="La novicia rebelde"/>
    <n v="1965"/>
    <x v="69"/>
    <s v="Si"/>
    <x v="4"/>
    <x v="0"/>
    <s v="Casa"/>
    <n v="175"/>
  </r>
  <r>
    <n v="88"/>
    <x v="84"/>
    <s v="202101"/>
    <n v="2021"/>
    <n v="1"/>
    <n v="3"/>
    <s v="Soul"/>
    <s v="Soul"/>
    <n v="2020"/>
    <x v="70"/>
    <s v="Si"/>
    <x v="4"/>
    <x v="0"/>
    <s v="Casa"/>
    <n v="107"/>
  </r>
  <r>
    <n v="89"/>
    <x v="85"/>
    <s v="202101"/>
    <n v="2021"/>
    <n v="1"/>
    <n v="4"/>
    <s v="Apocalypse Now (Redux)"/>
    <s v="Apocalipsis ahora"/>
    <n v="1979"/>
    <x v="71"/>
    <s v="Si"/>
    <x v="1"/>
    <x v="0"/>
    <s v="Casa"/>
    <n v="203"/>
  </r>
  <r>
    <n v="90"/>
    <x v="86"/>
    <s v="202101"/>
    <n v="2021"/>
    <n v="1"/>
    <n v="6"/>
    <s v="Philadelphia"/>
    <s v="Filadelfia"/>
    <n v="1993"/>
    <x v="72"/>
    <s v="Si"/>
    <x v="0"/>
    <x v="0"/>
    <s v="Casa"/>
    <n v="126"/>
  </r>
  <r>
    <n v="91"/>
    <x v="87"/>
    <s v="202101"/>
    <n v="2021"/>
    <n v="1"/>
    <n v="7"/>
    <s v="It's a Wonderful Life"/>
    <s v="Que bello es vivir"/>
    <n v="1946"/>
    <x v="73"/>
    <s v="Si"/>
    <x v="3"/>
    <x v="0"/>
    <s v="Casa"/>
    <n v="130"/>
  </r>
  <r>
    <n v="92"/>
    <x v="88"/>
    <s v="202101"/>
    <n v="2021"/>
    <n v="1"/>
    <n v="1"/>
    <s v="Citizen Kane"/>
    <s v="Ciudadano Kane"/>
    <n v="1941"/>
    <x v="74"/>
    <s v="Si"/>
    <x v="6"/>
    <x v="0"/>
    <s v="Casa"/>
    <n v="119"/>
  </r>
  <r>
    <n v="93"/>
    <x v="89"/>
    <s v="202101"/>
    <n v="2021"/>
    <n v="1"/>
    <n v="6"/>
    <s v="This Boy's Life"/>
    <s v="La edad difícil"/>
    <n v="1993"/>
    <x v="75"/>
    <s v="Si"/>
    <x v="3"/>
    <x v="0"/>
    <s v="Casa"/>
    <n v="115"/>
  </r>
  <r>
    <n v="94"/>
    <x v="90"/>
    <s v="202101"/>
    <n v="2021"/>
    <n v="1"/>
    <n v="1"/>
    <s v="Spartacus"/>
    <s v="Espartaco"/>
    <n v="1960"/>
    <x v="26"/>
    <s v="Si"/>
    <x v="0"/>
    <x v="0"/>
    <s v="Casa"/>
    <n v="189"/>
  </r>
  <r>
    <n v="95"/>
    <x v="91"/>
    <s v="202101"/>
    <n v="2021"/>
    <n v="1"/>
    <n v="4"/>
    <s v="Rocky III"/>
    <s v="Rocky III"/>
    <n v="1982"/>
    <x v="64"/>
    <s v="Si"/>
    <x v="1"/>
    <x v="0"/>
    <s v="Casa"/>
    <n v="100"/>
  </r>
  <r>
    <n v="96"/>
    <x v="92"/>
    <s v="202101"/>
    <n v="2021"/>
    <n v="1"/>
    <n v="6"/>
    <s v="Ford v Ferrari"/>
    <s v="Contra lo imposible"/>
    <n v="2019"/>
    <x v="76"/>
    <s v="Si"/>
    <x v="4"/>
    <x v="0"/>
    <s v="Casa"/>
    <n v="152"/>
  </r>
  <r>
    <n v="97"/>
    <x v="93"/>
    <s v="202101"/>
    <n v="2021"/>
    <n v="1"/>
    <n v="7"/>
    <s v="The butterfly effect"/>
    <s v="El efecto mariposa"/>
    <n v="2004"/>
    <x v="77"/>
    <s v="Si"/>
    <x v="3"/>
    <x v="0"/>
    <s v="Casa"/>
    <n v="113"/>
  </r>
  <r>
    <n v="98"/>
    <x v="94"/>
    <s v="202101"/>
    <n v="2021"/>
    <n v="1"/>
    <n v="1"/>
    <s v="Little Women"/>
    <s v="Mujercitas"/>
    <n v="2019"/>
    <x v="78"/>
    <s v="Si"/>
    <x v="0"/>
    <x v="0"/>
    <s v="Casa"/>
    <n v="135"/>
  </r>
  <r>
    <n v="99"/>
    <x v="95"/>
    <s v="202101"/>
    <n v="2021"/>
    <n v="1"/>
    <n v="6"/>
    <s v="The Lego Movie"/>
    <s v="La gran aventura Lego"/>
    <n v="2014"/>
    <x v="79"/>
    <s v="Si"/>
    <x v="3"/>
    <x v="0"/>
    <s v="Casa"/>
    <n v="101"/>
  </r>
  <r>
    <n v="100"/>
    <x v="96"/>
    <s v="202101"/>
    <n v="2021"/>
    <n v="1"/>
    <n v="7"/>
    <s v="Le Grand Bain"/>
    <s v="Hombres al agua"/>
    <n v="2018"/>
    <x v="80"/>
    <s v="Si"/>
    <x v="1"/>
    <x v="0"/>
    <s v="Casa"/>
    <n v="122"/>
  </r>
  <r>
    <n v="101"/>
    <x v="97"/>
    <s v="202102"/>
    <n v="2021"/>
    <n v="2"/>
    <n v="6"/>
    <s v="A few good men"/>
    <s v="Cuestión de Honor"/>
    <n v="1992"/>
    <x v="81"/>
    <s v="Si"/>
    <x v="0"/>
    <x v="0"/>
    <s v="Casa"/>
    <n v="138"/>
  </r>
  <r>
    <n v="102"/>
    <x v="98"/>
    <s v="202102"/>
    <n v="2021"/>
    <n v="2"/>
    <n v="7"/>
    <s v="Ma Rainey's Black Bottom"/>
    <s v="La madre del blues"/>
    <n v="2020"/>
    <x v="82"/>
    <s v="Si"/>
    <x v="1"/>
    <x v="0"/>
    <s v="Casa"/>
    <n v="93"/>
  </r>
  <r>
    <n v="103"/>
    <x v="99"/>
    <s v="202102"/>
    <n v="2021"/>
    <n v="2"/>
    <n v="3"/>
    <s v="Bambi"/>
    <s v="Bambi"/>
    <n v="1942"/>
    <x v="65"/>
    <s v="Si"/>
    <x v="4"/>
    <x v="0"/>
    <s v="Casa"/>
    <n v="72"/>
  </r>
  <r>
    <n v="104"/>
    <x v="100"/>
    <s v="202102"/>
    <n v="2021"/>
    <n v="2"/>
    <n v="7"/>
    <s v="Grease"/>
    <s v="Brillantina"/>
    <n v="1978"/>
    <x v="83"/>
    <s v="Si"/>
    <x v="3"/>
    <x v="0"/>
    <s v="Casa"/>
    <n v="111"/>
  </r>
  <r>
    <n v="105"/>
    <x v="101"/>
    <s v="202102"/>
    <n v="2021"/>
    <n v="2"/>
    <n v="1"/>
    <s v="Mank"/>
    <s v="Mank"/>
    <n v="2020"/>
    <x v="34"/>
    <s v="Si"/>
    <x v="1"/>
    <x v="0"/>
    <s v="Casa"/>
    <n v="131"/>
  </r>
  <r>
    <n v="106"/>
    <x v="102"/>
    <s v="202102"/>
    <n v="2021"/>
    <n v="2"/>
    <n v="4"/>
    <s v="The Princess Diaries"/>
    <s v="El diario de la princesa"/>
    <n v="2001"/>
    <x v="84"/>
    <s v="Si"/>
    <x v="4"/>
    <x v="0"/>
    <s v="Casa"/>
    <n v="115"/>
  </r>
  <r>
    <n v="107"/>
    <x v="103"/>
    <s v="202102"/>
    <n v="2021"/>
    <n v="2"/>
    <n v="7"/>
    <s v="Empire of the sun"/>
    <s v="El imperio del sol"/>
    <n v="1987"/>
    <x v="16"/>
    <s v="Si"/>
    <x v="0"/>
    <x v="0"/>
    <s v="Casa"/>
    <n v="154"/>
  </r>
  <r>
    <n v="108"/>
    <x v="104"/>
    <s v="202102"/>
    <n v="2021"/>
    <n v="2"/>
    <n v="1"/>
    <s v="Our latin thing"/>
    <s v="Nuestra cosa latina"/>
    <n v="1972"/>
    <x v="85"/>
    <s v="Si"/>
    <x v="7"/>
    <x v="0"/>
    <s v="Casa"/>
    <n v="86"/>
  </r>
  <r>
    <n v="109"/>
    <x v="105"/>
    <s v="202102"/>
    <n v="2021"/>
    <n v="2"/>
    <n v="2"/>
    <s v="Saludos amigos"/>
    <s v="Saludos amigos"/>
    <n v="1942"/>
    <x v="65"/>
    <s v="Si"/>
    <x v="4"/>
    <x v="0"/>
    <s v="Casa"/>
    <n v="43"/>
  </r>
  <r>
    <n v="110"/>
    <x v="106"/>
    <s v="202102"/>
    <n v="2021"/>
    <n v="2"/>
    <n v="3"/>
    <s v="Hotel Rwanda"/>
    <s v="Hotel Rwanda"/>
    <n v="2004"/>
    <x v="86"/>
    <s v="Si"/>
    <x v="3"/>
    <x v="0"/>
    <s v="Casa"/>
    <n v="120"/>
  </r>
  <r>
    <n v="111"/>
    <x v="107"/>
    <s v="202102"/>
    <n v="2021"/>
    <n v="2"/>
    <n v="6"/>
    <s v="Southpaw"/>
    <s v="Revancha"/>
    <n v="2015"/>
    <x v="87"/>
    <s v="Si"/>
    <x v="0"/>
    <x v="0"/>
    <s v="Casa"/>
    <n v="124"/>
  </r>
  <r>
    <n v="112"/>
    <x v="108"/>
    <s v="202103"/>
    <n v="2021"/>
    <n v="3"/>
    <n v="2"/>
    <s v="Tron"/>
    <s v="Tron"/>
    <n v="1982"/>
    <x v="88"/>
    <s v="Si"/>
    <x v="4"/>
    <x v="0"/>
    <s v="Casa"/>
    <n v="96"/>
  </r>
  <r>
    <n v="113"/>
    <x v="109"/>
    <s v="202103"/>
    <n v="2021"/>
    <n v="3"/>
    <n v="4"/>
    <s v="Corpse Bride"/>
    <s v="El cadáver de la novia"/>
    <n v="2005"/>
    <x v="89"/>
    <s v="Si"/>
    <x v="1"/>
    <x v="0"/>
    <s v="Casa"/>
    <n v="78"/>
  </r>
  <r>
    <n v="114"/>
    <x v="110"/>
    <s v="202103"/>
    <n v="2021"/>
    <n v="3"/>
    <n v="6"/>
    <s v="Coming to America 2"/>
    <s v="Un príncipe en Nueva York 2"/>
    <n v="2021"/>
    <x v="90"/>
    <s v="Si"/>
    <x v="3"/>
    <x v="0"/>
    <s v="Casa"/>
    <n v="110"/>
  </r>
  <r>
    <n v="115"/>
    <x v="111"/>
    <s v="202103"/>
    <n v="2021"/>
    <n v="3"/>
    <n v="7"/>
    <s v="To kill a mockingbird"/>
    <s v="Matar a un ruiseñor"/>
    <n v="1962"/>
    <x v="91"/>
    <s v="Si"/>
    <x v="0"/>
    <x v="0"/>
    <s v="Casa"/>
    <n v="130"/>
  </r>
  <r>
    <n v="116"/>
    <x v="112"/>
    <s v="202103"/>
    <n v="2021"/>
    <n v="3"/>
    <n v="3"/>
    <s v="The three caballeros"/>
    <s v="Los tres caballeros"/>
    <n v="1944"/>
    <x v="65"/>
    <s v="Si"/>
    <x v="4"/>
    <x v="0"/>
    <s v="Casa"/>
    <n v="71"/>
  </r>
  <r>
    <n v="117"/>
    <x v="113"/>
    <s v="202103"/>
    <n v="2021"/>
    <n v="3"/>
    <n v="4"/>
    <s v="Dr. No"/>
    <s v="007: El satánico Dr. No"/>
    <n v="1962"/>
    <x v="92"/>
    <s v="Si"/>
    <x v="8"/>
    <x v="2"/>
    <s v="Casa"/>
    <n v="115"/>
  </r>
  <r>
    <n v="118"/>
    <x v="114"/>
    <s v="202103"/>
    <n v="2021"/>
    <n v="3"/>
    <n v="1"/>
    <s v="Sound of metal"/>
    <s v="El sonido del metal"/>
    <n v="2020"/>
    <x v="93"/>
    <s v="Si"/>
    <x v="3"/>
    <x v="0"/>
    <s v="Casa"/>
    <n v="130"/>
  </r>
  <r>
    <n v="119"/>
    <x v="115"/>
    <s v="202103"/>
    <n v="2021"/>
    <n v="3"/>
    <n v="3"/>
    <s v="Mamma Mia! Here We Go Again"/>
    <s v="Mamma Mia! Vamos otra vez"/>
    <n v="2018"/>
    <x v="94"/>
    <s v="Si"/>
    <x v="1"/>
    <x v="0"/>
    <s v="Casa"/>
    <n v="114"/>
  </r>
  <r>
    <n v="120"/>
    <x v="116"/>
    <s v="202103"/>
    <n v="2021"/>
    <n v="3"/>
    <n v="6"/>
    <s v="Godzilla"/>
    <s v="Godzilla"/>
    <n v="2014"/>
    <x v="95"/>
    <s v="Si"/>
    <x v="1"/>
    <x v="0"/>
    <s v="Casa"/>
    <n v="123"/>
  </r>
  <r>
    <n v="121"/>
    <x v="117"/>
    <s v="202103"/>
    <n v="2021"/>
    <n v="3"/>
    <n v="7"/>
    <s v="The Artist"/>
    <s v="El artista"/>
    <n v="2011"/>
    <x v="96"/>
    <s v="Si"/>
    <x v="3"/>
    <x v="0"/>
    <s v="Casa"/>
    <n v="100"/>
  </r>
  <r>
    <n v="122"/>
    <x v="118"/>
    <s v="202103"/>
    <n v="2021"/>
    <n v="3"/>
    <n v="6"/>
    <s v="Marie Antoinette"/>
    <s v="Maria Antonieta"/>
    <n v="2006"/>
    <x v="97"/>
    <s v="Si"/>
    <x v="0"/>
    <x v="0"/>
    <s v="Casa"/>
    <n v="123"/>
  </r>
  <r>
    <n v="123"/>
    <x v="119"/>
    <s v="202103"/>
    <n v="2021"/>
    <n v="3"/>
    <n v="7"/>
    <s v="From Russia with love"/>
    <s v="007: De Rusia con amor"/>
    <n v="1963"/>
    <x v="92"/>
    <s v="Si"/>
    <x v="8"/>
    <x v="2"/>
    <s v="Casa"/>
    <n v="116"/>
  </r>
  <r>
    <n v="124"/>
    <x v="120"/>
    <s v="202103"/>
    <n v="2021"/>
    <n v="3"/>
    <n v="1"/>
    <s v="Kong: Skull island"/>
    <s v="Kong: La isla calavera"/>
    <n v="2017"/>
    <x v="98"/>
    <s v="Si"/>
    <x v="1"/>
    <x v="0"/>
    <s v="Casa"/>
    <n v="120"/>
  </r>
  <r>
    <n v="125"/>
    <x v="121"/>
    <s v="202103"/>
    <n v="2021"/>
    <n v="3"/>
    <n v="2"/>
    <s v="Godzilla II: King of the monsters"/>
    <s v="Godzilla 2: El rey de los monstruos"/>
    <n v="2019"/>
    <x v="99"/>
    <s v="Si"/>
    <x v="0"/>
    <x v="0"/>
    <s v="Casa"/>
    <n v="132"/>
  </r>
  <r>
    <n v="126"/>
    <x v="122"/>
    <s v="202103"/>
    <n v="2021"/>
    <n v="3"/>
    <n v="3"/>
    <s v="Godzilla vs. Kong"/>
    <s v="Godzilla vs. Kong"/>
    <n v="2021"/>
    <x v="100"/>
    <s v="Si"/>
    <x v="5"/>
    <x v="1"/>
    <s v="Diverplaza"/>
    <n v="113"/>
  </r>
  <r>
    <n v="127"/>
    <x v="123"/>
    <s v="202103"/>
    <n v="2021"/>
    <n v="3"/>
    <n v="4"/>
    <s v="The Princess Diaries 2: Royal engagement"/>
    <s v="El diario de la princesa 2"/>
    <n v="2004"/>
    <x v="84"/>
    <s v="Si"/>
    <x v="4"/>
    <x v="0"/>
    <s v="Casa"/>
    <n v="115"/>
  </r>
  <r>
    <n v="128"/>
    <x v="124"/>
    <s v="202104"/>
    <n v="2021"/>
    <n v="4"/>
    <n v="5"/>
    <s v="Lawrence of Arabia"/>
    <s v="Lawrence de Arabia"/>
    <n v="1962"/>
    <x v="101"/>
    <s v="Si"/>
    <x v="8"/>
    <x v="2"/>
    <s v="Casa"/>
    <n v="228"/>
  </r>
  <r>
    <n v="129"/>
    <x v="125"/>
    <s v="202104"/>
    <n v="2021"/>
    <n v="4"/>
    <n v="3"/>
    <s v="Knives out"/>
    <s v="Entre navajas y secretos"/>
    <n v="2019"/>
    <x v="102"/>
    <s v="Si"/>
    <x v="3"/>
    <x v="0"/>
    <s v="Casa"/>
    <n v="130"/>
  </r>
  <r>
    <n v="130"/>
    <x v="126"/>
    <s v="202104"/>
    <n v="2021"/>
    <n v="4"/>
    <n v="5"/>
    <s v="The Peanuts movie"/>
    <s v="Snoopy y Charlie Brown: Peanuts, la película"/>
    <n v="2015"/>
    <x v="103"/>
    <s v="Si"/>
    <x v="4"/>
    <x v="0"/>
    <s v="Casa"/>
    <n v="93"/>
  </r>
  <r>
    <n v="131"/>
    <x v="127"/>
    <s v="202104"/>
    <n v="2021"/>
    <n v="4"/>
    <n v="6"/>
    <s v="The game"/>
    <s v="El juego"/>
    <n v="1997"/>
    <x v="34"/>
    <s v="Si"/>
    <x v="1"/>
    <x v="0"/>
    <s v="Casa"/>
    <n v="123"/>
  </r>
  <r>
    <n v="132"/>
    <x v="128"/>
    <s v="202104"/>
    <n v="2021"/>
    <n v="4"/>
    <n v="7"/>
    <s v="Biutiful"/>
    <s v="Biutiful"/>
    <n v="2010"/>
    <x v="27"/>
    <s v="Si"/>
    <x v="3"/>
    <x v="0"/>
    <s v="Casa"/>
    <n v="148"/>
  </r>
  <r>
    <n v="133"/>
    <x v="129"/>
    <s v="202104"/>
    <n v="2021"/>
    <n v="4"/>
    <n v="6"/>
    <s v="Goldfinger"/>
    <s v="007 contra Goldfinger"/>
    <n v="1964"/>
    <x v="104"/>
    <s v="Si"/>
    <x v="8"/>
    <x v="2"/>
    <s v="Casa"/>
    <n v="110"/>
  </r>
  <r>
    <n v="134"/>
    <x v="130"/>
    <s v="202104"/>
    <n v="2021"/>
    <n v="4"/>
    <n v="4"/>
    <s v="The real Right Stuff"/>
    <s v="Proyecto Mercury: los siete valientes"/>
    <n v="2020"/>
    <x v="105"/>
    <s v="Si"/>
    <x v="4"/>
    <x v="0"/>
    <s v="Casa"/>
    <n v="90"/>
  </r>
  <r>
    <n v="135"/>
    <x v="131"/>
    <s v="202104"/>
    <n v="2021"/>
    <n v="4"/>
    <n v="5"/>
    <s v="Panic Room"/>
    <s v="La habitación del pánico"/>
    <n v="2002"/>
    <x v="34"/>
    <s v="Si"/>
    <x v="0"/>
    <x v="0"/>
    <s v="Casa"/>
    <n v="113"/>
  </r>
  <r>
    <n v="136"/>
    <x v="132"/>
    <s v="202104"/>
    <n v="2021"/>
    <n v="4"/>
    <n v="6"/>
    <s v="The trial of the Chicago 7"/>
    <s v="El juicio de los 7 de Chicago"/>
    <n v="2020"/>
    <x v="12"/>
    <s v="Si"/>
    <x v="1"/>
    <x v="0"/>
    <s v="Casa"/>
    <n v="130"/>
  </r>
  <r>
    <n v="137"/>
    <x v="133"/>
    <s v="202104"/>
    <n v="2021"/>
    <n v="4"/>
    <n v="7"/>
    <s v="Raya and the last Dragon"/>
    <s v="Raya y el último Dragón"/>
    <n v="2021"/>
    <x v="106"/>
    <s v="Si"/>
    <x v="4"/>
    <x v="0"/>
    <s v="Casa"/>
    <n v="107"/>
  </r>
  <r>
    <n v="138"/>
    <x v="134"/>
    <s v="202104"/>
    <n v="2021"/>
    <n v="4"/>
    <n v="2"/>
    <s v="Make Mine Music"/>
    <s v="Música maestro"/>
    <n v="1946"/>
    <x v="65"/>
    <s v="Si"/>
    <x v="8"/>
    <x v="2"/>
    <s v="Casa"/>
    <n v="75"/>
  </r>
  <r>
    <n v="139"/>
    <x v="135"/>
    <s v="202104"/>
    <n v="2021"/>
    <n v="4"/>
    <n v="3"/>
    <s v="Driving Miss Daisy"/>
    <s v="Paseando a Miss Daisy"/>
    <n v="1989"/>
    <x v="107"/>
    <s v="Si"/>
    <x v="3"/>
    <x v="0"/>
    <s v="Casa"/>
    <n v="99"/>
  </r>
  <r>
    <n v="140"/>
    <x v="136"/>
    <s v="202104"/>
    <n v="2021"/>
    <n v="4"/>
    <n v="6"/>
    <s v="Red Dragon"/>
    <s v="El dragón rojo"/>
    <n v="2002"/>
    <x v="108"/>
    <s v="Si"/>
    <x v="3"/>
    <x v="0"/>
    <s v="Casa"/>
    <n v="124"/>
  </r>
  <r>
    <n v="141"/>
    <x v="137"/>
    <s v="202105"/>
    <n v="2021"/>
    <n v="5"/>
    <n v="7"/>
    <s v="Sergio Mendes in the key of joy"/>
    <s v="Sergio Mendes: en el tono de la alegría"/>
    <n v="2020"/>
    <x v="109"/>
    <s v="Si"/>
    <x v="0"/>
    <x v="0"/>
    <s v="Casa"/>
    <n v="100"/>
  </r>
  <r>
    <n v="142"/>
    <x v="137"/>
    <s v="202105"/>
    <n v="2021"/>
    <n v="5"/>
    <n v="7"/>
    <s v="Rocky V"/>
    <s v="Rocky V"/>
    <n v="1990"/>
    <x v="61"/>
    <s v="Si"/>
    <x v="1"/>
    <x v="0"/>
    <s v="Casa"/>
    <n v="111"/>
  </r>
  <r>
    <n v="143"/>
    <x v="138"/>
    <s v="202105"/>
    <n v="2021"/>
    <n v="5"/>
    <n v="3"/>
    <s v="となりのトトロ"/>
    <s v="Mi vecino Totoro"/>
    <n v="1988"/>
    <x v="110"/>
    <s v="Si"/>
    <x v="1"/>
    <x v="0"/>
    <s v="Casa"/>
    <n v="87"/>
  </r>
  <r>
    <n v="144"/>
    <x v="139"/>
    <s v="202105"/>
    <n v="2021"/>
    <n v="5"/>
    <n v="4"/>
    <s v="Thunderball"/>
    <s v="007: Operación trueno"/>
    <n v="1965"/>
    <x v="92"/>
    <s v="Si"/>
    <x v="8"/>
    <x v="2"/>
    <s v="Casa"/>
    <n v="130"/>
  </r>
  <r>
    <n v="145"/>
    <x v="140"/>
    <s v="202105"/>
    <n v="2021"/>
    <n v="5"/>
    <n v="1"/>
    <s v="As good as it gets"/>
    <s v="Mejor... imposible"/>
    <n v="1997"/>
    <x v="111"/>
    <s v="Si"/>
    <x v="0"/>
    <x v="0"/>
    <s v="Casa"/>
    <n v="139"/>
  </r>
  <r>
    <n v="146"/>
    <x v="141"/>
    <s v="202105"/>
    <n v="2021"/>
    <n v="5"/>
    <n v="3"/>
    <s v="Promising young woman"/>
    <s v="Dulce venganza"/>
    <n v="2020"/>
    <x v="112"/>
    <s v="Si"/>
    <x v="5"/>
    <x v="1"/>
    <s v="Diverplaza"/>
    <n v="114"/>
  </r>
  <r>
    <n v="147"/>
    <x v="142"/>
    <s v="202105"/>
    <n v="2021"/>
    <n v="5"/>
    <n v="7"/>
    <s v="Batman returns"/>
    <s v="Batman regresa"/>
    <n v="1992"/>
    <x v="113"/>
    <s v="Si"/>
    <x v="3"/>
    <x v="0"/>
    <s v="Casa"/>
    <n v="126"/>
  </r>
  <r>
    <n v="148"/>
    <x v="143"/>
    <s v="202105"/>
    <n v="2021"/>
    <n v="5"/>
    <n v="1"/>
    <s v="Looper"/>
    <s v="Looper: asesinos del futuro"/>
    <n v="2012"/>
    <x v="102"/>
    <s v="Si"/>
    <x v="0"/>
    <x v="0"/>
    <s v="Casa"/>
    <n v="119"/>
  </r>
  <r>
    <n v="149"/>
    <x v="144"/>
    <s v="202105"/>
    <n v="2021"/>
    <n v="5"/>
    <n v="5"/>
    <s v="Sister act"/>
    <s v="Cambio de hábito"/>
    <n v="1992"/>
    <x v="114"/>
    <s v="Si"/>
    <x v="4"/>
    <x v="0"/>
    <s v="Casa"/>
    <n v="100"/>
  </r>
  <r>
    <n v="150"/>
    <x v="145"/>
    <s v="202105"/>
    <n v="2021"/>
    <n v="5"/>
    <n v="6"/>
    <s v="卧虎藏龙"/>
    <s v="El tigre y el dragón"/>
    <n v="2000"/>
    <x v="115"/>
    <s v="Si"/>
    <x v="1"/>
    <x v="0"/>
    <s v="Casa"/>
    <n v="120"/>
  </r>
  <r>
    <n v="151"/>
    <x v="146"/>
    <s v="202105"/>
    <n v="2021"/>
    <n v="5"/>
    <n v="7"/>
    <s v="You only live twice"/>
    <s v="007: Sólo se vive dos veces"/>
    <n v="1967"/>
    <x v="116"/>
    <s v="Si"/>
    <x v="8"/>
    <x v="2"/>
    <s v="Casa"/>
    <n v="117"/>
  </r>
  <r>
    <n v="152"/>
    <x v="147"/>
    <s v="202105"/>
    <n v="2021"/>
    <n v="5"/>
    <n v="3"/>
    <s v="Fun and fancy free"/>
    <s v="Diversión y fantasía"/>
    <n v="1947"/>
    <x v="65"/>
    <s v="Si"/>
    <x v="4"/>
    <x v="0"/>
    <s v="Casa"/>
    <n v="73"/>
  </r>
  <r>
    <n v="153"/>
    <x v="148"/>
    <s v="202105"/>
    <n v="2021"/>
    <n v="5"/>
    <n v="7"/>
    <s v="Psycho"/>
    <s v="Psicosis"/>
    <n v="1960"/>
    <x v="117"/>
    <s v="Si"/>
    <x v="0"/>
    <x v="0"/>
    <s v="Casa"/>
    <n v="109"/>
  </r>
  <r>
    <n v="154"/>
    <x v="149"/>
    <s v="202106"/>
    <n v="2021"/>
    <n v="6"/>
    <n v="3"/>
    <s v="Cruella"/>
    <s v="Cruella"/>
    <n v="2021"/>
    <x v="118"/>
    <s v="Si"/>
    <x v="5"/>
    <x v="1"/>
    <s v="Diverplaza"/>
    <n v="134"/>
  </r>
  <r>
    <n v="155"/>
    <x v="149"/>
    <s v="202106"/>
    <n v="2021"/>
    <n v="6"/>
    <n v="3"/>
    <s v="The conjuring 3: The devil made me do it"/>
    <s v="El conjuro: el diablo me obligó a hacerlo"/>
    <n v="2021"/>
    <x v="119"/>
    <s v="Si"/>
    <x v="5"/>
    <x v="1"/>
    <s v="Diverplaza"/>
    <n v="112"/>
  </r>
  <r>
    <n v="156"/>
    <x v="150"/>
    <s v="202106"/>
    <n v="2021"/>
    <n v="6"/>
    <n v="7"/>
    <s v="Nuevo orden"/>
    <s v="Nuevo orden"/>
    <n v="2020"/>
    <x v="120"/>
    <s v="Si"/>
    <x v="3"/>
    <x v="0"/>
    <s v="Casa"/>
    <n v="88"/>
  </r>
  <r>
    <n v="157"/>
    <x v="151"/>
    <s v="202106"/>
    <n v="2021"/>
    <n v="6"/>
    <n v="5"/>
    <s v="Rio"/>
    <s v="Río"/>
    <n v="2011"/>
    <x v="121"/>
    <s v="Si"/>
    <x v="4"/>
    <x v="0"/>
    <s v="Casa"/>
    <n v="101"/>
  </r>
  <r>
    <n v="158"/>
    <x v="152"/>
    <s v="202106"/>
    <n v="2021"/>
    <n v="6"/>
    <n v="6"/>
    <s v="Rocky Balboa"/>
    <s v="Rocky Balboa"/>
    <n v="2006"/>
    <x v="64"/>
    <s v="Si"/>
    <x v="1"/>
    <x v="0"/>
    <s v="Casa"/>
    <n v="102"/>
  </r>
  <r>
    <n v="159"/>
    <x v="153"/>
    <s v="202106"/>
    <n v="2021"/>
    <n v="6"/>
    <n v="3"/>
    <s v="Nomadland"/>
    <s v="Nomadland"/>
    <n v="2020"/>
    <x v="122"/>
    <s v="Si"/>
    <x v="2"/>
    <x v="1"/>
    <s v="Portal 80"/>
    <n v="110"/>
  </r>
  <r>
    <n v="160"/>
    <x v="154"/>
    <s v="202106"/>
    <n v="2021"/>
    <n v="6"/>
    <n v="4"/>
    <s v="The father"/>
    <s v="El padre"/>
    <n v="2020"/>
    <x v="123"/>
    <s v="Si"/>
    <x v="2"/>
    <x v="1"/>
    <s v="Titán Plaza"/>
    <n v="97"/>
  </r>
  <r>
    <n v="161"/>
    <x v="155"/>
    <s v="202106"/>
    <n v="2021"/>
    <n v="6"/>
    <n v="6"/>
    <s v="Million dollar baby"/>
    <s v="Golpes del destino"/>
    <n v="2004"/>
    <x v="28"/>
    <s v="Si"/>
    <x v="3"/>
    <x v="0"/>
    <s v="Casa"/>
    <n v="133"/>
  </r>
  <r>
    <n v="162"/>
    <x v="156"/>
    <s v="202106"/>
    <n v="2021"/>
    <n v="6"/>
    <n v="2"/>
    <s v="On Her Majesty's Secret Service"/>
    <s v="007: Al servicio de su Majestad"/>
    <n v="1969"/>
    <x v="124"/>
    <s v="Si"/>
    <x v="8"/>
    <x v="2"/>
    <s v="Casa"/>
    <n v="142"/>
  </r>
  <r>
    <n v="163"/>
    <x v="157"/>
    <s v="202106"/>
    <n v="2021"/>
    <n v="6"/>
    <n v="6"/>
    <s v="Melody time"/>
    <s v="Ritmo y melodía"/>
    <n v="1948"/>
    <x v="65"/>
    <s v="Si"/>
    <x v="4"/>
    <x v="0"/>
    <s v="Casa"/>
    <n v="75"/>
  </r>
  <r>
    <n v="164"/>
    <x v="158"/>
    <s v="202106"/>
    <n v="2021"/>
    <n v="6"/>
    <n v="7"/>
    <s v="In the name of the father"/>
    <s v="En el nombre del padre"/>
    <n v="1993"/>
    <x v="125"/>
    <s v="Si"/>
    <x v="0"/>
    <x v="0"/>
    <s v="Casa"/>
    <n v="135"/>
  </r>
  <r>
    <n v="165"/>
    <x v="159"/>
    <s v="202106"/>
    <n v="2021"/>
    <n v="6"/>
    <n v="3"/>
    <s v="El olvido que seremos"/>
    <s v="El olvido que seremos"/>
    <n v="2020"/>
    <x v="126"/>
    <s v="Si"/>
    <x v="2"/>
    <x v="1"/>
    <s v="Portal 80"/>
    <n v="136"/>
  </r>
  <r>
    <n v="166"/>
    <x v="160"/>
    <s v="202107"/>
    <n v="2021"/>
    <n v="7"/>
    <n v="5"/>
    <s v="Blue Jasmine"/>
    <s v="Jazmín azul"/>
    <n v="2013"/>
    <x v="127"/>
    <s v="Si"/>
    <x v="3"/>
    <x v="0"/>
    <s v="Casa"/>
    <n v="98"/>
  </r>
  <r>
    <n v="167"/>
    <x v="161"/>
    <s v="202107"/>
    <n v="2021"/>
    <n v="7"/>
    <n v="6"/>
    <s v="Zack Snyder's Justice League"/>
    <s v="Liga de la Justicia de Zack Snyder"/>
    <n v="2021"/>
    <x v="128"/>
    <s v="Si"/>
    <x v="0"/>
    <x v="0"/>
    <s v="Casa"/>
    <n v="242"/>
  </r>
  <r>
    <n v="168"/>
    <x v="162"/>
    <s v="202107"/>
    <n v="2021"/>
    <n v="7"/>
    <n v="7"/>
    <s v="Straight Outta Compton"/>
    <s v="Letras Explícitas"/>
    <n v="2015"/>
    <x v="129"/>
    <s v="Si"/>
    <x v="1"/>
    <x v="0"/>
    <s v="Casa"/>
    <n v="147"/>
  </r>
  <r>
    <n v="169"/>
    <x v="163"/>
    <s v="202107"/>
    <n v="2021"/>
    <n v="7"/>
    <n v="1"/>
    <s v="Luca"/>
    <s v="Luca"/>
    <n v="2021"/>
    <x v="130"/>
    <s v="Si"/>
    <x v="4"/>
    <x v="0"/>
    <s v="Casa"/>
    <n v="101"/>
  </r>
  <r>
    <n v="170"/>
    <x v="164"/>
    <s v="202107"/>
    <n v="2021"/>
    <n v="7"/>
    <n v="2"/>
    <s v="Diamonds are forever"/>
    <s v="007: Los diamantes son eternos"/>
    <n v="1971"/>
    <x v="104"/>
    <s v="Si"/>
    <x v="8"/>
    <x v="2"/>
    <s v="Casa"/>
    <n v="121"/>
  </r>
  <r>
    <n v="171"/>
    <x v="165"/>
    <s v="202107"/>
    <n v="2021"/>
    <n v="7"/>
    <n v="7"/>
    <s v="Casablanca"/>
    <s v="Casablanca"/>
    <n v="1942"/>
    <x v="131"/>
    <s v="Si"/>
    <x v="0"/>
    <x v="0"/>
    <s v="Casa"/>
    <n v="102"/>
  </r>
  <r>
    <n v="172"/>
    <x v="166"/>
    <s v="202107"/>
    <n v="2021"/>
    <n v="7"/>
    <n v="7"/>
    <s v="Midsommar"/>
    <s v="Midsommar: El terror no espera la noche"/>
    <n v="2019"/>
    <x v="132"/>
    <s v="Si"/>
    <x v="3"/>
    <x v="0"/>
    <s v="Casa"/>
    <n v="139"/>
  </r>
  <r>
    <n v="173"/>
    <x v="167"/>
    <s v="202107"/>
    <n v="2021"/>
    <n v="7"/>
    <n v="2"/>
    <s v="Druk"/>
    <s v="Otra ronda"/>
    <n v="2020"/>
    <x v="133"/>
    <s v="Si"/>
    <x v="2"/>
    <x v="1"/>
    <s v="Avenida Chile"/>
    <n v="117"/>
  </r>
  <r>
    <n v="174"/>
    <x v="168"/>
    <s v="202107"/>
    <n v="2021"/>
    <n v="7"/>
    <n v="4"/>
    <s v="Black Widow"/>
    <s v="Black Widow"/>
    <n v="2021"/>
    <x v="134"/>
    <s v="Si"/>
    <x v="2"/>
    <x v="1"/>
    <s v="Portal 80"/>
    <n v="134"/>
  </r>
  <r>
    <n v="175"/>
    <x v="169"/>
    <s v="202107"/>
    <n v="2021"/>
    <n v="7"/>
    <n v="5"/>
    <s v="Minari"/>
    <s v="Minari"/>
    <n v="2020"/>
    <x v="135"/>
    <s v="Si"/>
    <x v="2"/>
    <x v="1"/>
    <s v="Avenida Chile"/>
    <n v="116"/>
  </r>
  <r>
    <n v="176"/>
    <x v="170"/>
    <s v="202107"/>
    <n v="2021"/>
    <n v="7"/>
    <n v="7"/>
    <s v="The Adventures of Ichabod and Mr. Toad"/>
    <s v="Las aventuras de Ichabod y el Sr. Sapo"/>
    <n v="1949"/>
    <x v="65"/>
    <s v="Si"/>
    <x v="4"/>
    <x v="0"/>
    <s v="Casa"/>
    <n v="68"/>
  </r>
  <r>
    <n v="177"/>
    <x v="171"/>
    <s v="202108"/>
    <n v="2021"/>
    <n v="8"/>
    <n v="4"/>
    <s v="Live and let die"/>
    <s v="007: Vive y deja morir"/>
    <n v="1973"/>
    <x v="104"/>
    <s v="Si"/>
    <x v="8"/>
    <x v="2"/>
    <s v="Casa"/>
    <n v="121"/>
  </r>
  <r>
    <n v="178"/>
    <x v="172"/>
    <s v="202108"/>
    <n v="2021"/>
    <n v="8"/>
    <n v="5"/>
    <s v="Cóndores no entierran todos los días"/>
    <s v="Cóndores no entierran todos los días"/>
    <n v="1984"/>
    <x v="136"/>
    <s v="Si"/>
    <x v="3"/>
    <x v="0"/>
    <s v="Casa"/>
    <n v="89"/>
  </r>
  <r>
    <n v="179"/>
    <x v="173"/>
    <s v="202108"/>
    <n v="2021"/>
    <n v="8"/>
    <n v="6"/>
    <s v="Judas and the black Messiah"/>
    <s v="Judas y el mesías negro"/>
    <n v="2020"/>
    <x v="137"/>
    <s v="Si"/>
    <x v="0"/>
    <x v="0"/>
    <s v="Casa"/>
    <n v="126"/>
  </r>
  <r>
    <n v="180"/>
    <x v="174"/>
    <s v="202108"/>
    <n v="2021"/>
    <n v="8"/>
    <n v="2"/>
    <s v="The Suicide Squad"/>
    <s v="El escuadrón suicida"/>
    <n v="2021"/>
    <x v="138"/>
    <s v="Si"/>
    <x v="2"/>
    <x v="1"/>
    <s v="Portal 80"/>
    <n v="133"/>
  </r>
  <r>
    <n v="181"/>
    <x v="175"/>
    <s v="202108"/>
    <n v="2021"/>
    <n v="8"/>
    <n v="4"/>
    <s v="The road to El Dorado"/>
    <s v="El camino hacia El Dorado"/>
    <n v="2000"/>
    <x v="139"/>
    <s v="Si"/>
    <x v="1"/>
    <x v="0"/>
    <s v="Casa"/>
    <n v="89"/>
  </r>
  <r>
    <n v="182"/>
    <x v="176"/>
    <s v="202108"/>
    <n v="2021"/>
    <n v="8"/>
    <n v="7"/>
    <s v="Pirates of the Caribbean: On stranger tides"/>
    <s v="Piratas del Caribe: Navegando en aguas misteriosas"/>
    <n v="2011"/>
    <x v="37"/>
    <s v="Si"/>
    <x v="4"/>
    <x v="0"/>
    <s v="Casa"/>
    <n v="141"/>
  </r>
  <r>
    <n v="183"/>
    <x v="177"/>
    <s v="202108"/>
    <n v="2021"/>
    <n v="8"/>
    <n v="1"/>
    <s v="Singing in the rain"/>
    <s v="Cantando bajo la lluvia"/>
    <n v="1952"/>
    <x v="140"/>
    <s v="Si"/>
    <x v="0"/>
    <x v="0"/>
    <s v="Casa"/>
    <n v="103"/>
  </r>
  <r>
    <n v="184"/>
    <x v="178"/>
    <s v="202108"/>
    <n v="2021"/>
    <n v="8"/>
    <n v="4"/>
    <s v="Casino Royale"/>
    <s v="007: Casino Royale"/>
    <n v="2006"/>
    <x v="141"/>
    <s v="Si"/>
    <x v="8"/>
    <x v="2"/>
    <s v="Casa"/>
    <n v="145"/>
  </r>
  <r>
    <n v="185"/>
    <x v="179"/>
    <s v="202108"/>
    <n v="2021"/>
    <n v="8"/>
    <n v="7"/>
    <s v="کفرناحوم"/>
    <s v="Cafarnaúm"/>
    <n v="2018"/>
    <x v="142"/>
    <s v="Si"/>
    <x v="3"/>
    <x v="0"/>
    <s v="Casa"/>
    <n v="123"/>
  </r>
  <r>
    <n v="186"/>
    <x v="180"/>
    <s v="202108"/>
    <n v="2021"/>
    <n v="8"/>
    <n v="3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s v="Casa"/>
    <n v="84"/>
  </r>
  <r>
    <n v="187"/>
    <x v="181"/>
    <s v="202109"/>
    <n v="2021"/>
    <n v="9"/>
    <n v="5"/>
    <s v="Shang-Chi and the legend of the ten rings"/>
    <s v="Shang-Chi y la leyenda de los Diez Anillos"/>
    <n v="2021"/>
    <x v="144"/>
    <s v="Si"/>
    <x v="5"/>
    <x v="1"/>
    <s v="Diverplaza"/>
    <n v="132"/>
  </r>
  <r>
    <n v="188"/>
    <x v="182"/>
    <s v="202109"/>
    <n v="2021"/>
    <n v="9"/>
    <n v="4"/>
    <s v="Quantum of Solace"/>
    <s v="007: Quantum of Solace"/>
    <n v="2008"/>
    <x v="145"/>
    <s v="Si"/>
    <x v="8"/>
    <x v="2"/>
    <s v="Casa"/>
    <n v="106"/>
  </r>
  <r>
    <n v="189"/>
    <x v="183"/>
    <s v="202109"/>
    <n v="2021"/>
    <n v="9"/>
    <n v="4"/>
    <s v="Who Framed Roger Rabbit"/>
    <s v="¿Quién engañó a Roger Rabbit?"/>
    <n v="1988"/>
    <x v="146"/>
    <s v="Si"/>
    <x v="4"/>
    <x v="0"/>
    <s v="Casa"/>
    <n v="104"/>
  </r>
  <r>
    <n v="190"/>
    <x v="184"/>
    <s v="202109"/>
    <n v="2021"/>
    <n v="9"/>
    <n v="1"/>
    <s v="Schumacher"/>
    <s v="Schumacher"/>
    <n v="2021"/>
    <x v="147"/>
    <s v="Si"/>
    <x v="1"/>
    <x v="0"/>
    <s v="Casa"/>
    <n v="114"/>
  </r>
  <r>
    <n v="191"/>
    <x v="185"/>
    <s v="202109"/>
    <n v="2021"/>
    <n v="9"/>
    <n v="7"/>
    <s v="Skyfall"/>
    <s v="007: Operación Skyfall"/>
    <n v="2012"/>
    <x v="10"/>
    <s v="Si"/>
    <x v="8"/>
    <x v="2"/>
    <s v="Casa"/>
    <n v="143"/>
  </r>
  <r>
    <n v="192"/>
    <x v="186"/>
    <s v="202109"/>
    <n v="2021"/>
    <n v="9"/>
    <n v="4"/>
    <s v="Chariots of fire"/>
    <s v="Carrozas de fuego"/>
    <n v="1981"/>
    <x v="148"/>
    <s v="Si"/>
    <x v="9"/>
    <x v="0"/>
    <s v="Casa"/>
    <n v="123"/>
  </r>
  <r>
    <n v="193"/>
    <x v="187"/>
    <s v="202109"/>
    <n v="2021"/>
    <n v="9"/>
    <n v="5"/>
    <s v="Spectre"/>
    <s v="007: Spectre"/>
    <n v="2015"/>
    <x v="10"/>
    <s v="Si"/>
    <x v="8"/>
    <x v="2"/>
    <s v="Casa"/>
    <n v="148"/>
  </r>
  <r>
    <n v="194"/>
    <x v="188"/>
    <s v="202110"/>
    <n v="2021"/>
    <n v="10"/>
    <n v="7"/>
    <s v="The untouchables"/>
    <s v="Los intocables"/>
    <n v="1987"/>
    <x v="42"/>
    <s v="Si"/>
    <x v="0"/>
    <x v="0"/>
    <s v="Casa"/>
    <n v="119"/>
  </r>
  <r>
    <n v="195"/>
    <x v="189"/>
    <s v="202110"/>
    <n v="2021"/>
    <n v="10"/>
    <n v="4"/>
    <s v="No time to die"/>
    <s v="007: Sin tiempo para morir"/>
    <n v="2021"/>
    <x v="149"/>
    <s v="Si"/>
    <x v="2"/>
    <x v="1"/>
    <s v="Gran Estación"/>
    <n v="163"/>
  </r>
  <r>
    <n v="196"/>
    <x v="190"/>
    <s v="202110"/>
    <n v="2021"/>
    <n v="10"/>
    <n v="2"/>
    <s v="Alice in wonderland"/>
    <s v="Alicia en el país de las maravillas"/>
    <n v="1951"/>
    <x v="65"/>
    <s v="Si"/>
    <x v="4"/>
    <x v="0"/>
    <s v="Casa"/>
    <n v="75"/>
  </r>
  <r>
    <n v="197"/>
    <x v="191"/>
    <s v="202110"/>
    <n v="2021"/>
    <n v="10"/>
    <n v="3"/>
    <s v="Venom"/>
    <s v="Venom"/>
    <n v="2018"/>
    <x v="150"/>
    <s v="Si"/>
    <x v="1"/>
    <x v="0"/>
    <s v="Casa"/>
    <n v="112"/>
  </r>
  <r>
    <n v="198"/>
    <x v="192"/>
    <s v="202110"/>
    <n v="2021"/>
    <n v="10"/>
    <n v="4"/>
    <s v="The fighter"/>
    <s v="El peleador"/>
    <n v="2010"/>
    <x v="151"/>
    <s v="Si"/>
    <x v="3"/>
    <x v="0"/>
    <s v="Casa"/>
    <n v="116"/>
  </r>
  <r>
    <n v="199"/>
    <x v="193"/>
    <s v="202110"/>
    <n v="2021"/>
    <n v="10"/>
    <n v="7"/>
    <s v="Justice League: The Flashpoint Paradox"/>
    <s v="Liga de la Justicia: Paradoja del Tiempo"/>
    <n v="2013"/>
    <x v="152"/>
    <s v="Si"/>
    <x v="0"/>
    <x v="0"/>
    <s v="Casa"/>
    <n v="81"/>
  </r>
  <r>
    <n v="200"/>
    <x v="194"/>
    <s v="202110"/>
    <n v="2021"/>
    <n v="10"/>
    <n v="1"/>
    <s v="The grand Budapest hotel"/>
    <s v="El gran hotel Budapest"/>
    <n v="2014"/>
    <x v="153"/>
    <s v="Si"/>
    <x v="9"/>
    <x v="0"/>
    <s v="Casa"/>
    <n v="100"/>
  </r>
  <r>
    <n v="201"/>
    <x v="195"/>
    <s v="202110"/>
    <n v="2021"/>
    <n v="10"/>
    <n v="3"/>
    <s v="The mummy"/>
    <s v="La momia"/>
    <n v="1999"/>
    <x v="154"/>
    <s v="Si"/>
    <x v="1"/>
    <x v="0"/>
    <s v="Casa"/>
    <n v="124"/>
  </r>
  <r>
    <n v="202"/>
    <x v="196"/>
    <s v="202110"/>
    <n v="2021"/>
    <n v="10"/>
    <n v="4"/>
    <s v="National Treasure: Book of Secre"/>
    <s v="La leyenda del tesoro perdido 2: el libro de los secretos"/>
    <n v="2007"/>
    <x v="155"/>
    <s v="Si"/>
    <x v="4"/>
    <x v="0"/>
    <s v="Casa"/>
    <n v="124"/>
  </r>
  <r>
    <n v="203"/>
    <x v="197"/>
    <s v="202110"/>
    <n v="2021"/>
    <n v="10"/>
    <n v="6"/>
    <s v="The departed"/>
    <s v="Los infiltrados"/>
    <n v="2006"/>
    <x v="2"/>
    <s v="Si"/>
    <x v="0"/>
    <x v="0"/>
    <s v="Casa"/>
    <n v="151"/>
  </r>
  <r>
    <n v="204"/>
    <x v="198"/>
    <s v="202111"/>
    <n v="2021"/>
    <n v="11"/>
    <n v="4"/>
    <s v="Dune"/>
    <s v="Duna"/>
    <n v="2021"/>
    <x v="156"/>
    <s v="Si"/>
    <x v="2"/>
    <x v="1"/>
    <s v="Titán Plaza"/>
    <n v="155"/>
  </r>
  <r>
    <n v="205"/>
    <x v="199"/>
    <s v="202111"/>
    <n v="2021"/>
    <n v="11"/>
    <n v="6"/>
    <s v="Sherlock Holmes"/>
    <s v="Sherlock Holmes"/>
    <n v="2009"/>
    <x v="157"/>
    <s v="Si"/>
    <x v="1"/>
    <x v="0"/>
    <s v="Casa"/>
    <n v="128"/>
  </r>
  <r>
    <n v="206"/>
    <x v="200"/>
    <s v="202111"/>
    <n v="2021"/>
    <n v="11"/>
    <n v="6"/>
    <s v="Good Bye, Lenin!"/>
    <s v="Adiós Lenin!"/>
    <n v="2003"/>
    <x v="158"/>
    <s v="Si"/>
    <x v="0"/>
    <x v="0"/>
    <s v="Casa"/>
    <n v="121"/>
  </r>
  <r>
    <n v="207"/>
    <x v="201"/>
    <s v="202111"/>
    <n v="2021"/>
    <n v="11"/>
    <n v="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s v="Casa"/>
    <n v="96"/>
  </r>
  <r>
    <n v="208"/>
    <x v="202"/>
    <s v="202111"/>
    <n v="2021"/>
    <n v="11"/>
    <n v="6"/>
    <s v="The man with the golden gun"/>
    <s v="007: El hombre del revólver de oro"/>
    <n v="1974"/>
    <x v="104"/>
    <s v="Si"/>
    <x v="8"/>
    <x v="2"/>
    <s v="Casa"/>
    <n v="125"/>
  </r>
  <r>
    <n v="209"/>
    <x v="203"/>
    <s v="202111"/>
    <n v="2021"/>
    <n v="11"/>
    <n v="7"/>
    <s v="The last king of Scotland"/>
    <s v="El último rey de Escocia"/>
    <n v="2006"/>
    <x v="160"/>
    <s v="Si"/>
    <x v="9"/>
    <x v="0"/>
    <s v="Casa"/>
    <n v="123"/>
  </r>
  <r>
    <n v="210"/>
    <x v="204"/>
    <s v="202111"/>
    <n v="2021"/>
    <n v="11"/>
    <n v="1"/>
    <s v="The many saints of Newark"/>
    <s v="Los santos de la mafia"/>
    <n v="2021"/>
    <x v="161"/>
    <s v="Si"/>
    <x v="0"/>
    <x v="0"/>
    <s v="Casa"/>
    <n v="120"/>
  </r>
  <r>
    <n v="211"/>
    <x v="205"/>
    <s v="202112"/>
    <n v="2021"/>
    <n v="12"/>
    <n v="1"/>
    <s v="The Discovery"/>
    <s v="The Discovery"/>
    <n v="2017"/>
    <x v="162"/>
    <s v="Si"/>
    <x v="1"/>
    <x v="0"/>
    <s v="Casa"/>
    <n v="102"/>
  </r>
  <r>
    <n v="212"/>
    <x v="206"/>
    <s v="202112"/>
    <n v="2021"/>
    <n v="12"/>
    <n v="3"/>
    <s v="Encanto"/>
    <s v="Encanto"/>
    <n v="2021"/>
    <x v="163"/>
    <s v="Si"/>
    <x v="2"/>
    <x v="1"/>
    <s v="Portal 80"/>
    <n v="99"/>
  </r>
  <r>
    <n v="213"/>
    <x v="207"/>
    <s v="202112"/>
    <n v="2021"/>
    <n v="12"/>
    <n v="6"/>
    <s v="L.A. Confidential"/>
    <s v="Los Ángeles al desnudo"/>
    <n v="1997"/>
    <x v="14"/>
    <s v="Si"/>
    <x v="3"/>
    <x v="0"/>
    <s v="Casa"/>
    <n v="138"/>
  </r>
  <r>
    <n v="214"/>
    <x v="208"/>
    <s v="202112"/>
    <n v="2021"/>
    <n v="12"/>
    <n v="1"/>
    <s v="天気の子"/>
    <s v="El tiempo contigo"/>
    <n v="2019"/>
    <x v="164"/>
    <s v="Si"/>
    <x v="3"/>
    <x v="0"/>
    <s v="Casa"/>
    <n v="114"/>
  </r>
  <r>
    <n v="215"/>
    <x v="209"/>
    <s v="202112"/>
    <n v="2021"/>
    <n v="12"/>
    <n v="4"/>
    <s v="Spider-Man: No Way Home"/>
    <s v="Spider-man: sin camino a casa"/>
    <n v="2021"/>
    <x v="165"/>
    <s v="Si"/>
    <x v="10"/>
    <x v="1"/>
    <s v="Unicentro de Occidente"/>
    <n v="148"/>
  </r>
  <r>
    <n v="216"/>
    <x v="210"/>
    <s v="202112"/>
    <n v="2021"/>
    <n v="12"/>
    <n v="5"/>
    <s v="Miracle on 34th Street"/>
    <s v="Milagro en la calle 34"/>
    <n v="1947"/>
    <x v="166"/>
    <s v="Si"/>
    <x v="4"/>
    <x v="0"/>
    <s v="Casa"/>
    <n v="96"/>
  </r>
  <r>
    <n v="217"/>
    <x v="211"/>
    <s v="202112"/>
    <n v="2021"/>
    <n v="12"/>
    <n v="2"/>
    <s v="Solo: A Star Wars story"/>
    <s v="Han Solo: una historia de Star Wars"/>
    <n v="2018"/>
    <x v="167"/>
    <s v="Si"/>
    <x v="11"/>
    <x v="0"/>
    <s v="Avión"/>
    <n v="135"/>
  </r>
  <r>
    <n v="218"/>
    <x v="212"/>
    <s v="202112"/>
    <n v="2021"/>
    <n v="12"/>
    <n v="4"/>
    <s v="A star is born"/>
    <s v="Nace una estrella"/>
    <n v="2018"/>
    <x v="168"/>
    <s v="Si"/>
    <x v="11"/>
    <x v="0"/>
    <s v="Avión"/>
    <n v="134"/>
  </r>
  <r>
    <n v="219"/>
    <x v="213"/>
    <s v="202112"/>
    <n v="2021"/>
    <n v="12"/>
    <n v="6"/>
    <s v="Justice League: War"/>
    <s v="Liga de la Justicia: Guerra"/>
    <n v="2014"/>
    <x v="152"/>
    <s v="Si"/>
    <x v="0"/>
    <x v="0"/>
    <s v="Casa"/>
    <n v="79"/>
  </r>
  <r>
    <n v="220"/>
    <x v="214"/>
    <s v="202201"/>
    <n v="2022"/>
    <n v="1"/>
    <n v="7"/>
    <s v="Harry Potter 20th Anniversary: Return to Hogwarts"/>
    <s v="Harry Potter 20 aniversario: Regreso a Hogwarts"/>
    <n v="2022"/>
    <x v="169"/>
    <s v="Si"/>
    <x v="0"/>
    <x v="0"/>
    <s v="Casa"/>
    <n v="102"/>
  </r>
  <r>
    <n v="221"/>
    <x v="215"/>
    <s v="202201"/>
    <n v="2022"/>
    <n v="1"/>
    <n v="2"/>
    <s v="Tick, tick... Boom!"/>
    <s v="Tick, tick... Boom!"/>
    <n v="2021"/>
    <x v="170"/>
    <s v="Si"/>
    <x v="1"/>
    <x v="0"/>
    <s v="Casa"/>
    <n v="115"/>
  </r>
  <r>
    <n v="222"/>
    <x v="216"/>
    <s v="202201"/>
    <n v="2022"/>
    <n v="1"/>
    <n v="3"/>
    <s v="Gangs of New York"/>
    <s v="Pandillas de Nueva York"/>
    <n v="2002"/>
    <x v="2"/>
    <s v="Si"/>
    <x v="12"/>
    <x v="0"/>
    <s v="Casa"/>
    <n v="167"/>
  </r>
  <r>
    <n v="223"/>
    <x v="217"/>
    <s v="202201"/>
    <n v="2022"/>
    <n v="1"/>
    <n v="5"/>
    <s v="The lord of the rings: The return of the king (EE)"/>
    <s v="El señor de los anillos: el retorno del rey (VE)"/>
    <n v="2003"/>
    <x v="171"/>
    <s v="No"/>
    <x v="8"/>
    <x v="2"/>
    <s v="Casa"/>
    <n v="263"/>
  </r>
  <r>
    <n v="224"/>
    <x v="218"/>
    <s v="202201"/>
    <n v="2022"/>
    <n v="1"/>
    <n v="6"/>
    <s v="Pirates of the Caribbean: Dead Men Tell No Tales"/>
    <s v="Piratas del Caribe: la venganza de Salazar"/>
    <n v="2017"/>
    <x v="172"/>
    <s v="Si"/>
    <x v="4"/>
    <x v="0"/>
    <s v="Casa"/>
    <n v="129"/>
  </r>
  <r>
    <n v="225"/>
    <x v="219"/>
    <s v="202201"/>
    <n v="2022"/>
    <n v="1"/>
    <n v="3"/>
    <s v="Don't look up"/>
    <s v="No miren arriba"/>
    <n v="2021"/>
    <x v="173"/>
    <s v="Si"/>
    <x v="1"/>
    <x v="0"/>
    <s v="Casa"/>
    <n v="145"/>
  </r>
  <r>
    <n v="226"/>
    <x v="220"/>
    <s v="202201"/>
    <n v="2022"/>
    <n v="1"/>
    <n v="7"/>
    <s v="The tragedy of Macbeth"/>
    <s v="La tragedia de Macbeth"/>
    <n v="2021"/>
    <x v="174"/>
    <s v="Si"/>
    <x v="13"/>
    <x v="0"/>
    <s v="Casa"/>
    <n v="105"/>
  </r>
  <r>
    <n v="227"/>
    <x v="220"/>
    <s v="202201"/>
    <n v="2022"/>
    <n v="1"/>
    <n v="7"/>
    <s v="Peter Pan"/>
    <s v="Peter Pan"/>
    <n v="1953"/>
    <x v="175"/>
    <s v="No"/>
    <x v="4"/>
    <x v="0"/>
    <s v="Casa"/>
    <n v="76"/>
  </r>
  <r>
    <n v="228"/>
    <x v="221"/>
    <s v="202201"/>
    <n v="2022"/>
    <n v="1"/>
    <n v="7"/>
    <s v="The spy who loved me"/>
    <s v="007: La espía que me amó"/>
    <n v="1977"/>
    <x v="116"/>
    <s v="Si"/>
    <x v="8"/>
    <x v="2"/>
    <s v="Casa"/>
    <n v="125"/>
  </r>
  <r>
    <n v="229"/>
    <x v="222"/>
    <s v="202201"/>
    <n v="2022"/>
    <n v="1"/>
    <n v="1"/>
    <s v="Lost in translation"/>
    <s v="Perdidos en Tokyo"/>
    <n v="2003"/>
    <x v="97"/>
    <s v="Si"/>
    <x v="12"/>
    <x v="0"/>
    <s v="Casa"/>
    <n v="101"/>
  </r>
  <r>
    <n v="230"/>
    <x v="223"/>
    <s v="202202"/>
    <n v="2022"/>
    <n v="2"/>
    <n v="5"/>
    <s v="Gone with the wind"/>
    <s v="Lo que el viento se llevó"/>
    <n v="1939"/>
    <x v="176"/>
    <s v="Si"/>
    <x v="0"/>
    <x v="0"/>
    <s v="Casa"/>
    <n v="222"/>
  </r>
  <r>
    <n v="231"/>
    <x v="224"/>
    <s v="202202"/>
    <n v="2022"/>
    <n v="2"/>
    <n v="7"/>
    <s v="Nobody"/>
    <s v="Nadie"/>
    <n v="2021"/>
    <x v="177"/>
    <s v="Si"/>
    <x v="0"/>
    <x v="0"/>
    <s v="Casa"/>
    <n v="92"/>
  </r>
  <r>
    <n v="232"/>
    <x v="225"/>
    <s v="202202"/>
    <n v="2022"/>
    <n v="2"/>
    <n v="1"/>
    <s v="Encanto"/>
    <s v="Encanto"/>
    <n v="2021"/>
    <x v="163"/>
    <s v="No"/>
    <x v="4"/>
    <x v="0"/>
    <s v="Casa"/>
    <n v="109"/>
  </r>
  <r>
    <n v="233"/>
    <x v="226"/>
    <s v="202202"/>
    <n v="2022"/>
    <n v="2"/>
    <n v="7"/>
    <s v="The power of the dog"/>
    <s v="El poder del perro"/>
    <n v="2021"/>
    <x v="178"/>
    <s v="Si"/>
    <x v="1"/>
    <x v="0"/>
    <s v="Casa"/>
    <n v="125"/>
  </r>
  <r>
    <n v="234"/>
    <x v="227"/>
    <s v="202202"/>
    <n v="2022"/>
    <n v="2"/>
    <n v="4"/>
    <s v="Nightmare alley"/>
    <s v="El callejón de las almas perdidas"/>
    <n v="2021"/>
    <x v="179"/>
    <s v="Si"/>
    <x v="2"/>
    <x v="1"/>
    <s v="Avenida Chile"/>
    <n v="140"/>
  </r>
  <r>
    <n v="235"/>
    <x v="228"/>
    <s v="202202"/>
    <n v="2022"/>
    <n v="2"/>
    <n v="4"/>
    <s v="Licorice Pizza"/>
    <s v="Licorice Pizza"/>
    <n v="2021"/>
    <x v="180"/>
    <s v="Si"/>
    <x v="2"/>
    <x v="1"/>
    <s v="Nuestro Bogotá"/>
    <n v="133"/>
  </r>
  <r>
    <n v="236"/>
    <x v="229"/>
    <s v="202202"/>
    <n v="2022"/>
    <n v="2"/>
    <n v="7"/>
    <s v="Moonraker"/>
    <s v="007: Moonraker"/>
    <n v="1979"/>
    <x v="116"/>
    <s v="Si"/>
    <x v="8"/>
    <x v="2"/>
    <s v="Casa"/>
    <n v="126"/>
  </r>
  <r>
    <n v="237"/>
    <x v="230"/>
    <s v="202202"/>
    <n v="2022"/>
    <n v="2"/>
    <n v="1"/>
    <s v="Hidden figures"/>
    <s v="Talentos ocultos"/>
    <n v="2016"/>
    <x v="181"/>
    <s v="No"/>
    <x v="4"/>
    <x v="0"/>
    <s v="Casa"/>
    <n v="127"/>
  </r>
  <r>
    <n v="238"/>
    <x v="231"/>
    <s v="202203"/>
    <n v="2022"/>
    <n v="3"/>
    <n v="4"/>
    <s v="The Batman"/>
    <s v="The Batman"/>
    <n v="2022"/>
    <x v="182"/>
    <s v="Si"/>
    <x v="2"/>
    <x v="1"/>
    <s v="Titán Plaza"/>
    <n v="176"/>
  </r>
  <r>
    <n v="239"/>
    <x v="232"/>
    <s v="202203"/>
    <n v="2022"/>
    <n v="3"/>
    <n v="7"/>
    <s v="Rocketman"/>
    <s v="Rocketman"/>
    <n v="2019"/>
    <x v="183"/>
    <s v="Si"/>
    <x v="1"/>
    <x v="0"/>
    <s v="Casa"/>
    <n v="121"/>
  </r>
  <r>
    <n v="240"/>
    <x v="233"/>
    <s v="202203"/>
    <n v="2022"/>
    <n v="3"/>
    <n v="6"/>
    <s v="ドライブ・マイ・カ"/>
    <s v="Drive my car"/>
    <n v="2021"/>
    <x v="184"/>
    <s v="Si"/>
    <x v="0"/>
    <x v="0"/>
    <s v="Casa"/>
    <n v="179"/>
  </r>
  <r>
    <n v="241"/>
    <x v="234"/>
    <s v="202203"/>
    <n v="2022"/>
    <n v="3"/>
    <n v="7"/>
    <s v="There will be blood"/>
    <s v="Petróleo sangriento"/>
    <n v="2007"/>
    <x v="180"/>
    <s v="Si"/>
    <x v="1"/>
    <x v="0"/>
    <s v="Casa"/>
    <n v="158"/>
  </r>
  <r>
    <n v="242"/>
    <x v="235"/>
    <s v="202203"/>
    <n v="2022"/>
    <n v="3"/>
    <n v="1"/>
    <s v="Turning red"/>
    <s v="Red"/>
    <n v="2022"/>
    <x v="185"/>
    <s v="Si"/>
    <x v="4"/>
    <x v="0"/>
    <s v="Casa"/>
    <n v="100"/>
  </r>
  <r>
    <n v="243"/>
    <x v="236"/>
    <s v="202203"/>
    <n v="2022"/>
    <n v="3"/>
    <n v="4"/>
    <s v="Belfast"/>
    <s v="Belfast"/>
    <n v="2021"/>
    <x v="186"/>
    <s v="Si"/>
    <x v="2"/>
    <x v="1"/>
    <s v="Avenida Chile"/>
    <n v="98"/>
  </r>
  <r>
    <n v="244"/>
    <x v="237"/>
    <s v="202203"/>
    <n v="2022"/>
    <n v="3"/>
    <n v="1"/>
    <s v="West side story"/>
    <s v="Amor sin barreras"/>
    <n v="2021"/>
    <x v="16"/>
    <s v="Si"/>
    <x v="4"/>
    <x v="0"/>
    <s v="Casa"/>
    <n v="156"/>
  </r>
  <r>
    <n v="245"/>
    <x v="238"/>
    <s v="202204"/>
    <n v="2022"/>
    <n v="4"/>
    <n v="6"/>
    <s v="In Bruges"/>
    <s v="En Brujas"/>
    <n v="2008"/>
    <x v="187"/>
    <s v="Si"/>
    <x v="0"/>
    <x v="0"/>
    <s v="Casa"/>
    <n v="107"/>
  </r>
  <r>
    <n v="246"/>
    <x v="239"/>
    <s v="202204"/>
    <n v="2022"/>
    <n v="4"/>
    <n v="7"/>
    <s v="Bram Stoker's Dracula"/>
    <s v="Dracula, de Bram Stoker"/>
    <n v="1992"/>
    <x v="71"/>
    <s v="Si"/>
    <x v="1"/>
    <x v="0"/>
    <s v="Casa"/>
    <n v="127"/>
  </r>
  <r>
    <n v="247"/>
    <x v="240"/>
    <s v="202204"/>
    <n v="2022"/>
    <n v="4"/>
    <n v="6"/>
    <s v="For your eyes only"/>
    <s v="007: Solo para sus ojos"/>
    <n v="1981"/>
    <x v="188"/>
    <s v="Si"/>
    <x v="3"/>
    <x v="0"/>
    <s v="Casa"/>
    <n v="127"/>
  </r>
  <r>
    <n v="248"/>
    <x v="241"/>
    <s v="202204"/>
    <n v="2022"/>
    <n v="4"/>
    <n v="4"/>
    <s v="Come from away"/>
    <s v="Come from away"/>
    <n v="2021"/>
    <x v="189"/>
    <s v="Si"/>
    <x v="13"/>
    <x v="0"/>
    <s v="Casa"/>
    <n v="106"/>
  </r>
  <r>
    <n v="249"/>
    <x v="242"/>
    <s v="202204"/>
    <n v="2022"/>
    <n v="4"/>
    <n v="5"/>
    <s v="Fantastic beasts: The secrets of Dumbledore"/>
    <s v="Animales fantásticos: Los secretos de Dumbledore"/>
    <n v="2022"/>
    <x v="190"/>
    <s v="Si"/>
    <x v="14"/>
    <x v="1"/>
    <s v="Multiplaza"/>
    <n v="143"/>
  </r>
  <r>
    <n v="250"/>
    <x v="243"/>
    <s v="202204"/>
    <n v="2022"/>
    <n v="4"/>
    <n v="6"/>
    <s v="Eyes wide shut"/>
    <s v="Ojos bien cerrados"/>
    <n v="1999"/>
    <x v="26"/>
    <s v="Si"/>
    <x v="0"/>
    <x v="0"/>
    <s v="Casa"/>
    <n v="159"/>
  </r>
  <r>
    <n v="251"/>
    <x v="244"/>
    <s v="202204"/>
    <n v="2022"/>
    <n v="4"/>
    <n v="7"/>
    <s v="The witch"/>
    <s v="La bruja"/>
    <n v="2015"/>
    <x v="191"/>
    <s v="Si"/>
    <x v="1"/>
    <x v="0"/>
    <s v="Casa"/>
    <n v="92"/>
  </r>
  <r>
    <n v="252"/>
    <x v="245"/>
    <s v="202204"/>
    <n v="2022"/>
    <n v="4"/>
    <n v="1"/>
    <s v="Lady and the tramp"/>
    <s v="La dama y el vagabundo"/>
    <n v="1955"/>
    <x v="175"/>
    <s v="No"/>
    <x v="4"/>
    <x v="0"/>
    <s v="Casa"/>
    <n v="76"/>
  </r>
  <r>
    <n v="253"/>
    <x v="246"/>
    <s v="202204"/>
    <n v="2022"/>
    <n v="4"/>
    <n v="4"/>
    <s v="Das Vorspiel"/>
    <s v="La audición"/>
    <n v="2019"/>
    <x v="192"/>
    <s v="Si"/>
    <x v="2"/>
    <x v="1"/>
    <s v="Avenida Chile"/>
    <n v="99"/>
  </r>
  <r>
    <n v="254"/>
    <x v="247"/>
    <s v="202204"/>
    <n v="2022"/>
    <n v="4"/>
    <n v="6"/>
    <s v="The ten commandments"/>
    <s v="Los diez mandamientos"/>
    <n v="1956"/>
    <x v="193"/>
    <s v="Si"/>
    <x v="3"/>
    <x v="0"/>
    <s v="Casa"/>
    <n v="220"/>
  </r>
  <r>
    <n v="255"/>
    <x v="248"/>
    <s v="202204"/>
    <n v="2022"/>
    <n v="4"/>
    <n v="4"/>
    <s v="The northman"/>
    <s v="El hombre del norte"/>
    <n v="2022"/>
    <x v="191"/>
    <s v="Si"/>
    <x v="2"/>
    <x v="1"/>
    <s v="Portal 80"/>
    <n v="137"/>
  </r>
  <r>
    <n v="256"/>
    <x v="249"/>
    <s v="202204"/>
    <n v="2022"/>
    <n v="4"/>
    <n v="6"/>
    <s v="The silence of the lambs"/>
    <s v="El silencio de los inocentes"/>
    <n v="1991"/>
    <x v="72"/>
    <s v="Si"/>
    <x v="3"/>
    <x v="0"/>
    <s v="Casa"/>
    <n v="118"/>
  </r>
  <r>
    <n v="257"/>
    <x v="250"/>
    <s v="202204"/>
    <n v="2022"/>
    <n v="4"/>
    <n v="7"/>
    <s v="Son of Batman"/>
    <s v="El hijo de Batman"/>
    <n v="2014"/>
    <x v="194"/>
    <s v="Si"/>
    <x v="0"/>
    <x v="0"/>
    <s v="Casa"/>
    <n v="75"/>
  </r>
  <r>
    <n v="258"/>
    <x v="251"/>
    <s v="202205"/>
    <n v="2022"/>
    <n v="5"/>
    <n v="4"/>
    <s v="Doctor Strange in the multiverse of madness"/>
    <s v="Doctor Strange en el multiverso de la locura"/>
    <n v="2022"/>
    <x v="195"/>
    <s v="Si"/>
    <x v="5"/>
    <x v="1"/>
    <s v="Hayuelos"/>
    <n v="126"/>
  </r>
  <r>
    <n v="259"/>
    <x v="252"/>
    <s v="202205"/>
    <n v="2022"/>
    <n v="5"/>
    <n v="3"/>
    <s v="Top gun"/>
    <s v="Top gun: Pasión y Gloria"/>
    <n v="1986"/>
    <x v="196"/>
    <s v="Si"/>
    <x v="1"/>
    <x v="0"/>
    <s v="Casa"/>
    <n v="100"/>
  </r>
  <r>
    <n v="260"/>
    <x v="253"/>
    <s v="202205"/>
    <n v="2022"/>
    <n v="5"/>
    <n v="4"/>
    <s v="Octopussy"/>
    <s v="007: Octopussy"/>
    <n v="1983"/>
    <x v="188"/>
    <s v="Si"/>
    <x v="3"/>
    <x v="0"/>
    <s v="Casa"/>
    <n v="131"/>
  </r>
  <r>
    <n v="261"/>
    <x v="254"/>
    <s v="202205"/>
    <n v="2022"/>
    <n v="5"/>
    <n v="7"/>
    <s v="No country for old men"/>
    <s v="Sin lugar para los débiles"/>
    <n v="2007"/>
    <x v="25"/>
    <s v="Si"/>
    <x v="0"/>
    <x v="0"/>
    <s v="Casa"/>
    <n v="118"/>
  </r>
  <r>
    <n v="262"/>
    <x v="255"/>
    <s v="202205"/>
    <n v="2022"/>
    <n v="5"/>
    <n v="2"/>
    <s v="Verdens verste menneske"/>
    <s v="La peor persona del mundo"/>
    <n v="2021"/>
    <x v="197"/>
    <s v="Si"/>
    <x v="2"/>
    <x v="1"/>
    <s v="Avenida Chile"/>
    <n v="128"/>
  </r>
  <r>
    <n v="263"/>
    <x v="256"/>
    <s v="202205"/>
    <n v="2022"/>
    <n v="5"/>
    <n v="7"/>
    <s v="Chip 'n Dale: Rescue Rangers"/>
    <s v="Chip &amp; Dale: Al rescate"/>
    <n v="2022"/>
    <x v="198"/>
    <s v="Si"/>
    <x v="4"/>
    <x v="0"/>
    <s v="Casa"/>
    <n v="97"/>
  </r>
  <r>
    <n v="264"/>
    <x v="257"/>
    <s v="202205"/>
    <n v="2022"/>
    <n v="5"/>
    <n v="2"/>
    <s v="When Harry met Sally"/>
    <s v="Cuando Harry conoció a Sally"/>
    <n v="1989"/>
    <x v="81"/>
    <s v="Si"/>
    <x v="3"/>
    <x v="0"/>
    <s v="Casa"/>
    <n v="96"/>
  </r>
  <r>
    <n v="265"/>
    <x v="258"/>
    <s v="202206"/>
    <n v="2022"/>
    <n v="6"/>
    <n v="5"/>
    <s v="Top gun: Maverick"/>
    <s v="Top gun: Maverick"/>
    <n v="2022"/>
    <x v="199"/>
    <s v="Si"/>
    <x v="2"/>
    <x v="1"/>
    <s v="Portal 80"/>
    <n v="131"/>
  </r>
  <r>
    <n v="266"/>
    <x v="259"/>
    <s v="202206"/>
    <n v="2022"/>
    <n v="6"/>
    <n v="6"/>
    <s v="Zodiac"/>
    <s v="Zodiac"/>
    <n v="2007"/>
    <x v="34"/>
    <s v="Si"/>
    <x v="0"/>
    <x v="0"/>
    <s v="Casa"/>
    <n v="157"/>
  </r>
  <r>
    <n v="267"/>
    <x v="260"/>
    <s v="202206"/>
    <n v="2022"/>
    <n v="6"/>
    <n v="1"/>
    <s v="Hannibal"/>
    <s v="Hannibal"/>
    <n v="2001"/>
    <x v="200"/>
    <s v="Si"/>
    <x v="1"/>
    <x v="0"/>
    <s v="Casa"/>
    <n v="131"/>
  </r>
  <r>
    <n v="268"/>
    <x v="261"/>
    <s v="202206"/>
    <n v="2022"/>
    <n v="6"/>
    <n v="3"/>
    <s v="Flugt"/>
    <s v="Flee: Huyendo de casa"/>
    <n v="2021"/>
    <x v="201"/>
    <s v="Si"/>
    <x v="2"/>
    <x v="1"/>
    <s v="Avenida Chile"/>
    <n v="90"/>
  </r>
  <r>
    <n v="269"/>
    <x v="262"/>
    <s v="202206"/>
    <n v="2022"/>
    <n v="6"/>
    <n v="7"/>
    <s v="A view to kill"/>
    <s v="007: En la mira de los asesinos"/>
    <n v="1985"/>
    <x v="188"/>
    <s v="Si"/>
    <x v="3"/>
    <x v="0"/>
    <s v="Casa"/>
    <n v="131"/>
  </r>
  <r>
    <n v="270"/>
    <x v="263"/>
    <s v="202206"/>
    <n v="2022"/>
    <n v="6"/>
    <n v="1"/>
    <s v="The nightmare before Christmas"/>
    <s v="El extraño mundo de Jack"/>
    <n v="1993"/>
    <x v="202"/>
    <s v="Si"/>
    <x v="4"/>
    <x v="0"/>
    <s v="Casa"/>
    <n v="76"/>
  </r>
  <r>
    <n v="271"/>
    <x v="264"/>
    <s v="202206"/>
    <n v="2022"/>
    <n v="6"/>
    <n v="4"/>
    <s v="Everything, everywhere all at once"/>
    <s v="Todo en todas partes al mismo tiempo"/>
    <n v="2022"/>
    <x v="203"/>
    <s v="Si"/>
    <x v="2"/>
    <x v="1"/>
    <s v="Andino"/>
    <n v="140"/>
  </r>
  <r>
    <n v="272"/>
    <x v="265"/>
    <s v="202207"/>
    <n v="2022"/>
    <n v="7"/>
    <n v="4"/>
    <s v="Raging bull"/>
    <s v="Toro salvaje"/>
    <n v="1980"/>
    <x v="2"/>
    <s v="Si"/>
    <x v="3"/>
    <x v="0"/>
    <s v="Casa"/>
    <n v="129"/>
  </r>
  <r>
    <n v="273"/>
    <x v="266"/>
    <s v="202207"/>
    <n v="2022"/>
    <n v="7"/>
    <n v="6"/>
    <s v="The Godfather"/>
    <s v="El Padrino"/>
    <n v="1972"/>
    <x v="71"/>
    <s v="No"/>
    <x v="0"/>
    <x v="0"/>
    <s v="Casa"/>
    <n v="175"/>
  </r>
  <r>
    <n v="274"/>
    <x v="267"/>
    <s v="202207"/>
    <n v="2022"/>
    <n v="7"/>
    <n v="7"/>
    <s v="Memoirs of a geisha"/>
    <s v="Memorias de una geisha"/>
    <n v="2005"/>
    <x v="37"/>
    <s v="Si"/>
    <x v="1"/>
    <x v="0"/>
    <s v="Casa"/>
    <n v="145"/>
  </r>
  <r>
    <n v="275"/>
    <x v="268"/>
    <s v="202207"/>
    <n v="2022"/>
    <n v="7"/>
    <n v="3"/>
    <s v="Elvis"/>
    <s v="Elvis"/>
    <n v="2022"/>
    <x v="204"/>
    <s v="Si"/>
    <x v="2"/>
    <x v="1"/>
    <s v="Nuestro Bogotá"/>
    <n v="159"/>
  </r>
  <r>
    <n v="276"/>
    <x v="269"/>
    <s v="202207"/>
    <n v="2022"/>
    <n v="7"/>
    <n v="6"/>
    <s v="The 13th warrior"/>
    <s v="13 guerreros"/>
    <n v="1999"/>
    <x v="205"/>
    <s v="Si"/>
    <x v="4"/>
    <x v="0"/>
    <s v="Casa"/>
    <n v="103"/>
  </r>
  <r>
    <n v="277"/>
    <x v="270"/>
    <s v="202207"/>
    <n v="2022"/>
    <n v="7"/>
    <n v="7"/>
    <s v="The living daylights"/>
    <s v="007: Su nombre es peligro"/>
    <n v="1987"/>
    <x v="188"/>
    <s v="Si"/>
    <x v="3"/>
    <x v="0"/>
    <s v="Casa"/>
    <n v="130"/>
  </r>
  <r>
    <n v="278"/>
    <x v="271"/>
    <s v="202207"/>
    <n v="2022"/>
    <n v="7"/>
    <n v="6"/>
    <s v="Superman: The movie"/>
    <s v="Superman"/>
    <n v="1978"/>
    <x v="206"/>
    <s v="Si"/>
    <x v="0"/>
    <x v="0"/>
    <s v="Casa"/>
    <n v="143"/>
  </r>
  <r>
    <n v="279"/>
    <x v="272"/>
    <s v="202207"/>
    <n v="2022"/>
    <n v="7"/>
    <n v="7"/>
    <s v="Captain America: The first avenger"/>
    <s v="Capitán América: el primer vengador"/>
    <n v="2011"/>
    <x v="207"/>
    <s v="No"/>
    <x v="4"/>
    <x v="0"/>
    <s v="Casa"/>
    <n v="124"/>
  </r>
  <r>
    <n v="280"/>
    <x v="273"/>
    <s v="202208"/>
    <n v="2022"/>
    <n v="8"/>
    <n v="7"/>
    <s v="Sing"/>
    <s v="Sing: ¡Ven y canta!"/>
    <n v="2016"/>
    <x v="208"/>
    <s v="Si"/>
    <x v="3"/>
    <x v="0"/>
    <s v="Casa"/>
    <n v="100"/>
  </r>
  <r>
    <n v="281"/>
    <x v="274"/>
    <s v="202208"/>
    <n v="2022"/>
    <n v="8"/>
    <n v="7"/>
    <s v="The Godfather Part II"/>
    <s v="El Padrino II"/>
    <n v="1974"/>
    <x v="71"/>
    <s v="No"/>
    <x v="3"/>
    <x v="0"/>
    <s v="Casa"/>
    <n v="200"/>
  </r>
  <r>
    <n v="282"/>
    <x v="275"/>
    <s v="202208"/>
    <n v="2022"/>
    <n v="8"/>
    <n v="6"/>
    <s v="It"/>
    <s v="It (Eso)"/>
    <n v="2017"/>
    <x v="209"/>
    <s v="Si"/>
    <x v="0"/>
    <x v="0"/>
    <s v="Casa"/>
    <n v="135"/>
  </r>
  <r>
    <n v="283"/>
    <x v="276"/>
    <s v="202208"/>
    <n v="2022"/>
    <n v="8"/>
    <n v="7"/>
    <s v="Captain Marvel"/>
    <s v="Capitana Marvel"/>
    <n v="2019"/>
    <x v="210"/>
    <s v="No"/>
    <x v="4"/>
    <x v="0"/>
    <s v="Casa"/>
    <n v="124"/>
  </r>
  <r>
    <n v="284"/>
    <x v="277"/>
    <s v="202208"/>
    <n v="2022"/>
    <n v="8"/>
    <n v="1"/>
    <s v="The sea beast"/>
    <s v="Monstruo del mar"/>
    <n v="2022"/>
    <x v="211"/>
    <s v="Si"/>
    <x v="1"/>
    <x v="0"/>
    <s v="Casa"/>
    <n v="115"/>
  </r>
  <r>
    <n v="285"/>
    <x v="278"/>
    <s v="202208"/>
    <n v="2022"/>
    <n v="8"/>
    <n v="4"/>
    <s v="Star Wars: The clone wars"/>
    <s v="Star Wars: La guerra de los clones"/>
    <n v="2008"/>
    <x v="212"/>
    <s v="Si"/>
    <x v="4"/>
    <x v="0"/>
    <s v="Casa"/>
    <n v="98"/>
  </r>
  <r>
    <n v="286"/>
    <x v="279"/>
    <s v="202208"/>
    <n v="2022"/>
    <n v="8"/>
    <n v="6"/>
    <s v="License to kill"/>
    <s v="007: Licencia para matar"/>
    <n v="1989"/>
    <x v="188"/>
    <s v="Si"/>
    <x v="3"/>
    <x v="0"/>
    <s v="Casa"/>
    <n v="133"/>
  </r>
  <r>
    <n v="287"/>
    <x v="280"/>
    <s v="202208"/>
    <n v="2022"/>
    <n v="8"/>
    <n v="4"/>
    <s v="Nope"/>
    <s v="¡Nop!"/>
    <n v="2022"/>
    <x v="213"/>
    <s v="Si"/>
    <x v="2"/>
    <x v="1"/>
    <s v="Nuestro Bogotá"/>
    <n v="135"/>
  </r>
  <r>
    <n v="288"/>
    <x v="281"/>
    <s v="202209"/>
    <n v="2022"/>
    <n v="9"/>
    <n v="7"/>
    <s v="Justice League: Throne of Atlantis"/>
    <s v="Liga de la Justicia: el trono de Atlantis"/>
    <n v="2015"/>
    <x v="214"/>
    <s v="Si"/>
    <x v="0"/>
    <x v="0"/>
    <s v="Casa"/>
    <n v="72"/>
  </r>
  <r>
    <n v="289"/>
    <x v="282"/>
    <s v="202209"/>
    <n v="2022"/>
    <n v="9"/>
    <n v="2"/>
    <s v="Star Wars: Episode I - the phantom menace"/>
    <s v="Star Wars: Episodio I - la amenaza fantasma"/>
    <n v="1999"/>
    <x v="215"/>
    <s v="No"/>
    <x v="4"/>
    <x v="0"/>
    <s v="Casa"/>
    <n v="136"/>
  </r>
  <r>
    <n v="290"/>
    <x v="283"/>
    <s v="202209"/>
    <n v="2022"/>
    <n v="9"/>
    <n v="6"/>
    <s v="The Godfather Coda: The Death of Michael Corleone"/>
    <s v="El padrino, epílogo: la muerte de Michael Corleone"/>
    <n v="2020"/>
    <x v="71"/>
    <s v="No"/>
    <x v="3"/>
    <x v="0"/>
    <s v="Casa"/>
    <n v="158"/>
  </r>
  <r>
    <n v="291"/>
    <x v="284"/>
    <s v="202209"/>
    <n v="2022"/>
    <n v="9"/>
    <n v="7"/>
    <s v="Seven years in Tibet"/>
    <s v="Siete años en el Tíbet"/>
    <n v="1997"/>
    <x v="216"/>
    <s v="Si"/>
    <x v="1"/>
    <x v="0"/>
    <s v="Casa"/>
    <n v="139"/>
  </r>
  <r>
    <n v="292"/>
    <x v="285"/>
    <s v="202209"/>
    <n v="2022"/>
    <n v="9"/>
    <n v="6"/>
    <s v="Boogie nights"/>
    <s v="Boogie nights: juegos de placer"/>
    <n v="1997"/>
    <x v="180"/>
    <s v="Si"/>
    <x v="0"/>
    <x v="0"/>
    <s v="Casa"/>
    <n v="155"/>
  </r>
  <r>
    <n v="293"/>
    <x v="286"/>
    <s v="202209"/>
    <n v="2022"/>
    <n v="9"/>
    <n v="3"/>
    <s v="Icarus"/>
    <s v="Ícaro"/>
    <n v="2017"/>
    <x v="217"/>
    <s v="Si"/>
    <x v="1"/>
    <x v="0"/>
    <s v="Casa"/>
    <n v="121"/>
  </r>
  <r>
    <n v="294"/>
    <x v="287"/>
    <s v="202209"/>
    <n v="2022"/>
    <n v="9"/>
    <n v="5"/>
    <s v="GoldenEye"/>
    <s v="007: GoldenEye"/>
    <n v="1995"/>
    <x v="141"/>
    <s v="Si"/>
    <x v="3"/>
    <x v="0"/>
    <s v="Casa"/>
    <n v="128"/>
  </r>
  <r>
    <n v="295"/>
    <x v="288"/>
    <s v="202210"/>
    <n v="2022"/>
    <n v="10"/>
    <n v="4"/>
    <s v="El secreto de sus ojos"/>
    <s v="El secreto de sus ojos"/>
    <n v="2009"/>
    <x v="218"/>
    <s v="No"/>
    <x v="9"/>
    <x v="0"/>
    <s v="Casa"/>
    <n v="129"/>
  </r>
  <r>
    <n v="296"/>
    <x v="289"/>
    <s v="202210"/>
    <n v="2022"/>
    <n v="10"/>
    <n v="7"/>
    <s v="Dog day afternoon"/>
    <s v="Tarde de perros"/>
    <n v="1975"/>
    <x v="219"/>
    <s v="Si"/>
    <x v="0"/>
    <x v="0"/>
    <s v="Casa"/>
    <n v="124"/>
  </r>
  <r>
    <n v="297"/>
    <x v="290"/>
    <s v="202210"/>
    <n v="2022"/>
    <n v="10"/>
    <n v="4"/>
    <s v="The great hack"/>
    <s v="Nada es privado"/>
    <n v="2019"/>
    <x v="220"/>
    <s v="Si"/>
    <x v="1"/>
    <x v="0"/>
    <s v="Casa"/>
    <n v="114"/>
  </r>
  <r>
    <n v="298"/>
    <x v="291"/>
    <s v="202210"/>
    <n v="2022"/>
    <n v="10"/>
    <n v="6"/>
    <s v="Logan"/>
    <s v="Logan"/>
    <n v="2017"/>
    <x v="76"/>
    <s v="Si"/>
    <x v="9"/>
    <x v="0"/>
    <s v="Casa"/>
    <n v="137"/>
  </r>
  <r>
    <n v="299"/>
    <x v="292"/>
    <s v="202210"/>
    <n v="2022"/>
    <n v="10"/>
    <n v="7"/>
    <s v="Tomorrow never dies"/>
    <s v="007: El mañana nunca muere"/>
    <n v="1997"/>
    <x v="221"/>
    <s v="Si"/>
    <x v="3"/>
    <x v="0"/>
    <s v="Casa"/>
    <n v="119"/>
  </r>
  <r>
    <n v="300"/>
    <x v="293"/>
    <s v="202210"/>
    <n v="2022"/>
    <n v="10"/>
    <n v="4"/>
    <s v="The conjuring"/>
    <s v="El conjuro"/>
    <n v="2013"/>
    <x v="222"/>
    <s v="Si"/>
    <x v="0"/>
    <x v="0"/>
    <s v="Casa"/>
    <n v="112"/>
  </r>
  <r>
    <n v="301"/>
    <x v="294"/>
    <s v="202211"/>
    <n v="2022"/>
    <n v="11"/>
    <n v="1"/>
    <s v="Iron man"/>
    <s v="Iron man: el hombre de hierro"/>
    <n v="2008"/>
    <x v="223"/>
    <s v="No"/>
    <x v="4"/>
    <x v="0"/>
    <s v="Casa"/>
    <n v="126"/>
  </r>
  <r>
    <n v="302"/>
    <x v="295"/>
    <s v="202211"/>
    <n v="2022"/>
    <n v="11"/>
    <n v="4"/>
    <s v="Black Panther: Wakanda forever"/>
    <s v="Pantera negra: Wakanda por siempre"/>
    <n v="2022"/>
    <x v="224"/>
    <s v="Si"/>
    <x v="5"/>
    <x v="1"/>
    <s v="Hayuelos"/>
    <n v="161"/>
  </r>
  <r>
    <n v="303"/>
    <x v="296"/>
    <s v="202211"/>
    <n v="2022"/>
    <n v="11"/>
    <n v="1"/>
    <s v="The world is not enough"/>
    <s v="007: El mundo no basta"/>
    <n v="1999"/>
    <x v="225"/>
    <s v="No"/>
    <x v="3"/>
    <x v="0"/>
    <s v="Casa"/>
    <n v="128"/>
  </r>
  <r>
    <n v="304"/>
    <x v="297"/>
    <s v="202211"/>
    <n v="2022"/>
    <n v="11"/>
    <n v="7"/>
    <s v="Little miss Sunshine"/>
    <s v="Pequeña miss Sunshine"/>
    <n v="2006"/>
    <x v="226"/>
    <s v="Si"/>
    <x v="9"/>
    <x v="0"/>
    <s v="Casa"/>
    <n v="101"/>
  </r>
  <r>
    <n v="305"/>
    <x v="298"/>
    <s v="202212"/>
    <n v="2022"/>
    <n v="12"/>
    <n v="4"/>
    <s v="Jingle all the way"/>
    <s v="El regalo prometido"/>
    <n v="1996"/>
    <x v="227"/>
    <s v="No"/>
    <x v="4"/>
    <x v="0"/>
    <s v="Casa"/>
    <n v="89"/>
  </r>
  <r>
    <n v="306"/>
    <x v="299"/>
    <s v="202212"/>
    <n v="2022"/>
    <n v="12"/>
    <n v="5"/>
    <s v="Sweeney Todd: The demon barber of Fleet Street"/>
    <s v="Sweeney Todd: el barbero demoníaco de la calle Fleet"/>
    <n v="2007"/>
    <x v="113"/>
    <s v="Si"/>
    <x v="0"/>
    <x v="0"/>
    <s v="Casa"/>
    <n v="117"/>
  </r>
  <r>
    <n v="307"/>
    <x v="300"/>
    <s v="202212"/>
    <n v="2022"/>
    <n v="12"/>
    <n v="7"/>
    <s v="Pinocchio"/>
    <s v="Pinocho"/>
    <n v="2022"/>
    <x v="179"/>
    <s v="Si"/>
    <x v="1"/>
    <x v="0"/>
    <s v="Casa"/>
    <n v="114"/>
  </r>
  <r>
    <n v="308"/>
    <x v="301"/>
    <s v="202212"/>
    <n v="2022"/>
    <n v="12"/>
    <n v="7"/>
    <s v="Im Westen nichts Neues"/>
    <s v="Sin novedad en el frente"/>
    <n v="2022"/>
    <x v="228"/>
    <s v="Si"/>
    <x v="1"/>
    <x v="0"/>
    <s v="Avión"/>
    <n v="143"/>
  </r>
  <r>
    <n v="309"/>
    <x v="302"/>
    <s v="202212"/>
    <n v="2022"/>
    <n v="12"/>
    <n v="4"/>
    <s v="Black Adam"/>
    <s v="Black Adam"/>
    <n v="2022"/>
    <x v="229"/>
    <s v="Si"/>
    <x v="0"/>
    <x v="0"/>
    <s v="Hostal Ushuaia"/>
    <n v="124"/>
  </r>
  <r>
    <n v="310"/>
    <x v="303"/>
    <s v="202301"/>
    <n v="2023"/>
    <n v="1"/>
    <n v="1"/>
    <s v="Eternals"/>
    <s v="Eternals"/>
    <n v="2021"/>
    <x v="122"/>
    <s v="Si"/>
    <x v="4"/>
    <x v="0"/>
    <s v="Avión"/>
    <n v="157"/>
  </r>
  <r>
    <n v="311"/>
    <x v="304"/>
    <s v="202301"/>
    <n v="2023"/>
    <n v="1"/>
    <n v="3"/>
    <s v="Glass Onion: A Knives Out Mystery"/>
    <s v="Glass Onion: Un misterio de Knives Out"/>
    <n v="2022"/>
    <x v="102"/>
    <s v="Si"/>
    <x v="1"/>
    <x v="0"/>
    <s v="Casa"/>
    <n v="149"/>
  </r>
  <r>
    <n v="312"/>
    <x v="305"/>
    <s v="202301"/>
    <n v="2023"/>
    <n v="1"/>
    <n v="4"/>
    <s v="The last duel"/>
    <s v="El último duelo"/>
    <n v="2021"/>
    <x v="200"/>
    <s v="Si"/>
    <x v="9"/>
    <x v="0"/>
    <s v="Casa"/>
    <n v="152"/>
  </r>
  <r>
    <n v="313"/>
    <x v="306"/>
    <s v="202301"/>
    <n v="2023"/>
    <n v="1"/>
    <n v="6"/>
    <s v="Batman v Superman: Dawn of justice ultimate edition"/>
    <s v="Batman vs Superman: El origen de la justicia ultimate edition"/>
    <n v="2016"/>
    <x v="128"/>
    <s v="No"/>
    <x v="0"/>
    <x v="0"/>
    <s v="Casa"/>
    <n v="182"/>
  </r>
  <r>
    <n v="314"/>
    <x v="307"/>
    <s v="202301"/>
    <n v="2023"/>
    <n v="1"/>
    <n v="2"/>
    <s v="Avatar: The way of water"/>
    <s v="Avatar: el camino del agua"/>
    <n v="2022"/>
    <x v="230"/>
    <s v="Si"/>
    <x v="5"/>
    <x v="1"/>
    <s v="Hayuelos"/>
    <n v="192"/>
  </r>
  <r>
    <n v="315"/>
    <x v="308"/>
    <s v="202301"/>
    <n v="2023"/>
    <n v="1"/>
    <n v="7"/>
    <s v="Letters from Iwo Jima"/>
    <s v="Cartas desde Iwo Jima"/>
    <n v="2006"/>
    <x v="28"/>
    <s v="Si"/>
    <x v="0"/>
    <x v="0"/>
    <s v="Casa"/>
    <n v="141"/>
  </r>
  <r>
    <n v="316"/>
    <x v="309"/>
    <s v="202301"/>
    <n v="2023"/>
    <n v="1"/>
    <n v="1"/>
    <s v="Top gun: Maverick"/>
    <s v="Top gun: Maverick"/>
    <n v="2022"/>
    <x v="199"/>
    <s v="No"/>
    <x v="9"/>
    <x v="0"/>
    <s v="Casa"/>
    <n v="131"/>
  </r>
  <r>
    <n v="317"/>
    <x v="310"/>
    <s v="202301"/>
    <n v="2023"/>
    <n v="1"/>
    <n v="4"/>
    <s v="Babylon"/>
    <s v="Babylon"/>
    <n v="2022"/>
    <x v="41"/>
    <s v="Si"/>
    <x v="2"/>
    <x v="1"/>
    <s v="Metrópolis"/>
    <n v="189"/>
  </r>
  <r>
    <n v="318"/>
    <x v="311"/>
    <s v="202302"/>
    <n v="2023"/>
    <n v="2"/>
    <n v="4"/>
    <s v="The banshees of Inisherin"/>
    <s v="Los espíritus de la isla"/>
    <n v="2022"/>
    <x v="187"/>
    <s v="Si"/>
    <x v="2"/>
    <x v="1"/>
    <s v="Metrópolis"/>
    <n v="114"/>
  </r>
  <r>
    <n v="319"/>
    <x v="312"/>
    <s v="202302"/>
    <n v="2023"/>
    <n v="2"/>
    <n v="6"/>
    <s v="Scott Pilgrim vs. the World"/>
    <s v="Scott Pilgrim vs. los ex de la chica de sus sueños"/>
    <n v="2010"/>
    <x v="54"/>
    <s v="Si"/>
    <x v="0"/>
    <x v="0"/>
    <s v="Casa"/>
    <n v="112"/>
  </r>
  <r>
    <n v="320"/>
    <x v="313"/>
    <s v="202302"/>
    <n v="2023"/>
    <n v="2"/>
    <n v="2"/>
    <s v="The whale"/>
    <s v="La ballena"/>
    <n v="2022"/>
    <x v="231"/>
    <s v="Si"/>
    <x v="2"/>
    <x v="1"/>
    <s v="Metrópolis"/>
    <n v="117"/>
  </r>
  <r>
    <n v="321"/>
    <x v="314"/>
    <s v="202302"/>
    <n v="2023"/>
    <n v="2"/>
    <n v="4"/>
    <s v="Ant-Man and the Wasp: Quantumania"/>
    <s v="Ant-Man and the Wasp: Quantumania"/>
    <n v="2023"/>
    <x v="232"/>
    <s v="Si"/>
    <x v="5"/>
    <x v="1"/>
    <s v="Hayuelos"/>
    <n v="125"/>
  </r>
  <r>
    <n v="322"/>
    <x v="315"/>
    <s v="202302"/>
    <n v="2023"/>
    <n v="2"/>
    <n v="5"/>
    <s v="千と千尋の神隠し"/>
    <s v="El viaje de Chihiro"/>
    <n v="2001"/>
    <x v="110"/>
    <s v="Si"/>
    <x v="1"/>
    <x v="0"/>
    <s v="Casa"/>
    <n v="125"/>
  </r>
  <r>
    <n v="323"/>
    <x v="316"/>
    <s v="202303"/>
    <n v="2023"/>
    <n v="3"/>
    <n v="4"/>
    <s v="Creed III"/>
    <s v="Creed III"/>
    <n v="2023"/>
    <x v="233"/>
    <s v="Si"/>
    <x v="2"/>
    <x v="1"/>
    <s v="Metrópolis"/>
    <n v="117"/>
  </r>
  <r>
    <n v="324"/>
    <x v="317"/>
    <s v="202303"/>
    <n v="2023"/>
    <n v="3"/>
    <n v="6"/>
    <s v="Misery"/>
    <s v="Misery"/>
    <n v="1990"/>
    <x v="81"/>
    <s v="Si"/>
    <x v="3"/>
    <x v="0"/>
    <s v="Casa"/>
    <n v="107"/>
  </r>
  <r>
    <n v="325"/>
    <x v="318"/>
    <s v="202304"/>
    <n v="2023"/>
    <n v="4"/>
    <n v="4"/>
    <s v="The color purple"/>
    <s v="El color púrpura"/>
    <n v="1985"/>
    <x v="16"/>
    <s v="Si"/>
    <x v="0"/>
    <x v="0"/>
    <s v="Casa"/>
    <n v="154"/>
  </r>
  <r>
    <n v="326"/>
    <x v="319"/>
    <s v="202304"/>
    <n v="2023"/>
    <n v="4"/>
    <n v="6"/>
    <s v="Cleopatra"/>
    <s v="Cleopatra"/>
    <n v="1963"/>
    <x v="234"/>
    <s v="Si"/>
    <x v="9"/>
    <x v="0"/>
    <s v="Casa"/>
    <n v="251"/>
  </r>
  <r>
    <n v="327"/>
    <x v="320"/>
    <s v="202304"/>
    <n v="2023"/>
    <n v="4"/>
    <n v="7"/>
    <s v="It: chapter two"/>
    <s v="It: capítulo dos"/>
    <n v="2019"/>
    <x v="209"/>
    <s v="Si"/>
    <x v="3"/>
    <x v="0"/>
    <s v="Casa"/>
    <n v="169"/>
  </r>
  <r>
    <n v="328"/>
    <x v="321"/>
    <s v="202304"/>
    <n v="2023"/>
    <n v="4"/>
    <n v="6"/>
    <s v="Tetris"/>
    <s v="Tetris"/>
    <n v="2023"/>
    <x v="235"/>
    <s v="Si"/>
    <x v="13"/>
    <x v="0"/>
    <s v="Casa"/>
    <n v="118"/>
  </r>
  <r>
    <n v="329"/>
    <x v="322"/>
    <s v="202304"/>
    <n v="2023"/>
    <n v="4"/>
    <n v="1"/>
    <s v="The notebook"/>
    <s v="Diario de una pasión"/>
    <n v="2004"/>
    <x v="236"/>
    <s v="Si"/>
    <x v="0"/>
    <x v="0"/>
    <s v="Casa"/>
    <n v="121"/>
  </r>
  <r>
    <n v="330"/>
    <x v="323"/>
    <s v="202304"/>
    <n v="2023"/>
    <n v="4"/>
    <n v="7"/>
    <s v="Die another day"/>
    <s v="007: Otro día para morir"/>
    <n v="2002"/>
    <x v="237"/>
    <s v="Si"/>
    <x v="3"/>
    <x v="0"/>
    <s v="Casa"/>
    <n v="133"/>
  </r>
  <r>
    <n v="331"/>
    <x v="324"/>
    <s v="202305"/>
    <n v="2023"/>
    <n v="5"/>
    <n v="7"/>
    <s v="Guardians of the galaxy Vol. 3"/>
    <s v="Guardianes de la galaxia Vol. 3"/>
    <n v="2023"/>
    <x v="138"/>
    <s v="Si"/>
    <x v="5"/>
    <x v="1"/>
    <s v="Hayuelos"/>
    <n v="149"/>
  </r>
  <r>
    <n v="332"/>
    <x v="325"/>
    <s v="202305"/>
    <n v="2023"/>
    <n v="5"/>
    <n v="6"/>
    <s v="Captain Fantastic"/>
    <s v="Capitán Fantástico"/>
    <n v="2016"/>
    <x v="238"/>
    <s v="Si"/>
    <x v="3"/>
    <x v="0"/>
    <s v="Casa"/>
    <n v="118"/>
  </r>
  <r>
    <n v="333"/>
    <x v="326"/>
    <s v="202306"/>
    <n v="2023"/>
    <n v="6"/>
    <n v="6"/>
    <s v="The Batman"/>
    <s v="The Batman"/>
    <n v="2022"/>
    <x v="182"/>
    <s v="No"/>
    <x v="0"/>
    <x v="0"/>
    <s v="Casa"/>
    <n v="176"/>
  </r>
  <r>
    <n v="334"/>
    <x v="327"/>
    <s v="202306"/>
    <n v="2023"/>
    <n v="6"/>
    <n v="6"/>
    <s v="The Flash"/>
    <s v="The Flash"/>
    <n v="2023"/>
    <x v="209"/>
    <s v="Si"/>
    <x v="2"/>
    <x v="1"/>
    <s v="Portal 80"/>
    <n v="144"/>
  </r>
  <r>
    <n v="335"/>
    <x v="328"/>
    <s v="202306"/>
    <n v="2023"/>
    <n v="6"/>
    <n v="7"/>
    <s v="Men in Black III"/>
    <s v="Hombres de negro III"/>
    <n v="2012"/>
    <x v="239"/>
    <s v="Si"/>
    <x v="12"/>
    <x v="0"/>
    <s v="Casa"/>
    <n v="106"/>
  </r>
  <r>
    <n v="336"/>
    <x v="329"/>
    <s v="202306"/>
    <n v="2023"/>
    <n v="6"/>
    <n v="1"/>
    <s v="(500) Days of Summer"/>
    <s v="(500) días con ella"/>
    <n v="2009"/>
    <x v="240"/>
    <s v="Si"/>
    <x v="9"/>
    <x v="0"/>
    <s v="Casa"/>
    <n v="95"/>
  </r>
  <r>
    <n v="337"/>
    <x v="330"/>
    <s v="202306"/>
    <n v="2023"/>
    <n v="6"/>
    <n v="7"/>
    <s v="The Mitchells vs. The machines"/>
    <s v="La familia Mitchell vs. las máquinas"/>
    <n v="2021"/>
    <x v="241"/>
    <s v="Si"/>
    <x v="1"/>
    <x v="0"/>
    <s v="Casa"/>
    <n v="110"/>
  </r>
  <r>
    <n v="338"/>
    <x v="331"/>
    <s v="202307"/>
    <n v="2023"/>
    <n v="7"/>
    <n v="4"/>
    <s v="Spider-Man: Across the Spider-Verse"/>
    <s v="Spider-man: A través del Spider-Verso"/>
    <n v="2023"/>
    <x v="242"/>
    <s v="Si"/>
    <x v="2"/>
    <x v="1"/>
    <s v="Titán Plaza"/>
    <n v="136"/>
  </r>
  <r>
    <n v="339"/>
    <x v="332"/>
    <s v="202307"/>
    <n v="2023"/>
    <n v="7"/>
    <n v="6"/>
    <s v="Mission impossible"/>
    <s v="Misión imposible"/>
    <n v="1996"/>
    <x v="42"/>
    <s v="Si"/>
    <x v="12"/>
    <x v="0"/>
    <s v="Casa"/>
    <n v="110"/>
  </r>
  <r>
    <n v="339"/>
    <x v="333"/>
    <s v="202308"/>
    <n v="2023"/>
    <n v="8"/>
    <n v="7"/>
    <s v="Oppenheimer"/>
    <s v="Oppenheimer"/>
    <n v="2023"/>
    <x v="21"/>
    <s v="Si"/>
    <x v="10"/>
    <x v="1"/>
    <s v="Plaza de las Américas"/>
    <n v="180"/>
  </r>
  <r>
    <n v="341"/>
    <x v="334"/>
    <s v="202308"/>
    <n v="2023"/>
    <n v="8"/>
    <n v="7"/>
    <s v="The Godfather"/>
    <s v="El Padrino"/>
    <n v="1972"/>
    <x v="71"/>
    <s v="No"/>
    <x v="12"/>
    <x v="0"/>
    <s v="Casa"/>
    <n v="175"/>
  </r>
  <r>
    <n v="342"/>
    <x v="335"/>
    <s v="202309"/>
    <n v="2023"/>
    <n v="9"/>
    <n v="7"/>
    <s v="Mission: impossible 2"/>
    <s v="Misión: imposible 2"/>
    <n v="2000"/>
    <x v="243"/>
    <s v="Si"/>
    <x v="12"/>
    <x v="0"/>
    <s v="Casa"/>
    <n v="123"/>
  </r>
  <r>
    <n v="343"/>
    <x v="336"/>
    <s v="202309"/>
    <n v="2023"/>
    <n v="9"/>
    <n v="7"/>
    <s v="The Matrix Resurrections"/>
    <s v="Matrix resurrecciones"/>
    <n v="2021"/>
    <x v="244"/>
    <s v="Si"/>
    <x v="0"/>
    <x v="0"/>
    <s v="Casa"/>
    <n v="148"/>
  </r>
  <r>
    <n v="344"/>
    <x v="337"/>
    <s v="202309"/>
    <n v="2023"/>
    <n v="9"/>
    <n v="2"/>
    <s v="The Super Mario Bros. Movie"/>
    <s v="Super Mario Bros. La película"/>
    <n v="2023"/>
    <x v="245"/>
    <s v="Si"/>
    <x v="2"/>
    <x v="1"/>
    <s v="Portal 80"/>
    <n v="92"/>
  </r>
  <r>
    <n v="345"/>
    <x v="338"/>
    <s v="202310"/>
    <n v="2023"/>
    <n v="10"/>
    <n v="6"/>
    <s v="Flashdance"/>
    <s v="Flashdance"/>
    <n v="1983"/>
    <x v="246"/>
    <s v="Si"/>
    <x v="12"/>
    <x v="0"/>
    <s v="Casa"/>
    <n v="95"/>
  </r>
  <r>
    <n v="346"/>
    <x v="339"/>
    <s v="202310"/>
    <n v="2023"/>
    <n v="10"/>
    <n v="7"/>
    <s v="Kingdom of heaven"/>
    <s v="Cruzada"/>
    <n v="2005"/>
    <x v="200"/>
    <s v="No"/>
    <x v="9"/>
    <x v="0"/>
    <s v="Casa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275ED0-A9B3-DD45-8A40-CBFFBDEB5212}" name="TablaDiná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View_place">
  <location ref="R3:T7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>
      <items count="4">
        <item x="1"/>
        <item x="2"/>
        <item x="0"/>
        <item t="default"/>
      </items>
    </pivotField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showDataAs="percentOfTotal" baseField="0" baseItem="0" numFmtId="10"/>
    <dataField name="Promedio de Minutos" fld="14" subtotal="average" baseField="0" baseItem="0"/>
  </dataFields>
  <formats count="8">
    <format dxfId="105">
      <pivotArea outline="0" collapsedLevelsAreSubtotals="1" fieldPosition="0"/>
    </format>
    <format dxfId="106">
      <pivotArea dataOnly="0" labelOnly="1" grandRow="1" outline="0" fieldPosition="0"/>
    </format>
    <format dxfId="85">
      <pivotArea outline="0" fieldPosition="0">
        <references count="1">
          <reference field="4294967294" count="1">
            <x v="0"/>
          </reference>
        </references>
      </pivotArea>
    </format>
    <format dxfId="83">
      <pivotArea collapsedLevelsAreSubtotals="1" fieldPosition="0">
        <references count="1">
          <reference field="12" count="1">
            <x v="0"/>
          </reference>
        </references>
      </pivotArea>
    </format>
    <format dxfId="81">
      <pivotArea collapsedLevelsAreSubtotals="1" fieldPosition="0">
        <references count="1">
          <reference field="12" count="1">
            <x v="1"/>
          </reference>
        </references>
      </pivotArea>
    </format>
    <format dxfId="80">
      <pivotArea collapsedLevelsAreSubtotals="1" fieldPosition="0">
        <references count="1">
          <reference field="12" count="1">
            <x v="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2" count="0"/>
        </references>
      </pivotArea>
    </format>
    <format dxfId="10">
      <pivotArea field="1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6FC07-C4C8-8948-9DC6-58F89CF7CA77}" name="TablaDinámica1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Year_view" colHeaderCaption="Años">
  <location ref="K3:P17" firstHeaderRow="1" firstDataRow="2" firstDataCol="1"/>
  <pivotFields count="16">
    <pivotField subtotalTop="0" showAll="0"/>
    <pivotField axis="axisRow"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" subtotalTop="0" showAll="0"/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_view" fld="6" subtotal="count" baseField="0" baseItem="0"/>
  </dataFields>
  <formats count="2">
    <format dxfId="120">
      <pivotArea outline="0" collapsedLevelsAreSubtotals="1" fieldPosition="0"/>
    </format>
    <format dxfId="121">
      <pivotArea dataOnly="0" labelOnly="1" grandRow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G3:I14" firstHeaderRow="0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6" subtotal="count" baseField="0" baseItem="0"/>
    <dataField name="Avg_duration(min)" fld="14" subtotal="average" baseField="0" baseItem="0" numFmtId="1"/>
  </dataFields>
  <formats count="3">
    <format dxfId="142">
      <pivotArea outline="0" collapsedLevelsAreSubtotals="1" fieldPosition="0"/>
    </format>
    <format dxfId="141">
      <pivotArea dataOnly="0" labelOnly="1" grandRow="1" outline="0" fieldPosition="0"/>
    </format>
    <format dxfId="1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9" type="count" evalOrder="-1" id="1" iMeasureFld="0">
      <autoFilter ref="A1">
        <filterColumn colId="0">
          <top10 val="10" filterVal="10"/>
        </filterColumn>
      </autoFilter>
    </filter>
    <filter fld="13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DF2DC-9E98-1841-8C3F-184A5FE26C7A}" name="TablaDinámica3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D3:E14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8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x="2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6" subtotal="count" baseField="0" baseItem="0"/>
  </dataFields>
  <formats count="2">
    <format dxfId="144">
      <pivotArea outline="0" collapsedLevelsAreSubtotals="1" fieldPosition="0"/>
    </format>
    <format dxfId="143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1577D-62AF-7549-AA2E-535375F69237}" name="TablaDinámica2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A3:B19" firstHeaderRow="1" firstDataRow="1" firstDataCol="1"/>
  <pivotFields count="16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numFmtId="1" subtotalTop="0" showAll="0"/>
    <pivotField numFmtId="1" subtotalTop="0" showAll="0"/>
    <pivotField numFmtId="1" subtotalTop="0" showAll="0"/>
    <pivotField subtotalTop="0" showAll="0"/>
    <pivotField subtotalTop="0" showAll="0"/>
    <pivotField dataField="1" numFmtId="1" subtotalTop="0" showAll="0"/>
    <pivotField subtotalTop="0" showAll="0"/>
    <pivotField subtotalTop="0" showAll="0"/>
    <pivotField axis="axisRow" subtotalTop="0" showAll="0" sortType="a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" subtotalTop="0" showAll="0"/>
    <pivotField subtotalTop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1"/>
  </rowFields>
  <rowItems count="16">
    <i>
      <x v="6"/>
    </i>
    <i>
      <x v="14"/>
    </i>
    <i>
      <x v="10"/>
    </i>
    <i>
      <x v="4"/>
    </i>
    <i>
      <x v="9"/>
    </i>
    <i>
      <x v="5"/>
    </i>
    <i>
      <x v="11"/>
    </i>
    <i>
      <x v="13"/>
    </i>
    <i>
      <x v="8"/>
    </i>
    <i>
      <x v="7"/>
    </i>
    <i>
      <x v="1"/>
    </i>
    <i>
      <x v="3"/>
    </i>
    <i>
      <x/>
    </i>
    <i>
      <x v="12"/>
    </i>
    <i>
      <x v="2"/>
    </i>
    <i t="grand">
      <x/>
    </i>
  </rowItems>
  <colItems count="1">
    <i/>
  </colItems>
  <dataFields count="1">
    <dataField name="Promedio de Año estreno" fld="8" subtotal="average" baseField="0" baseItem="0"/>
  </dataFields>
  <formats count="4">
    <format dxfId="146">
      <pivotArea outline="0" collapsedLevelsAreSubtotals="1" fieldPosition="0"/>
    </format>
    <format dxfId="145">
      <pivotArea dataOnly="0" labelOnly="1" grandRow="1" outline="0" fieldPosition="0"/>
    </format>
    <format dxfId="67">
      <pivotArea collapsedLevelsAreSubtotals="1" fieldPosition="0">
        <references count="2">
          <reference field="4294967294" count="1" selected="0">
            <x v="0"/>
          </reference>
          <reference field="11" count="0"/>
        </references>
      </pivotArea>
    </format>
    <format dxfId="51">
      <pivotArea grandRow="1" outline="0" collapsedLevelsAreSubtotals="1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39" dataDxfId="138">
  <tableColumns count="8">
    <tableColumn id="1" xr3:uid="{A5A5E420-8F02-0C4A-8221-CB3D62B2C5D9}" name="Year" dataDxfId="137"/>
    <tableColumn id="2" xr3:uid="{E3ADC4E5-1669-7243-A25F-9784ABBCA501}" name="View count / year" dataDxfId="136"/>
    <tableColumn id="3" xr3:uid="{C6222808-140C-5743-B272-A6EA41F2B28D}" name="Nº Month" dataDxfId="135"/>
    <tableColumn id="4" xr3:uid="{AEB3E933-8585-B140-9D83-AD2ED76F835D}" name="Month" dataDxfId="134"/>
    <tableColumn id="5" xr3:uid="{E881D891-37C9-A54A-A0F7-2F1937B43161}" name="View count / month" dataDxfId="133">
      <calculatedColumnFormula>COUNTIF(Movies!E:E,View_Analysis!C3)</calculatedColumnFormula>
    </tableColumn>
    <tableColumn id="6" xr3:uid="{9291B7F2-C047-A245-A570-3E65956C06C0}" name="Nº Day of week" dataDxfId="132"/>
    <tableColumn id="7" xr3:uid="{E63B61D0-FB2A-6543-ABF7-A5A1337847A3}" name="Day of week" dataDxfId="131"/>
    <tableColumn id="8" xr3:uid="{183AD3B2-31A7-724A-BD7A-6223328AFB58}" name="View count / day of week" dataDxfId="13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129" dataDxfId="128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127"/>
    <tableColumn id="2" xr3:uid="{6A682448-B962-BE40-A0D0-BA72854AF347}" name="View count / platform" dataDxfId="126">
      <calculatedColumnFormula>COUNTIFS(Movies!$L:$L,Tabla13[[#This Row],[Platform]])</calculatedColumnFormula>
    </tableColumn>
    <tableColumn id="10" xr3:uid="{132BBAB9-8C4C-D14F-9A5A-A9ABAA5AE951}" name="2020" dataDxfId="125">
      <calculatedColumnFormula>COUNTIFS(Movies!$L:$L,Tabla13[[#This Row],[Platform]],Movies!D:D,Tabla13[[#Headers],[2020]])</calculatedColumnFormula>
    </tableColumn>
    <tableColumn id="11" xr3:uid="{5ED70BDD-3B26-ED46-8C04-B73F9AC9A830}" name="2021" dataDxfId="124">
      <calculatedColumnFormula>COUNTIFS(Movies!L:L,Tabla13[[#This Row],[Platform]],Movies!D:D,Tabla13[[#Headers],[2021]])</calculatedColumnFormula>
    </tableColumn>
    <tableColumn id="3" xr3:uid="{64A7D1C9-47E2-6448-BBC9-A5F0D98380C0}" name="2022" dataDxfId="123">
      <calculatedColumnFormula>COUNTIFS(Movies!L:L,Tabla13[[#This Row],[Platform]],Movies!D:D,Tabla13[[#Headers],[2022]])</calculatedColumnFormula>
    </tableColumn>
    <tableColumn id="4" xr3:uid="{E779A56B-D75B-0941-9B7C-5C6B1154326F}" name="2023" dataDxfId="122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sheetPr codeName="Hoja1"/>
  <dimension ref="A1:O347"/>
  <sheetViews>
    <sheetView zoomScaleNormal="100" workbookViewId="0">
      <selection activeCell="O348" sqref="O348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940</v>
      </c>
      <c r="D1" s="3" t="s">
        <v>904</v>
      </c>
      <c r="E1" s="3" t="s">
        <v>902</v>
      </c>
      <c r="F1" s="3" t="s">
        <v>903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936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1" t="str">
        <f>CONCATENATE(D2,IF(AND(E2&gt;=1,E2&lt;=9),"0",""),E2)</f>
        <v>202001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939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1" t="str">
        <f t="shared" ref="C3:C66" si="0">CONCATENATE(D3,IF(AND(E3&gt;=1,E3&lt;=9),"0",""),E3)</f>
        <v>202001</v>
      </c>
      <c r="D3" s="7">
        <f t="shared" ref="D3:D66" si="1">YEAR(B3)</f>
        <v>2020</v>
      </c>
      <c r="E3" s="7">
        <f t="shared" ref="E3:E66" si="2">MONTH(B3)</f>
        <v>1</v>
      </c>
      <c r="F3" s="7">
        <f t="shared" ref="F3:F66" si="3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939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1" t="str">
        <f t="shared" si="0"/>
        <v>202001</v>
      </c>
      <c r="D4" s="7">
        <f t="shared" si="1"/>
        <v>2020</v>
      </c>
      <c r="E4" s="7">
        <f t="shared" si="2"/>
        <v>1</v>
      </c>
      <c r="F4" s="7">
        <f t="shared" si="3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939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1" t="str">
        <f t="shared" si="0"/>
        <v>202001</v>
      </c>
      <c r="D5" s="7">
        <f t="shared" si="1"/>
        <v>2020</v>
      </c>
      <c r="E5" s="7">
        <f t="shared" si="2"/>
        <v>1</v>
      </c>
      <c r="F5" s="7">
        <f t="shared" si="3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939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1" t="str">
        <f t="shared" si="0"/>
        <v>202001</v>
      </c>
      <c r="D6" s="7">
        <f t="shared" si="1"/>
        <v>2020</v>
      </c>
      <c r="E6" s="7">
        <f t="shared" si="2"/>
        <v>1</v>
      </c>
      <c r="F6" s="7">
        <f t="shared" si="3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939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1" t="str">
        <f t="shared" si="0"/>
        <v>202001</v>
      </c>
      <c r="D7" s="7">
        <f t="shared" si="1"/>
        <v>2020</v>
      </c>
      <c r="E7" s="7">
        <f t="shared" si="2"/>
        <v>1</v>
      </c>
      <c r="F7" s="7">
        <f t="shared" si="3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937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1" t="str">
        <f t="shared" si="0"/>
        <v>202001</v>
      </c>
      <c r="D8" s="7">
        <f t="shared" si="1"/>
        <v>2020</v>
      </c>
      <c r="E8" s="7">
        <f t="shared" si="2"/>
        <v>1</v>
      </c>
      <c r="F8" s="7">
        <f t="shared" si="3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939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1" t="str">
        <f t="shared" si="0"/>
        <v>202001</v>
      </c>
      <c r="D9" s="7">
        <f t="shared" si="1"/>
        <v>2020</v>
      </c>
      <c r="E9" s="7">
        <f t="shared" si="2"/>
        <v>1</v>
      </c>
      <c r="F9" s="7">
        <f t="shared" si="3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937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1" t="str">
        <f t="shared" si="0"/>
        <v>202001</v>
      </c>
      <c r="D10" s="7">
        <f t="shared" si="1"/>
        <v>2020</v>
      </c>
      <c r="E10" s="7">
        <f t="shared" si="2"/>
        <v>1</v>
      </c>
      <c r="F10" s="7">
        <f t="shared" si="3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939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1" t="str">
        <f t="shared" si="0"/>
        <v>202001</v>
      </c>
      <c r="D11" s="7">
        <f t="shared" si="1"/>
        <v>2020</v>
      </c>
      <c r="E11" s="7">
        <f t="shared" si="2"/>
        <v>1</v>
      </c>
      <c r="F11" s="7">
        <f t="shared" si="3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937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1" t="str">
        <f t="shared" si="0"/>
        <v>202001</v>
      </c>
      <c r="D12" s="7">
        <f t="shared" si="1"/>
        <v>2020</v>
      </c>
      <c r="E12" s="7">
        <f t="shared" si="2"/>
        <v>1</v>
      </c>
      <c r="F12" s="7">
        <f t="shared" si="3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937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1" t="str">
        <f t="shared" si="0"/>
        <v>202002</v>
      </c>
      <c r="D13" s="7">
        <f t="shared" si="1"/>
        <v>2020</v>
      </c>
      <c r="E13" s="7">
        <f t="shared" si="2"/>
        <v>2</v>
      </c>
      <c r="F13" s="7">
        <f t="shared" si="3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939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1" t="str">
        <f t="shared" si="0"/>
        <v>202002</v>
      </c>
      <c r="D14" s="7">
        <f t="shared" si="1"/>
        <v>2020</v>
      </c>
      <c r="E14" s="7">
        <f t="shared" si="2"/>
        <v>2</v>
      </c>
      <c r="F14" s="7">
        <f t="shared" si="3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939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1" t="str">
        <f t="shared" si="0"/>
        <v>202002</v>
      </c>
      <c r="D15" s="7">
        <f t="shared" si="1"/>
        <v>2020</v>
      </c>
      <c r="E15" s="7">
        <f t="shared" si="2"/>
        <v>2</v>
      </c>
      <c r="F15" s="7">
        <f t="shared" si="3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939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1" t="str">
        <f t="shared" si="0"/>
        <v>202002</v>
      </c>
      <c r="D16" s="7">
        <f t="shared" si="1"/>
        <v>2020</v>
      </c>
      <c r="E16" s="7">
        <f t="shared" si="2"/>
        <v>2</v>
      </c>
      <c r="F16" s="7">
        <f t="shared" si="3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939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1" t="str">
        <f t="shared" si="0"/>
        <v>202002</v>
      </c>
      <c r="D17" s="7">
        <f t="shared" si="1"/>
        <v>2020</v>
      </c>
      <c r="E17" s="7">
        <f t="shared" si="2"/>
        <v>2</v>
      </c>
      <c r="F17" s="7">
        <f t="shared" si="3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939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1" t="str">
        <f t="shared" si="0"/>
        <v>202002</v>
      </c>
      <c r="D18" s="7">
        <f t="shared" si="1"/>
        <v>2020</v>
      </c>
      <c r="E18" s="7">
        <f t="shared" si="2"/>
        <v>2</v>
      </c>
      <c r="F18" s="7">
        <f t="shared" si="3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939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1" t="str">
        <f t="shared" si="0"/>
        <v>202002</v>
      </c>
      <c r="D19" s="7">
        <f t="shared" si="1"/>
        <v>2020</v>
      </c>
      <c r="E19" s="7">
        <f t="shared" si="2"/>
        <v>2</v>
      </c>
      <c r="F19" s="7">
        <f t="shared" si="3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939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1" t="str">
        <f t="shared" si="0"/>
        <v>202003</v>
      </c>
      <c r="D20" s="7">
        <f t="shared" si="1"/>
        <v>2020</v>
      </c>
      <c r="E20" s="7">
        <f t="shared" si="2"/>
        <v>3</v>
      </c>
      <c r="F20" s="7">
        <f t="shared" si="3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939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1" t="str">
        <f t="shared" si="0"/>
        <v>202003</v>
      </c>
      <c r="D21" s="7">
        <f t="shared" si="1"/>
        <v>2020</v>
      </c>
      <c r="E21" s="7">
        <f t="shared" si="2"/>
        <v>3</v>
      </c>
      <c r="F21" s="7">
        <f t="shared" si="3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939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1" t="str">
        <f t="shared" si="0"/>
        <v>202003</v>
      </c>
      <c r="D22" s="7">
        <f t="shared" si="1"/>
        <v>2020</v>
      </c>
      <c r="E22" s="7">
        <f t="shared" si="2"/>
        <v>3</v>
      </c>
      <c r="F22" s="7">
        <f t="shared" si="3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939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1" t="str">
        <f t="shared" si="0"/>
        <v>202003</v>
      </c>
      <c r="D23" s="7">
        <f t="shared" si="1"/>
        <v>2020</v>
      </c>
      <c r="E23" s="7">
        <f t="shared" si="2"/>
        <v>3</v>
      </c>
      <c r="F23" s="7">
        <f t="shared" si="3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939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1" t="str">
        <f t="shared" si="0"/>
        <v>202003</v>
      </c>
      <c r="D24" s="7">
        <f t="shared" si="1"/>
        <v>2020</v>
      </c>
      <c r="E24" s="7">
        <f t="shared" si="2"/>
        <v>3</v>
      </c>
      <c r="F24" s="7">
        <f t="shared" si="3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939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1" t="str">
        <f t="shared" si="0"/>
        <v>202003</v>
      </c>
      <c r="D25" s="7">
        <f t="shared" si="1"/>
        <v>2020</v>
      </c>
      <c r="E25" s="7">
        <f t="shared" si="2"/>
        <v>3</v>
      </c>
      <c r="F25" s="7">
        <f t="shared" si="3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939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1" t="str">
        <f t="shared" si="0"/>
        <v>202003</v>
      </c>
      <c r="D26" s="7">
        <f t="shared" si="1"/>
        <v>2020</v>
      </c>
      <c r="E26" s="7">
        <f t="shared" si="2"/>
        <v>3</v>
      </c>
      <c r="F26" s="7">
        <f t="shared" si="3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939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1" t="str">
        <f t="shared" si="0"/>
        <v>202004</v>
      </c>
      <c r="D27" s="7">
        <f t="shared" si="1"/>
        <v>2020</v>
      </c>
      <c r="E27" s="7">
        <f t="shared" si="2"/>
        <v>4</v>
      </c>
      <c r="F27" s="7">
        <f t="shared" si="3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939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1" t="str">
        <f t="shared" si="0"/>
        <v>202004</v>
      </c>
      <c r="D28" s="7">
        <f t="shared" si="1"/>
        <v>2020</v>
      </c>
      <c r="E28" s="7">
        <f t="shared" si="2"/>
        <v>4</v>
      </c>
      <c r="F28" s="7">
        <f t="shared" si="3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939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1" t="str">
        <f t="shared" si="0"/>
        <v>202004</v>
      </c>
      <c r="D29" s="7">
        <f t="shared" si="1"/>
        <v>2020</v>
      </c>
      <c r="E29" s="7">
        <f t="shared" si="2"/>
        <v>4</v>
      </c>
      <c r="F29" s="7">
        <f t="shared" si="3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939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1" t="str">
        <f t="shared" si="0"/>
        <v>202004</v>
      </c>
      <c r="D30" s="7">
        <f t="shared" si="1"/>
        <v>2020</v>
      </c>
      <c r="E30" s="7">
        <f t="shared" si="2"/>
        <v>4</v>
      </c>
      <c r="F30" s="7">
        <f t="shared" si="3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939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1" t="str">
        <f t="shared" si="0"/>
        <v>202004</v>
      </c>
      <c r="D31" s="7">
        <f t="shared" si="1"/>
        <v>2020</v>
      </c>
      <c r="E31" s="7">
        <f t="shared" si="2"/>
        <v>4</v>
      </c>
      <c r="F31" s="7">
        <f t="shared" si="3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939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1" t="str">
        <f t="shared" si="0"/>
        <v>202004</v>
      </c>
      <c r="D32" s="7">
        <f t="shared" si="1"/>
        <v>2020</v>
      </c>
      <c r="E32" s="7">
        <f t="shared" si="2"/>
        <v>4</v>
      </c>
      <c r="F32" s="7">
        <f t="shared" si="3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939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1" t="str">
        <f t="shared" si="0"/>
        <v>202004</v>
      </c>
      <c r="D33" s="7">
        <f t="shared" si="1"/>
        <v>2020</v>
      </c>
      <c r="E33" s="7">
        <f t="shared" si="2"/>
        <v>4</v>
      </c>
      <c r="F33" s="7">
        <f t="shared" si="3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939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1" t="str">
        <f t="shared" si="0"/>
        <v>202004</v>
      </c>
      <c r="D34" s="7">
        <f t="shared" si="1"/>
        <v>2020</v>
      </c>
      <c r="E34" s="7">
        <f t="shared" si="2"/>
        <v>4</v>
      </c>
      <c r="F34" s="7">
        <f t="shared" si="3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939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1" t="str">
        <f t="shared" si="0"/>
        <v>202004</v>
      </c>
      <c r="D35" s="7">
        <f t="shared" si="1"/>
        <v>2020</v>
      </c>
      <c r="E35" s="7">
        <f t="shared" si="2"/>
        <v>4</v>
      </c>
      <c r="F35" s="7">
        <f t="shared" si="3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939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1" t="str">
        <f t="shared" si="0"/>
        <v>202004</v>
      </c>
      <c r="D36" s="7">
        <f t="shared" si="1"/>
        <v>2020</v>
      </c>
      <c r="E36" s="7">
        <f t="shared" si="2"/>
        <v>4</v>
      </c>
      <c r="F36" s="7">
        <f t="shared" si="3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939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1" t="str">
        <f t="shared" si="0"/>
        <v>202004</v>
      </c>
      <c r="D37" s="7">
        <f t="shared" si="1"/>
        <v>2020</v>
      </c>
      <c r="E37" s="7">
        <f t="shared" si="2"/>
        <v>4</v>
      </c>
      <c r="F37" s="7">
        <f t="shared" si="3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939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1" t="str">
        <f t="shared" si="0"/>
        <v>202004</v>
      </c>
      <c r="D38" s="7">
        <f t="shared" si="1"/>
        <v>2020</v>
      </c>
      <c r="E38" s="7">
        <f t="shared" si="2"/>
        <v>4</v>
      </c>
      <c r="F38" s="7">
        <f t="shared" si="3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939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1" t="str">
        <f t="shared" si="0"/>
        <v>202004</v>
      </c>
      <c r="D39" s="7">
        <f t="shared" si="1"/>
        <v>2020</v>
      </c>
      <c r="E39" s="7">
        <f t="shared" si="2"/>
        <v>4</v>
      </c>
      <c r="F39" s="7">
        <f t="shared" si="3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939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1" t="str">
        <f t="shared" si="0"/>
        <v>202004</v>
      </c>
      <c r="D40" s="7">
        <f t="shared" si="1"/>
        <v>2020</v>
      </c>
      <c r="E40" s="7">
        <f t="shared" si="2"/>
        <v>4</v>
      </c>
      <c r="F40" s="7">
        <f t="shared" si="3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939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1" t="str">
        <f t="shared" si="0"/>
        <v>202004</v>
      </c>
      <c r="D41" s="7">
        <f t="shared" si="1"/>
        <v>2020</v>
      </c>
      <c r="E41" s="7">
        <f t="shared" si="2"/>
        <v>4</v>
      </c>
      <c r="F41" s="7">
        <f t="shared" si="3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939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1" t="str">
        <f t="shared" si="0"/>
        <v>202004</v>
      </c>
      <c r="D42" s="7">
        <f t="shared" si="1"/>
        <v>2020</v>
      </c>
      <c r="E42" s="7">
        <f t="shared" si="2"/>
        <v>4</v>
      </c>
      <c r="F42" s="7">
        <f t="shared" si="3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939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1" t="str">
        <f t="shared" si="0"/>
        <v>202004</v>
      </c>
      <c r="D43" s="7">
        <f t="shared" si="1"/>
        <v>2020</v>
      </c>
      <c r="E43" s="7">
        <f t="shared" si="2"/>
        <v>4</v>
      </c>
      <c r="F43" s="7">
        <f t="shared" si="3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939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1" t="str">
        <f t="shared" si="0"/>
        <v>202004</v>
      </c>
      <c r="D44" s="7">
        <f t="shared" si="1"/>
        <v>2020</v>
      </c>
      <c r="E44" s="7">
        <f t="shared" si="2"/>
        <v>4</v>
      </c>
      <c r="F44" s="7">
        <f t="shared" si="3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939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1" t="str">
        <f t="shared" si="0"/>
        <v>202004</v>
      </c>
      <c r="D45" s="7">
        <f t="shared" si="1"/>
        <v>2020</v>
      </c>
      <c r="E45" s="7">
        <f t="shared" si="2"/>
        <v>4</v>
      </c>
      <c r="F45" s="7">
        <f t="shared" si="3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939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1" t="str">
        <f t="shared" si="0"/>
        <v>202004</v>
      </c>
      <c r="D46" s="7">
        <f t="shared" si="1"/>
        <v>2020</v>
      </c>
      <c r="E46" s="7">
        <f t="shared" si="2"/>
        <v>4</v>
      </c>
      <c r="F46" s="7">
        <f t="shared" si="3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939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1" t="str">
        <f t="shared" si="0"/>
        <v>202004</v>
      </c>
      <c r="D47" s="7">
        <f t="shared" si="1"/>
        <v>2020</v>
      </c>
      <c r="E47" s="7">
        <f t="shared" si="2"/>
        <v>4</v>
      </c>
      <c r="F47" s="7">
        <f t="shared" si="3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939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1" t="str">
        <f t="shared" si="0"/>
        <v>202004</v>
      </c>
      <c r="D48" s="7">
        <f t="shared" si="1"/>
        <v>2020</v>
      </c>
      <c r="E48" s="7">
        <f t="shared" si="2"/>
        <v>4</v>
      </c>
      <c r="F48" s="7">
        <f t="shared" si="3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939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1" t="str">
        <f t="shared" si="0"/>
        <v>202005</v>
      </c>
      <c r="D49" s="7">
        <f t="shared" si="1"/>
        <v>2020</v>
      </c>
      <c r="E49" s="7">
        <f t="shared" si="2"/>
        <v>5</v>
      </c>
      <c r="F49" s="7">
        <f t="shared" si="3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939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1" t="str">
        <f t="shared" si="0"/>
        <v>202005</v>
      </c>
      <c r="D50" s="7">
        <f t="shared" si="1"/>
        <v>2020</v>
      </c>
      <c r="E50" s="7">
        <f t="shared" si="2"/>
        <v>5</v>
      </c>
      <c r="F50" s="7">
        <f t="shared" si="3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939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1" t="str">
        <f t="shared" si="0"/>
        <v>202005</v>
      </c>
      <c r="D51" s="7">
        <f t="shared" si="1"/>
        <v>2020</v>
      </c>
      <c r="E51" s="7">
        <f t="shared" si="2"/>
        <v>5</v>
      </c>
      <c r="F51" s="7">
        <f t="shared" si="3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939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1" t="str">
        <f t="shared" si="0"/>
        <v>202005</v>
      </c>
      <c r="D52" s="7">
        <f t="shared" si="1"/>
        <v>2020</v>
      </c>
      <c r="E52" s="7">
        <f t="shared" si="2"/>
        <v>5</v>
      </c>
      <c r="F52" s="7">
        <f t="shared" si="3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939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1" t="str">
        <f t="shared" si="0"/>
        <v>202005</v>
      </c>
      <c r="D53" s="7">
        <f t="shared" si="1"/>
        <v>2020</v>
      </c>
      <c r="E53" s="7">
        <f t="shared" si="2"/>
        <v>5</v>
      </c>
      <c r="F53" s="7">
        <f t="shared" si="3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939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1" t="str">
        <f t="shared" si="0"/>
        <v>202005</v>
      </c>
      <c r="D54" s="7">
        <f t="shared" si="1"/>
        <v>2020</v>
      </c>
      <c r="E54" s="7">
        <f t="shared" si="2"/>
        <v>5</v>
      </c>
      <c r="F54" s="7">
        <f t="shared" si="3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939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1" t="str">
        <f t="shared" si="0"/>
        <v>202005</v>
      </c>
      <c r="D55" s="7">
        <f t="shared" si="1"/>
        <v>2020</v>
      </c>
      <c r="E55" s="7">
        <f t="shared" si="2"/>
        <v>5</v>
      </c>
      <c r="F55" s="7">
        <f t="shared" si="3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939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1" t="str">
        <f t="shared" si="0"/>
        <v>202005</v>
      </c>
      <c r="D56" s="7">
        <f t="shared" si="1"/>
        <v>2020</v>
      </c>
      <c r="E56" s="7">
        <f t="shared" si="2"/>
        <v>5</v>
      </c>
      <c r="F56" s="7">
        <f t="shared" si="3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939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1" t="str">
        <f t="shared" si="0"/>
        <v>202005</v>
      </c>
      <c r="D57" s="7">
        <f t="shared" si="1"/>
        <v>2020</v>
      </c>
      <c r="E57" s="7">
        <f t="shared" si="2"/>
        <v>5</v>
      </c>
      <c r="F57" s="7">
        <f t="shared" si="3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939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1" t="str">
        <f t="shared" si="0"/>
        <v>202005</v>
      </c>
      <c r="D58" s="7">
        <f t="shared" si="1"/>
        <v>2020</v>
      </c>
      <c r="E58" s="7">
        <f t="shared" si="2"/>
        <v>5</v>
      </c>
      <c r="F58" s="7">
        <f t="shared" si="3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939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1" t="str">
        <f t="shared" si="0"/>
        <v>202005</v>
      </c>
      <c r="D59" s="7">
        <f t="shared" si="1"/>
        <v>2020</v>
      </c>
      <c r="E59" s="7">
        <f t="shared" si="2"/>
        <v>5</v>
      </c>
      <c r="F59" s="7">
        <f t="shared" si="3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939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1" t="str">
        <f t="shared" si="0"/>
        <v>202005</v>
      </c>
      <c r="D60" s="7">
        <f t="shared" si="1"/>
        <v>2020</v>
      </c>
      <c r="E60" s="7">
        <f t="shared" si="2"/>
        <v>5</v>
      </c>
      <c r="F60" s="7">
        <f t="shared" si="3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939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1" t="str">
        <f t="shared" si="0"/>
        <v>202005</v>
      </c>
      <c r="D61" s="7">
        <f t="shared" si="1"/>
        <v>2020</v>
      </c>
      <c r="E61" s="7">
        <f t="shared" si="2"/>
        <v>5</v>
      </c>
      <c r="F61" s="7">
        <f t="shared" si="3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939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1" t="str">
        <f t="shared" si="0"/>
        <v>202005</v>
      </c>
      <c r="D62" s="7">
        <f t="shared" si="1"/>
        <v>2020</v>
      </c>
      <c r="E62" s="7">
        <f t="shared" si="2"/>
        <v>5</v>
      </c>
      <c r="F62" s="7">
        <f t="shared" si="3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939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1" t="str">
        <f t="shared" si="0"/>
        <v>202005</v>
      </c>
      <c r="D63" s="7">
        <f t="shared" si="1"/>
        <v>2020</v>
      </c>
      <c r="E63" s="7">
        <f t="shared" si="2"/>
        <v>5</v>
      </c>
      <c r="F63" s="7">
        <f t="shared" si="3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939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1" t="str">
        <f t="shared" si="0"/>
        <v>202005</v>
      </c>
      <c r="D64" s="7">
        <f t="shared" si="1"/>
        <v>2020</v>
      </c>
      <c r="E64" s="7">
        <f t="shared" si="2"/>
        <v>5</v>
      </c>
      <c r="F64" s="7">
        <f t="shared" si="3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939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1" t="str">
        <f t="shared" si="0"/>
        <v>202006</v>
      </c>
      <c r="D65" s="7">
        <f t="shared" si="1"/>
        <v>2020</v>
      </c>
      <c r="E65" s="7">
        <f t="shared" si="2"/>
        <v>6</v>
      </c>
      <c r="F65" s="7">
        <f t="shared" si="3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939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1" t="str">
        <f t="shared" si="0"/>
        <v>202006</v>
      </c>
      <c r="D66" s="7">
        <f t="shared" si="1"/>
        <v>2020</v>
      </c>
      <c r="E66" s="7">
        <f t="shared" si="2"/>
        <v>6</v>
      </c>
      <c r="F66" s="7">
        <f t="shared" si="3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939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1" t="str">
        <f t="shared" ref="C67:C130" si="4">CONCATENATE(D67,IF(AND(E67&gt;=1,E67&lt;=9),"0",""),E67)</f>
        <v>202006</v>
      </c>
      <c r="D67" s="7">
        <f t="shared" ref="D67:D130" si="5">YEAR(B67)</f>
        <v>2020</v>
      </c>
      <c r="E67" s="7">
        <f t="shared" ref="E67:E130" si="6">MONTH(B67)</f>
        <v>6</v>
      </c>
      <c r="F67" s="7">
        <f t="shared" ref="F67:F130" si="7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939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1" t="str">
        <f t="shared" si="4"/>
        <v>202007</v>
      </c>
      <c r="D68" s="7">
        <f t="shared" si="5"/>
        <v>2020</v>
      </c>
      <c r="E68" s="7">
        <f t="shared" si="6"/>
        <v>7</v>
      </c>
      <c r="F68" s="7">
        <f t="shared" si="7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939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1" t="str">
        <f t="shared" si="4"/>
        <v>202007</v>
      </c>
      <c r="D69" s="7">
        <f t="shared" si="5"/>
        <v>2020</v>
      </c>
      <c r="E69" s="7">
        <f t="shared" si="6"/>
        <v>7</v>
      </c>
      <c r="F69" s="7">
        <f t="shared" si="7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939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1" t="str">
        <f t="shared" si="4"/>
        <v>202007</v>
      </c>
      <c r="D70" s="7">
        <f t="shared" si="5"/>
        <v>2020</v>
      </c>
      <c r="E70" s="7">
        <f t="shared" si="6"/>
        <v>7</v>
      </c>
      <c r="F70" s="7">
        <f t="shared" si="7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939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1" t="str">
        <f t="shared" si="4"/>
        <v>202007</v>
      </c>
      <c r="D71" s="7">
        <f t="shared" si="5"/>
        <v>2020</v>
      </c>
      <c r="E71" s="7">
        <f t="shared" si="6"/>
        <v>7</v>
      </c>
      <c r="F71" s="7">
        <f t="shared" si="7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939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1" t="str">
        <f t="shared" si="4"/>
        <v>202007</v>
      </c>
      <c r="D72" s="7">
        <f t="shared" si="5"/>
        <v>2020</v>
      </c>
      <c r="E72" s="7">
        <f t="shared" si="6"/>
        <v>7</v>
      </c>
      <c r="F72" s="7">
        <f t="shared" si="7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939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1" t="str">
        <f t="shared" si="4"/>
        <v>202008</v>
      </c>
      <c r="D73" s="7">
        <f t="shared" si="5"/>
        <v>2020</v>
      </c>
      <c r="E73" s="7">
        <f t="shared" si="6"/>
        <v>8</v>
      </c>
      <c r="F73" s="7">
        <f t="shared" si="7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939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1" t="str">
        <f t="shared" si="4"/>
        <v>202008</v>
      </c>
      <c r="D74" s="7">
        <f t="shared" si="5"/>
        <v>2020</v>
      </c>
      <c r="E74" s="7">
        <f t="shared" si="6"/>
        <v>8</v>
      </c>
      <c r="F74" s="7">
        <f t="shared" si="7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939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1" t="str">
        <f t="shared" si="4"/>
        <v>202010</v>
      </c>
      <c r="D75" s="7">
        <f t="shared" si="5"/>
        <v>2020</v>
      </c>
      <c r="E75" s="7">
        <f t="shared" si="6"/>
        <v>10</v>
      </c>
      <c r="F75" s="7">
        <f t="shared" si="7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939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1" t="str">
        <f t="shared" si="4"/>
        <v>202010</v>
      </c>
      <c r="D76" s="7">
        <f t="shared" si="5"/>
        <v>2020</v>
      </c>
      <c r="E76" s="7">
        <f t="shared" si="6"/>
        <v>10</v>
      </c>
      <c r="F76" s="7">
        <f t="shared" si="7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939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1" t="str">
        <f t="shared" si="4"/>
        <v>202011</v>
      </c>
      <c r="D77" s="7">
        <f t="shared" si="5"/>
        <v>2020</v>
      </c>
      <c r="E77" s="7">
        <f t="shared" si="6"/>
        <v>11</v>
      </c>
      <c r="F77" s="7">
        <f t="shared" si="7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939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1" t="str">
        <f t="shared" si="4"/>
        <v>202011</v>
      </c>
      <c r="D78" s="7">
        <f t="shared" si="5"/>
        <v>2020</v>
      </c>
      <c r="E78" s="7">
        <f t="shared" si="6"/>
        <v>11</v>
      </c>
      <c r="F78" s="7">
        <f t="shared" si="7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939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1" t="str">
        <f t="shared" si="4"/>
        <v>202011</v>
      </c>
      <c r="D79" s="7">
        <f t="shared" si="5"/>
        <v>2020</v>
      </c>
      <c r="E79" s="7">
        <f t="shared" si="6"/>
        <v>11</v>
      </c>
      <c r="F79" s="7">
        <f t="shared" si="7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939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1" t="str">
        <f t="shared" si="4"/>
        <v>202012</v>
      </c>
      <c r="D80" s="7">
        <f t="shared" si="5"/>
        <v>2020</v>
      </c>
      <c r="E80" s="7">
        <f t="shared" si="6"/>
        <v>12</v>
      </c>
      <c r="F80" s="7">
        <f t="shared" si="7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939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1" t="str">
        <f t="shared" si="4"/>
        <v>202012</v>
      </c>
      <c r="D81" s="7">
        <f t="shared" si="5"/>
        <v>2020</v>
      </c>
      <c r="E81" s="7">
        <f t="shared" si="6"/>
        <v>12</v>
      </c>
      <c r="F81" s="7">
        <f t="shared" si="7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939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1" t="str">
        <f t="shared" si="4"/>
        <v>202012</v>
      </c>
      <c r="D82" s="7">
        <f t="shared" si="5"/>
        <v>2020</v>
      </c>
      <c r="E82" s="7">
        <f t="shared" si="6"/>
        <v>12</v>
      </c>
      <c r="F82" s="7">
        <f t="shared" si="7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937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1" t="str">
        <f t="shared" si="4"/>
        <v>202012</v>
      </c>
      <c r="D83" s="7">
        <f t="shared" si="5"/>
        <v>2020</v>
      </c>
      <c r="E83" s="7">
        <f t="shared" si="6"/>
        <v>12</v>
      </c>
      <c r="F83" s="7">
        <f t="shared" si="7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939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1" t="str">
        <f t="shared" si="4"/>
        <v>202012</v>
      </c>
      <c r="D84" s="7">
        <f t="shared" si="5"/>
        <v>2020</v>
      </c>
      <c r="E84" s="7">
        <f t="shared" si="6"/>
        <v>12</v>
      </c>
      <c r="F84" s="7">
        <f t="shared" si="7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939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1" t="str">
        <f t="shared" si="4"/>
        <v>202012</v>
      </c>
      <c r="D85" s="7">
        <f t="shared" si="5"/>
        <v>2020</v>
      </c>
      <c r="E85" s="7">
        <f t="shared" si="6"/>
        <v>12</v>
      </c>
      <c r="F85" s="7">
        <f t="shared" si="7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937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1" t="str">
        <f t="shared" si="4"/>
        <v>202101</v>
      </c>
      <c r="D86" s="7">
        <f t="shared" si="5"/>
        <v>2021</v>
      </c>
      <c r="E86" s="7">
        <f t="shared" si="6"/>
        <v>1</v>
      </c>
      <c r="F86" s="7">
        <f t="shared" si="7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939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1" t="str">
        <f t="shared" si="4"/>
        <v>202101</v>
      </c>
      <c r="D87" s="7">
        <f t="shared" si="5"/>
        <v>2021</v>
      </c>
      <c r="E87" s="7">
        <f t="shared" si="6"/>
        <v>1</v>
      </c>
      <c r="F87" s="7">
        <f t="shared" si="7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939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1" t="str">
        <f t="shared" si="4"/>
        <v>202101</v>
      </c>
      <c r="D88" s="7">
        <f t="shared" si="5"/>
        <v>2021</v>
      </c>
      <c r="E88" s="7">
        <f t="shared" si="6"/>
        <v>1</v>
      </c>
      <c r="F88" s="7">
        <f t="shared" si="7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939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1" t="str">
        <f t="shared" si="4"/>
        <v>202101</v>
      </c>
      <c r="D89" s="7">
        <f t="shared" si="5"/>
        <v>2021</v>
      </c>
      <c r="E89" s="7">
        <f t="shared" si="6"/>
        <v>1</v>
      </c>
      <c r="F89" s="7">
        <f t="shared" si="7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939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1" t="str">
        <f t="shared" si="4"/>
        <v>202101</v>
      </c>
      <c r="D90" s="7">
        <f t="shared" si="5"/>
        <v>2021</v>
      </c>
      <c r="E90" s="7">
        <f t="shared" si="6"/>
        <v>1</v>
      </c>
      <c r="F90" s="7">
        <f t="shared" si="7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939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1" t="str">
        <f t="shared" si="4"/>
        <v>202101</v>
      </c>
      <c r="D91" s="7">
        <f t="shared" si="5"/>
        <v>2021</v>
      </c>
      <c r="E91" s="7">
        <f t="shared" si="6"/>
        <v>1</v>
      </c>
      <c r="F91" s="7">
        <f t="shared" si="7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939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1" t="str">
        <f t="shared" si="4"/>
        <v>202101</v>
      </c>
      <c r="D92" s="7">
        <f t="shared" si="5"/>
        <v>2021</v>
      </c>
      <c r="E92" s="7">
        <f t="shared" si="6"/>
        <v>1</v>
      </c>
      <c r="F92" s="7">
        <f t="shared" si="7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939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1" t="str">
        <f t="shared" si="4"/>
        <v>202101</v>
      </c>
      <c r="D93" s="7">
        <f t="shared" si="5"/>
        <v>2021</v>
      </c>
      <c r="E93" s="7">
        <f t="shared" si="6"/>
        <v>1</v>
      </c>
      <c r="F93" s="7">
        <f t="shared" si="7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939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1" t="str">
        <f t="shared" si="4"/>
        <v>202101</v>
      </c>
      <c r="D94" s="7">
        <f t="shared" si="5"/>
        <v>2021</v>
      </c>
      <c r="E94" s="7">
        <f t="shared" si="6"/>
        <v>1</v>
      </c>
      <c r="F94" s="7">
        <f t="shared" si="7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939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1" t="str">
        <f t="shared" si="4"/>
        <v>202101</v>
      </c>
      <c r="D95" s="7">
        <f t="shared" si="5"/>
        <v>2021</v>
      </c>
      <c r="E95" s="7">
        <f t="shared" si="6"/>
        <v>1</v>
      </c>
      <c r="F95" s="7">
        <f t="shared" si="7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939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1" t="str">
        <f t="shared" si="4"/>
        <v>202101</v>
      </c>
      <c r="D96" s="7">
        <f t="shared" si="5"/>
        <v>2021</v>
      </c>
      <c r="E96" s="7">
        <f t="shared" si="6"/>
        <v>1</v>
      </c>
      <c r="F96" s="7">
        <f t="shared" si="7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939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1" t="str">
        <f t="shared" si="4"/>
        <v>202101</v>
      </c>
      <c r="D97" s="7">
        <f t="shared" si="5"/>
        <v>2021</v>
      </c>
      <c r="E97" s="7">
        <f t="shared" si="6"/>
        <v>1</v>
      </c>
      <c r="F97" s="7">
        <f t="shared" si="7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939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1" t="str">
        <f t="shared" si="4"/>
        <v>202101</v>
      </c>
      <c r="D98" s="7">
        <f t="shared" si="5"/>
        <v>2021</v>
      </c>
      <c r="E98" s="7">
        <f t="shared" si="6"/>
        <v>1</v>
      </c>
      <c r="F98" s="7">
        <f t="shared" si="7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939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1" t="str">
        <f t="shared" si="4"/>
        <v>202101</v>
      </c>
      <c r="D99" s="7">
        <f t="shared" si="5"/>
        <v>2021</v>
      </c>
      <c r="E99" s="7">
        <f t="shared" si="6"/>
        <v>1</v>
      </c>
      <c r="F99" s="7">
        <f t="shared" si="7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939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1" t="str">
        <f t="shared" si="4"/>
        <v>202101</v>
      </c>
      <c r="D100" s="7">
        <f t="shared" si="5"/>
        <v>2021</v>
      </c>
      <c r="E100" s="7">
        <f t="shared" si="6"/>
        <v>1</v>
      </c>
      <c r="F100" s="7">
        <f t="shared" si="7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939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1" t="str">
        <f t="shared" si="4"/>
        <v>202101</v>
      </c>
      <c r="D101" s="7">
        <f t="shared" si="5"/>
        <v>2021</v>
      </c>
      <c r="E101" s="7">
        <f t="shared" si="6"/>
        <v>1</v>
      </c>
      <c r="F101" s="7">
        <f t="shared" si="7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939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1" t="str">
        <f t="shared" si="4"/>
        <v>202102</v>
      </c>
      <c r="D102" s="7">
        <f t="shared" si="5"/>
        <v>2021</v>
      </c>
      <c r="E102" s="7">
        <f t="shared" si="6"/>
        <v>2</v>
      </c>
      <c r="F102" s="7">
        <f t="shared" si="7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939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1" t="str">
        <f t="shared" si="4"/>
        <v>202102</v>
      </c>
      <c r="D103" s="7">
        <f t="shared" si="5"/>
        <v>2021</v>
      </c>
      <c r="E103" s="7">
        <f t="shared" si="6"/>
        <v>2</v>
      </c>
      <c r="F103" s="7">
        <f t="shared" si="7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939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1" t="str">
        <f t="shared" si="4"/>
        <v>202102</v>
      </c>
      <c r="D104" s="7">
        <f t="shared" si="5"/>
        <v>2021</v>
      </c>
      <c r="E104" s="7">
        <f t="shared" si="6"/>
        <v>2</v>
      </c>
      <c r="F104" s="7">
        <f t="shared" si="7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939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1" t="str">
        <f t="shared" si="4"/>
        <v>202102</v>
      </c>
      <c r="D105" s="7">
        <f t="shared" si="5"/>
        <v>2021</v>
      </c>
      <c r="E105" s="7">
        <f t="shared" si="6"/>
        <v>2</v>
      </c>
      <c r="F105" s="7">
        <f t="shared" si="7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939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1" t="str">
        <f t="shared" si="4"/>
        <v>202102</v>
      </c>
      <c r="D106" s="7">
        <f t="shared" si="5"/>
        <v>2021</v>
      </c>
      <c r="E106" s="7">
        <f t="shared" si="6"/>
        <v>2</v>
      </c>
      <c r="F106" s="7">
        <f t="shared" si="7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939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1" t="str">
        <f t="shared" si="4"/>
        <v>202102</v>
      </c>
      <c r="D107" s="7">
        <f t="shared" si="5"/>
        <v>2021</v>
      </c>
      <c r="E107" s="7">
        <f t="shared" si="6"/>
        <v>2</v>
      </c>
      <c r="F107" s="7">
        <f t="shared" si="7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939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1" t="str">
        <f t="shared" si="4"/>
        <v>202102</v>
      </c>
      <c r="D108" s="7">
        <f t="shared" si="5"/>
        <v>2021</v>
      </c>
      <c r="E108" s="7">
        <f t="shared" si="6"/>
        <v>2</v>
      </c>
      <c r="F108" s="7">
        <f t="shared" si="7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939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1" t="str">
        <f t="shared" si="4"/>
        <v>202102</v>
      </c>
      <c r="D109" s="7">
        <f t="shared" si="5"/>
        <v>2021</v>
      </c>
      <c r="E109" s="7">
        <f t="shared" si="6"/>
        <v>2</v>
      </c>
      <c r="F109" s="7">
        <f t="shared" si="7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939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1" t="str">
        <f t="shared" si="4"/>
        <v>202102</v>
      </c>
      <c r="D110" s="7">
        <f t="shared" si="5"/>
        <v>2021</v>
      </c>
      <c r="E110" s="7">
        <f t="shared" si="6"/>
        <v>2</v>
      </c>
      <c r="F110" s="7">
        <f t="shared" si="7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939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1" t="str">
        <f t="shared" si="4"/>
        <v>202102</v>
      </c>
      <c r="D111" s="7">
        <f t="shared" si="5"/>
        <v>2021</v>
      </c>
      <c r="E111" s="7">
        <f t="shared" si="6"/>
        <v>2</v>
      </c>
      <c r="F111" s="7">
        <f t="shared" si="7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939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1" t="str">
        <f t="shared" si="4"/>
        <v>202102</v>
      </c>
      <c r="D112" s="7">
        <f t="shared" si="5"/>
        <v>2021</v>
      </c>
      <c r="E112" s="7">
        <f t="shared" si="6"/>
        <v>2</v>
      </c>
      <c r="F112" s="7">
        <f t="shared" si="7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939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1" t="str">
        <f t="shared" si="4"/>
        <v>202103</v>
      </c>
      <c r="D113" s="7">
        <f t="shared" si="5"/>
        <v>2021</v>
      </c>
      <c r="E113" s="7">
        <f t="shared" si="6"/>
        <v>3</v>
      </c>
      <c r="F113" s="7">
        <f t="shared" si="7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939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1" t="str">
        <f t="shared" si="4"/>
        <v>202103</v>
      </c>
      <c r="D114" s="7">
        <f t="shared" si="5"/>
        <v>2021</v>
      </c>
      <c r="E114" s="7">
        <f t="shared" si="6"/>
        <v>3</v>
      </c>
      <c r="F114" s="7">
        <f t="shared" si="7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939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1" t="str">
        <f t="shared" si="4"/>
        <v>202103</v>
      </c>
      <c r="D115" s="7">
        <f t="shared" si="5"/>
        <v>2021</v>
      </c>
      <c r="E115" s="7">
        <f t="shared" si="6"/>
        <v>3</v>
      </c>
      <c r="F115" s="7">
        <f t="shared" si="7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939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1" t="str">
        <f t="shared" si="4"/>
        <v>202103</v>
      </c>
      <c r="D116" s="7">
        <f t="shared" si="5"/>
        <v>2021</v>
      </c>
      <c r="E116" s="7">
        <f t="shared" si="6"/>
        <v>3</v>
      </c>
      <c r="F116" s="7">
        <f t="shared" si="7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939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1" t="str">
        <f t="shared" si="4"/>
        <v>202103</v>
      </c>
      <c r="D117" s="7">
        <f t="shared" si="5"/>
        <v>2021</v>
      </c>
      <c r="E117" s="7">
        <f t="shared" si="6"/>
        <v>3</v>
      </c>
      <c r="F117" s="7">
        <f t="shared" si="7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939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1" t="str">
        <f t="shared" si="4"/>
        <v>202103</v>
      </c>
      <c r="D118" s="7">
        <f t="shared" si="5"/>
        <v>2021</v>
      </c>
      <c r="E118" s="7">
        <f t="shared" si="6"/>
        <v>3</v>
      </c>
      <c r="F118" s="7">
        <f t="shared" si="7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938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1" t="str">
        <f t="shared" si="4"/>
        <v>202103</v>
      </c>
      <c r="D119" s="7">
        <f t="shared" si="5"/>
        <v>2021</v>
      </c>
      <c r="E119" s="7">
        <f t="shared" si="6"/>
        <v>3</v>
      </c>
      <c r="F119" s="7">
        <f t="shared" si="7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939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1" t="str">
        <f t="shared" si="4"/>
        <v>202103</v>
      </c>
      <c r="D120" s="7">
        <f t="shared" si="5"/>
        <v>2021</v>
      </c>
      <c r="E120" s="7">
        <f t="shared" si="6"/>
        <v>3</v>
      </c>
      <c r="F120" s="7">
        <f t="shared" si="7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939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1" t="str">
        <f t="shared" si="4"/>
        <v>202103</v>
      </c>
      <c r="D121" s="7">
        <f t="shared" si="5"/>
        <v>2021</v>
      </c>
      <c r="E121" s="7">
        <f t="shared" si="6"/>
        <v>3</v>
      </c>
      <c r="F121" s="7">
        <f t="shared" si="7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939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1" t="str">
        <f t="shared" si="4"/>
        <v>202103</v>
      </c>
      <c r="D122" s="7">
        <f t="shared" si="5"/>
        <v>2021</v>
      </c>
      <c r="E122" s="7">
        <f t="shared" si="6"/>
        <v>3</v>
      </c>
      <c r="F122" s="7">
        <f t="shared" si="7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939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1" t="str">
        <f t="shared" si="4"/>
        <v>202103</v>
      </c>
      <c r="D123" s="7">
        <f t="shared" si="5"/>
        <v>2021</v>
      </c>
      <c r="E123" s="7">
        <f t="shared" si="6"/>
        <v>3</v>
      </c>
      <c r="F123" s="7">
        <f t="shared" si="7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939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1" t="str">
        <f t="shared" si="4"/>
        <v>202103</v>
      </c>
      <c r="D124" s="7">
        <f t="shared" si="5"/>
        <v>2021</v>
      </c>
      <c r="E124" s="7">
        <f t="shared" si="6"/>
        <v>3</v>
      </c>
      <c r="F124" s="7">
        <f t="shared" si="7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938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1" t="str">
        <f t="shared" si="4"/>
        <v>202103</v>
      </c>
      <c r="D125" s="7">
        <f t="shared" si="5"/>
        <v>2021</v>
      </c>
      <c r="E125" s="7">
        <f t="shared" si="6"/>
        <v>3</v>
      </c>
      <c r="F125" s="7">
        <f t="shared" si="7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939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1" t="str">
        <f t="shared" si="4"/>
        <v>202103</v>
      </c>
      <c r="D126" s="7">
        <f t="shared" si="5"/>
        <v>2021</v>
      </c>
      <c r="E126" s="7">
        <f t="shared" si="6"/>
        <v>3</v>
      </c>
      <c r="F126" s="7">
        <f t="shared" si="7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939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1" t="str">
        <f t="shared" si="4"/>
        <v>202103</v>
      </c>
      <c r="D127" s="7">
        <f t="shared" si="5"/>
        <v>2021</v>
      </c>
      <c r="E127" s="7">
        <f t="shared" si="6"/>
        <v>3</v>
      </c>
      <c r="F127" s="7">
        <f t="shared" si="7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937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1" t="str">
        <f t="shared" si="4"/>
        <v>202103</v>
      </c>
      <c r="D128" s="7">
        <f t="shared" si="5"/>
        <v>2021</v>
      </c>
      <c r="E128" s="7">
        <f t="shared" si="6"/>
        <v>3</v>
      </c>
      <c r="F128" s="7">
        <f t="shared" si="7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939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1" t="str">
        <f t="shared" si="4"/>
        <v>202104</v>
      </c>
      <c r="D129" s="7">
        <f t="shared" si="5"/>
        <v>2021</v>
      </c>
      <c r="E129" s="7">
        <f t="shared" si="6"/>
        <v>4</v>
      </c>
      <c r="F129" s="7">
        <f t="shared" si="7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938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1" t="str">
        <f t="shared" si="4"/>
        <v>202104</v>
      </c>
      <c r="D130" s="7">
        <f t="shared" si="5"/>
        <v>2021</v>
      </c>
      <c r="E130" s="7">
        <f t="shared" si="6"/>
        <v>4</v>
      </c>
      <c r="F130" s="7">
        <f t="shared" si="7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939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1" t="str">
        <f t="shared" ref="C131:C194" si="8">CONCATENATE(D131,IF(AND(E131&gt;=1,E131&lt;=9),"0",""),E131)</f>
        <v>202104</v>
      </c>
      <c r="D131" s="7">
        <f t="shared" ref="D131:D194" si="9">YEAR(B131)</f>
        <v>2021</v>
      </c>
      <c r="E131" s="7">
        <f t="shared" ref="E131:E194" si="10">MONTH(B131)</f>
        <v>4</v>
      </c>
      <c r="F131" s="7">
        <f t="shared" ref="F131:F194" si="11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939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1" t="str">
        <f t="shared" si="8"/>
        <v>202104</v>
      </c>
      <c r="D132" s="7">
        <f t="shared" si="9"/>
        <v>2021</v>
      </c>
      <c r="E132" s="7">
        <f t="shared" si="10"/>
        <v>4</v>
      </c>
      <c r="F132" s="7">
        <f t="shared" si="11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939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1" t="str">
        <f t="shared" si="8"/>
        <v>202104</v>
      </c>
      <c r="D133" s="7">
        <f t="shared" si="9"/>
        <v>2021</v>
      </c>
      <c r="E133" s="7">
        <f t="shared" si="10"/>
        <v>4</v>
      </c>
      <c r="F133" s="7">
        <f t="shared" si="11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939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1" t="str">
        <f t="shared" si="8"/>
        <v>202104</v>
      </c>
      <c r="D134" s="7">
        <f t="shared" si="9"/>
        <v>2021</v>
      </c>
      <c r="E134" s="7">
        <f t="shared" si="10"/>
        <v>4</v>
      </c>
      <c r="F134" s="7">
        <f t="shared" si="11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938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1" t="str">
        <f t="shared" si="8"/>
        <v>202104</v>
      </c>
      <c r="D135" s="7">
        <f t="shared" si="9"/>
        <v>2021</v>
      </c>
      <c r="E135" s="7">
        <f t="shared" si="10"/>
        <v>4</v>
      </c>
      <c r="F135" s="7">
        <f t="shared" si="11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939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1" t="str">
        <f t="shared" si="8"/>
        <v>202104</v>
      </c>
      <c r="D136" s="7">
        <f t="shared" si="9"/>
        <v>2021</v>
      </c>
      <c r="E136" s="7">
        <f t="shared" si="10"/>
        <v>4</v>
      </c>
      <c r="F136" s="7">
        <f t="shared" si="11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939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1" t="str">
        <f t="shared" si="8"/>
        <v>202104</v>
      </c>
      <c r="D137" s="7">
        <f t="shared" si="9"/>
        <v>2021</v>
      </c>
      <c r="E137" s="7">
        <f t="shared" si="10"/>
        <v>4</v>
      </c>
      <c r="F137" s="7">
        <f t="shared" si="11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939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1" t="str">
        <f t="shared" si="8"/>
        <v>202104</v>
      </c>
      <c r="D138" s="7">
        <f t="shared" si="9"/>
        <v>2021</v>
      </c>
      <c r="E138" s="7">
        <f t="shared" si="10"/>
        <v>4</v>
      </c>
      <c r="F138" s="7">
        <f t="shared" si="11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939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1" t="str">
        <f t="shared" si="8"/>
        <v>202104</v>
      </c>
      <c r="D139" s="7">
        <f t="shared" si="9"/>
        <v>2021</v>
      </c>
      <c r="E139" s="7">
        <f t="shared" si="10"/>
        <v>4</v>
      </c>
      <c r="F139" s="7">
        <f t="shared" si="11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938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1" t="str">
        <f t="shared" si="8"/>
        <v>202104</v>
      </c>
      <c r="D140" s="7">
        <f t="shared" si="9"/>
        <v>2021</v>
      </c>
      <c r="E140" s="7">
        <f t="shared" si="10"/>
        <v>4</v>
      </c>
      <c r="F140" s="7">
        <f t="shared" si="11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939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1" t="str">
        <f t="shared" si="8"/>
        <v>202104</v>
      </c>
      <c r="D141" s="7">
        <f t="shared" si="9"/>
        <v>2021</v>
      </c>
      <c r="E141" s="7">
        <f t="shared" si="10"/>
        <v>4</v>
      </c>
      <c r="F141" s="7">
        <f t="shared" si="11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939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1" t="str">
        <f t="shared" si="8"/>
        <v>202105</v>
      </c>
      <c r="D142" s="7">
        <f t="shared" si="9"/>
        <v>2021</v>
      </c>
      <c r="E142" s="7">
        <f t="shared" si="10"/>
        <v>5</v>
      </c>
      <c r="F142" s="7">
        <f t="shared" si="11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939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1" t="str">
        <f t="shared" si="8"/>
        <v>202105</v>
      </c>
      <c r="D143" s="7">
        <f t="shared" si="9"/>
        <v>2021</v>
      </c>
      <c r="E143" s="7">
        <f t="shared" si="10"/>
        <v>5</v>
      </c>
      <c r="F143" s="7">
        <f t="shared" si="11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939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1" t="str">
        <f t="shared" si="8"/>
        <v>202105</v>
      </c>
      <c r="D144" s="7">
        <f t="shared" si="9"/>
        <v>2021</v>
      </c>
      <c r="E144" s="7">
        <f t="shared" si="10"/>
        <v>5</v>
      </c>
      <c r="F144" s="7">
        <f t="shared" si="11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939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1" t="str">
        <f t="shared" si="8"/>
        <v>202105</v>
      </c>
      <c r="D145" s="7">
        <f t="shared" si="9"/>
        <v>2021</v>
      </c>
      <c r="E145" s="7">
        <f t="shared" si="10"/>
        <v>5</v>
      </c>
      <c r="F145" s="7">
        <f t="shared" si="11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938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1" t="str">
        <f t="shared" si="8"/>
        <v>202105</v>
      </c>
      <c r="D146" s="7">
        <f t="shared" si="9"/>
        <v>2021</v>
      </c>
      <c r="E146" s="7">
        <f t="shared" si="10"/>
        <v>5</v>
      </c>
      <c r="F146" s="7">
        <f t="shared" si="11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939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1" t="str">
        <f t="shared" si="8"/>
        <v>202105</v>
      </c>
      <c r="D147" s="7">
        <f t="shared" si="9"/>
        <v>2021</v>
      </c>
      <c r="E147" s="7">
        <f t="shared" si="10"/>
        <v>5</v>
      </c>
      <c r="F147" s="7">
        <f t="shared" si="11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937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1" t="str">
        <f t="shared" si="8"/>
        <v>202105</v>
      </c>
      <c r="D148" s="7">
        <f t="shared" si="9"/>
        <v>2021</v>
      </c>
      <c r="E148" s="7">
        <f t="shared" si="10"/>
        <v>5</v>
      </c>
      <c r="F148" s="7">
        <f t="shared" si="11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939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1" t="str">
        <f t="shared" si="8"/>
        <v>202105</v>
      </c>
      <c r="D149" s="7">
        <f t="shared" si="9"/>
        <v>2021</v>
      </c>
      <c r="E149" s="7">
        <f t="shared" si="10"/>
        <v>5</v>
      </c>
      <c r="F149" s="7">
        <f t="shared" si="11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939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1" t="str">
        <f t="shared" si="8"/>
        <v>202105</v>
      </c>
      <c r="D150" s="7">
        <f t="shared" si="9"/>
        <v>2021</v>
      </c>
      <c r="E150" s="7">
        <f t="shared" si="10"/>
        <v>5</v>
      </c>
      <c r="F150" s="7">
        <f t="shared" si="11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939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1" t="str">
        <f t="shared" si="8"/>
        <v>202105</v>
      </c>
      <c r="D151" s="7">
        <f t="shared" si="9"/>
        <v>2021</v>
      </c>
      <c r="E151" s="7">
        <f t="shared" si="10"/>
        <v>5</v>
      </c>
      <c r="F151" s="7">
        <f t="shared" si="11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939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1" t="str">
        <f t="shared" si="8"/>
        <v>202105</v>
      </c>
      <c r="D152" s="7">
        <f t="shared" si="9"/>
        <v>2021</v>
      </c>
      <c r="E152" s="7">
        <f t="shared" si="10"/>
        <v>5</v>
      </c>
      <c r="F152" s="7">
        <f t="shared" si="11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938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1" t="str">
        <f t="shared" si="8"/>
        <v>202105</v>
      </c>
      <c r="D153" s="7">
        <f t="shared" si="9"/>
        <v>2021</v>
      </c>
      <c r="E153" s="7">
        <f t="shared" si="10"/>
        <v>5</v>
      </c>
      <c r="F153" s="7">
        <f t="shared" si="11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939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1" t="str">
        <f t="shared" si="8"/>
        <v>202105</v>
      </c>
      <c r="D154" s="7">
        <f t="shared" si="9"/>
        <v>2021</v>
      </c>
      <c r="E154" s="7">
        <f t="shared" si="10"/>
        <v>5</v>
      </c>
      <c r="F154" s="7">
        <f t="shared" si="11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939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1" t="str">
        <f t="shared" si="8"/>
        <v>202106</v>
      </c>
      <c r="D155" s="7">
        <f t="shared" si="9"/>
        <v>2021</v>
      </c>
      <c r="E155" s="7">
        <f t="shared" si="10"/>
        <v>6</v>
      </c>
      <c r="F155" s="7">
        <f t="shared" si="11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937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1" t="str">
        <f t="shared" si="8"/>
        <v>202106</v>
      </c>
      <c r="D156" s="7">
        <f t="shared" si="9"/>
        <v>2021</v>
      </c>
      <c r="E156" s="7">
        <f t="shared" si="10"/>
        <v>6</v>
      </c>
      <c r="F156" s="7">
        <f t="shared" si="11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937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1" t="str">
        <f t="shared" si="8"/>
        <v>202106</v>
      </c>
      <c r="D157" s="7">
        <f t="shared" si="9"/>
        <v>2021</v>
      </c>
      <c r="E157" s="7">
        <f t="shared" si="10"/>
        <v>6</v>
      </c>
      <c r="F157" s="7">
        <f t="shared" si="11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939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1" t="str">
        <f t="shared" si="8"/>
        <v>202106</v>
      </c>
      <c r="D158" s="7">
        <f t="shared" si="9"/>
        <v>2021</v>
      </c>
      <c r="E158" s="7">
        <f t="shared" si="10"/>
        <v>6</v>
      </c>
      <c r="F158" s="7">
        <f t="shared" si="11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939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1" t="str">
        <f t="shared" si="8"/>
        <v>202106</v>
      </c>
      <c r="D159" s="7">
        <f t="shared" si="9"/>
        <v>2021</v>
      </c>
      <c r="E159" s="7">
        <f t="shared" si="10"/>
        <v>6</v>
      </c>
      <c r="F159" s="7">
        <f t="shared" si="11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939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1" t="str">
        <f t="shared" si="8"/>
        <v>202106</v>
      </c>
      <c r="D160" s="7">
        <f t="shared" si="9"/>
        <v>2021</v>
      </c>
      <c r="E160" s="7">
        <f t="shared" si="10"/>
        <v>6</v>
      </c>
      <c r="F160" s="7">
        <f t="shared" si="11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937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1" t="str">
        <f t="shared" si="8"/>
        <v>202106</v>
      </c>
      <c r="D161" s="7">
        <f t="shared" si="9"/>
        <v>2021</v>
      </c>
      <c r="E161" s="7">
        <f t="shared" si="10"/>
        <v>6</v>
      </c>
      <c r="F161" s="7">
        <f t="shared" si="11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937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1" t="str">
        <f t="shared" si="8"/>
        <v>202106</v>
      </c>
      <c r="D162" s="7">
        <f t="shared" si="9"/>
        <v>2021</v>
      </c>
      <c r="E162" s="7">
        <f t="shared" si="10"/>
        <v>6</v>
      </c>
      <c r="F162" s="7">
        <f t="shared" si="11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939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1" t="str">
        <f t="shared" si="8"/>
        <v>202106</v>
      </c>
      <c r="D163" s="7">
        <f t="shared" si="9"/>
        <v>2021</v>
      </c>
      <c r="E163" s="7">
        <f t="shared" si="10"/>
        <v>6</v>
      </c>
      <c r="F163" s="7">
        <f t="shared" si="11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938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1" t="str">
        <f t="shared" si="8"/>
        <v>202106</v>
      </c>
      <c r="D164" s="7">
        <f t="shared" si="9"/>
        <v>2021</v>
      </c>
      <c r="E164" s="7">
        <f t="shared" si="10"/>
        <v>6</v>
      </c>
      <c r="F164" s="7">
        <f t="shared" si="11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939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1" t="str">
        <f t="shared" si="8"/>
        <v>202106</v>
      </c>
      <c r="D165" s="7">
        <f t="shared" si="9"/>
        <v>2021</v>
      </c>
      <c r="E165" s="7">
        <f t="shared" si="10"/>
        <v>6</v>
      </c>
      <c r="F165" s="7">
        <f t="shared" si="11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939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1" t="str">
        <f t="shared" si="8"/>
        <v>202106</v>
      </c>
      <c r="D166" s="7">
        <f t="shared" si="9"/>
        <v>2021</v>
      </c>
      <c r="E166" s="7">
        <f t="shared" si="10"/>
        <v>6</v>
      </c>
      <c r="F166" s="7">
        <f t="shared" si="11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937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1" t="str">
        <f t="shared" si="8"/>
        <v>202107</v>
      </c>
      <c r="D167" s="7">
        <f t="shared" si="9"/>
        <v>2021</v>
      </c>
      <c r="E167" s="7">
        <f t="shared" si="10"/>
        <v>7</v>
      </c>
      <c r="F167" s="7">
        <f t="shared" si="11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939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1" t="str">
        <f t="shared" si="8"/>
        <v>202107</v>
      </c>
      <c r="D168" s="7">
        <f t="shared" si="9"/>
        <v>2021</v>
      </c>
      <c r="E168" s="7">
        <f t="shared" si="10"/>
        <v>7</v>
      </c>
      <c r="F168" s="7">
        <f t="shared" si="11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939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1" t="str">
        <f t="shared" si="8"/>
        <v>202107</v>
      </c>
      <c r="D169" s="7">
        <f t="shared" si="9"/>
        <v>2021</v>
      </c>
      <c r="E169" s="7">
        <f t="shared" si="10"/>
        <v>7</v>
      </c>
      <c r="F169" s="7">
        <f t="shared" si="11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939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1" t="str">
        <f t="shared" si="8"/>
        <v>202107</v>
      </c>
      <c r="D170" s="7">
        <f t="shared" si="9"/>
        <v>2021</v>
      </c>
      <c r="E170" s="7">
        <f t="shared" si="10"/>
        <v>7</v>
      </c>
      <c r="F170" s="7">
        <f t="shared" si="11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939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1" t="str">
        <f t="shared" si="8"/>
        <v>202107</v>
      </c>
      <c r="D171" s="7">
        <f t="shared" si="9"/>
        <v>2021</v>
      </c>
      <c r="E171" s="7">
        <f t="shared" si="10"/>
        <v>7</v>
      </c>
      <c r="F171" s="7">
        <f t="shared" si="11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938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1" t="str">
        <f t="shared" si="8"/>
        <v>202107</v>
      </c>
      <c r="D172" s="7">
        <f t="shared" si="9"/>
        <v>2021</v>
      </c>
      <c r="E172" s="7">
        <f t="shared" si="10"/>
        <v>7</v>
      </c>
      <c r="F172" s="7">
        <f t="shared" si="11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939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1" t="str">
        <f t="shared" si="8"/>
        <v>202107</v>
      </c>
      <c r="D173" s="7">
        <f t="shared" si="9"/>
        <v>2021</v>
      </c>
      <c r="E173" s="7">
        <f t="shared" si="10"/>
        <v>7</v>
      </c>
      <c r="F173" s="7">
        <f t="shared" si="11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939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1" t="str">
        <f t="shared" si="8"/>
        <v>202107</v>
      </c>
      <c r="D174" s="7">
        <f t="shared" si="9"/>
        <v>2021</v>
      </c>
      <c r="E174" s="7">
        <f t="shared" si="10"/>
        <v>7</v>
      </c>
      <c r="F174" s="7">
        <f t="shared" si="11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937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1" t="str">
        <f t="shared" si="8"/>
        <v>202107</v>
      </c>
      <c r="D175" s="7">
        <f t="shared" si="9"/>
        <v>2021</v>
      </c>
      <c r="E175" s="7">
        <f t="shared" si="10"/>
        <v>7</v>
      </c>
      <c r="F175" s="7">
        <f t="shared" si="11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937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1" t="str">
        <f t="shared" si="8"/>
        <v>202107</v>
      </c>
      <c r="D176" s="7">
        <f t="shared" si="9"/>
        <v>2021</v>
      </c>
      <c r="E176" s="7">
        <f t="shared" si="10"/>
        <v>7</v>
      </c>
      <c r="F176" s="7">
        <f t="shared" si="11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937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1" t="str">
        <f t="shared" si="8"/>
        <v>202107</v>
      </c>
      <c r="D177" s="7">
        <f t="shared" si="9"/>
        <v>2021</v>
      </c>
      <c r="E177" s="7">
        <f t="shared" si="10"/>
        <v>7</v>
      </c>
      <c r="F177" s="7">
        <f t="shared" si="11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939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1" t="str">
        <f t="shared" si="8"/>
        <v>202108</v>
      </c>
      <c r="D178" s="7">
        <f t="shared" si="9"/>
        <v>2021</v>
      </c>
      <c r="E178" s="7">
        <f t="shared" si="10"/>
        <v>8</v>
      </c>
      <c r="F178" s="7">
        <f t="shared" si="11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938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1" t="str">
        <f t="shared" si="8"/>
        <v>202108</v>
      </c>
      <c r="D179" s="7">
        <f t="shared" si="9"/>
        <v>2021</v>
      </c>
      <c r="E179" s="7">
        <f t="shared" si="10"/>
        <v>8</v>
      </c>
      <c r="F179" s="7">
        <f t="shared" si="11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939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1" t="str">
        <f t="shared" si="8"/>
        <v>202108</v>
      </c>
      <c r="D180" s="7">
        <f t="shared" si="9"/>
        <v>2021</v>
      </c>
      <c r="E180" s="7">
        <f t="shared" si="10"/>
        <v>8</v>
      </c>
      <c r="F180" s="7">
        <f t="shared" si="11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939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1" t="str">
        <f t="shared" si="8"/>
        <v>202108</v>
      </c>
      <c r="D181" s="7">
        <f t="shared" si="9"/>
        <v>2021</v>
      </c>
      <c r="E181" s="7">
        <f t="shared" si="10"/>
        <v>8</v>
      </c>
      <c r="F181" s="7">
        <f t="shared" si="11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937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1" t="str">
        <f t="shared" si="8"/>
        <v>202108</v>
      </c>
      <c r="D182" s="7">
        <f t="shared" si="9"/>
        <v>2021</v>
      </c>
      <c r="E182" s="7">
        <f t="shared" si="10"/>
        <v>8</v>
      </c>
      <c r="F182" s="7">
        <f t="shared" si="11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939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1" t="str">
        <f t="shared" si="8"/>
        <v>202108</v>
      </c>
      <c r="D183" s="7">
        <f t="shared" si="9"/>
        <v>2021</v>
      </c>
      <c r="E183" s="7">
        <f t="shared" si="10"/>
        <v>8</v>
      </c>
      <c r="F183" s="7">
        <f t="shared" si="11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939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1" t="str">
        <f t="shared" si="8"/>
        <v>202108</v>
      </c>
      <c r="D184" s="7">
        <f t="shared" si="9"/>
        <v>2021</v>
      </c>
      <c r="E184" s="7">
        <f t="shared" si="10"/>
        <v>8</v>
      </c>
      <c r="F184" s="7">
        <f t="shared" si="11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939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1" t="str">
        <f t="shared" si="8"/>
        <v>202108</v>
      </c>
      <c r="D185" s="7">
        <f t="shared" si="9"/>
        <v>2021</v>
      </c>
      <c r="E185" s="7">
        <f t="shared" si="10"/>
        <v>8</v>
      </c>
      <c r="F185" s="7">
        <f t="shared" si="11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938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1" t="str">
        <f t="shared" si="8"/>
        <v>202108</v>
      </c>
      <c r="D186" s="7">
        <f t="shared" si="9"/>
        <v>2021</v>
      </c>
      <c r="E186" s="7">
        <f t="shared" si="10"/>
        <v>8</v>
      </c>
      <c r="F186" s="7">
        <f t="shared" si="11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939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1" t="str">
        <f t="shared" si="8"/>
        <v>202108</v>
      </c>
      <c r="D187" s="7">
        <f t="shared" si="9"/>
        <v>2021</v>
      </c>
      <c r="E187" s="7">
        <f t="shared" si="10"/>
        <v>8</v>
      </c>
      <c r="F187" s="7">
        <f t="shared" si="11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939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1" t="str">
        <f t="shared" si="8"/>
        <v>202109</v>
      </c>
      <c r="D188" s="7">
        <f t="shared" si="9"/>
        <v>2021</v>
      </c>
      <c r="E188" s="7">
        <f t="shared" si="10"/>
        <v>9</v>
      </c>
      <c r="F188" s="7">
        <f t="shared" si="11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937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1" t="str">
        <f t="shared" si="8"/>
        <v>202109</v>
      </c>
      <c r="D189" s="7">
        <f t="shared" si="9"/>
        <v>2021</v>
      </c>
      <c r="E189" s="7">
        <f t="shared" si="10"/>
        <v>9</v>
      </c>
      <c r="F189" s="7">
        <f t="shared" si="11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938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1" t="str">
        <f t="shared" si="8"/>
        <v>202109</v>
      </c>
      <c r="D190" s="7">
        <f t="shared" si="9"/>
        <v>2021</v>
      </c>
      <c r="E190" s="7">
        <f t="shared" si="10"/>
        <v>9</v>
      </c>
      <c r="F190" s="7">
        <f t="shared" si="11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939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1" t="str">
        <f t="shared" si="8"/>
        <v>202109</v>
      </c>
      <c r="D191" s="7">
        <f t="shared" si="9"/>
        <v>2021</v>
      </c>
      <c r="E191" s="7">
        <f t="shared" si="10"/>
        <v>9</v>
      </c>
      <c r="F191" s="7">
        <f t="shared" si="11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939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1" t="str">
        <f t="shared" si="8"/>
        <v>202109</v>
      </c>
      <c r="D192" s="7">
        <f t="shared" si="9"/>
        <v>2021</v>
      </c>
      <c r="E192" s="7">
        <f t="shared" si="10"/>
        <v>9</v>
      </c>
      <c r="F192" s="7">
        <f t="shared" si="11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938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1" t="str">
        <f t="shared" si="8"/>
        <v>202109</v>
      </c>
      <c r="D193" s="7">
        <f t="shared" si="9"/>
        <v>2021</v>
      </c>
      <c r="E193" s="7">
        <f t="shared" si="10"/>
        <v>9</v>
      </c>
      <c r="F193" s="7">
        <f t="shared" si="11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939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1" t="str">
        <f t="shared" si="8"/>
        <v>202109</v>
      </c>
      <c r="D194" s="7">
        <f t="shared" si="9"/>
        <v>2021</v>
      </c>
      <c r="E194" s="7">
        <f t="shared" si="10"/>
        <v>9</v>
      </c>
      <c r="F194" s="7">
        <f t="shared" si="11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938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1" t="str">
        <f t="shared" ref="C195:C258" si="12">CONCATENATE(D195,IF(AND(E195&gt;=1,E195&lt;=9),"0",""),E195)</f>
        <v>202110</v>
      </c>
      <c r="D195" s="7">
        <f t="shared" ref="D195:D258" si="13">YEAR(B195)</f>
        <v>2021</v>
      </c>
      <c r="E195" s="7">
        <f t="shared" ref="E195:E258" si="14">MONTH(B195)</f>
        <v>10</v>
      </c>
      <c r="F195" s="7">
        <f t="shared" ref="F195:F258" si="15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939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1" t="str">
        <f t="shared" si="12"/>
        <v>202110</v>
      </c>
      <c r="D196" s="7">
        <f t="shared" si="13"/>
        <v>2021</v>
      </c>
      <c r="E196" s="7">
        <f t="shared" si="14"/>
        <v>10</v>
      </c>
      <c r="F196" s="7">
        <f t="shared" si="15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937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1" t="str">
        <f t="shared" si="12"/>
        <v>202110</v>
      </c>
      <c r="D197" s="7">
        <f t="shared" si="13"/>
        <v>2021</v>
      </c>
      <c r="E197" s="7">
        <f t="shared" si="14"/>
        <v>10</v>
      </c>
      <c r="F197" s="7">
        <f t="shared" si="15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939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1" t="str">
        <f t="shared" si="12"/>
        <v>202110</v>
      </c>
      <c r="D198" s="7">
        <f t="shared" si="13"/>
        <v>2021</v>
      </c>
      <c r="E198" s="7">
        <f t="shared" si="14"/>
        <v>10</v>
      </c>
      <c r="F198" s="7">
        <f t="shared" si="15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939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1" t="str">
        <f t="shared" si="12"/>
        <v>202110</v>
      </c>
      <c r="D199" s="7">
        <f t="shared" si="13"/>
        <v>2021</v>
      </c>
      <c r="E199" s="7">
        <f t="shared" si="14"/>
        <v>10</v>
      </c>
      <c r="F199" s="7">
        <f t="shared" si="15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939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1" t="str">
        <f t="shared" si="12"/>
        <v>202110</v>
      </c>
      <c r="D200" s="7">
        <f t="shared" si="13"/>
        <v>2021</v>
      </c>
      <c r="E200" s="7">
        <f t="shared" si="14"/>
        <v>10</v>
      </c>
      <c r="F200" s="7">
        <f t="shared" si="15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939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1" t="str">
        <f t="shared" si="12"/>
        <v>202110</v>
      </c>
      <c r="D201" s="7">
        <f t="shared" si="13"/>
        <v>2021</v>
      </c>
      <c r="E201" s="7">
        <f t="shared" si="14"/>
        <v>10</v>
      </c>
      <c r="F201" s="7">
        <f t="shared" si="15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939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1" t="str">
        <f t="shared" si="12"/>
        <v>202110</v>
      </c>
      <c r="D202" s="7">
        <f t="shared" si="13"/>
        <v>2021</v>
      </c>
      <c r="E202" s="7">
        <f t="shared" si="14"/>
        <v>10</v>
      </c>
      <c r="F202" s="7">
        <f t="shared" si="15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939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1" t="str">
        <f t="shared" si="12"/>
        <v>202110</v>
      </c>
      <c r="D203" s="7">
        <f t="shared" si="13"/>
        <v>2021</v>
      </c>
      <c r="E203" s="7">
        <f t="shared" si="14"/>
        <v>10</v>
      </c>
      <c r="F203" s="7">
        <f t="shared" si="15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939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1" t="str">
        <f t="shared" si="12"/>
        <v>202110</v>
      </c>
      <c r="D204" s="7">
        <f t="shared" si="13"/>
        <v>2021</v>
      </c>
      <c r="E204" s="7">
        <f t="shared" si="14"/>
        <v>10</v>
      </c>
      <c r="F204" s="7">
        <f t="shared" si="15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939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1" t="str">
        <f t="shared" si="12"/>
        <v>202111</v>
      </c>
      <c r="D205" s="7">
        <f t="shared" si="13"/>
        <v>2021</v>
      </c>
      <c r="E205" s="7">
        <f t="shared" si="14"/>
        <v>11</v>
      </c>
      <c r="F205" s="7">
        <f t="shared" si="15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937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1" t="str">
        <f t="shared" si="12"/>
        <v>202111</v>
      </c>
      <c r="D206" s="7">
        <f t="shared" si="13"/>
        <v>2021</v>
      </c>
      <c r="E206" s="7">
        <f t="shared" si="14"/>
        <v>11</v>
      </c>
      <c r="F206" s="7">
        <f t="shared" si="15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939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1" t="str">
        <f t="shared" si="12"/>
        <v>202111</v>
      </c>
      <c r="D207" s="7">
        <f t="shared" si="13"/>
        <v>2021</v>
      </c>
      <c r="E207" s="7">
        <f t="shared" si="14"/>
        <v>11</v>
      </c>
      <c r="F207" s="7">
        <f t="shared" si="15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939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1" t="str">
        <f t="shared" si="12"/>
        <v>202111</v>
      </c>
      <c r="D208" s="7">
        <f t="shared" si="13"/>
        <v>2021</v>
      </c>
      <c r="E208" s="7">
        <f t="shared" si="14"/>
        <v>11</v>
      </c>
      <c r="F208" s="7">
        <f t="shared" si="15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939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1" t="str">
        <f t="shared" si="12"/>
        <v>202111</v>
      </c>
      <c r="D209" s="7">
        <f t="shared" si="13"/>
        <v>2021</v>
      </c>
      <c r="E209" s="7">
        <f t="shared" si="14"/>
        <v>11</v>
      </c>
      <c r="F209" s="7">
        <f t="shared" si="15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938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1" t="str">
        <f t="shared" si="12"/>
        <v>202111</v>
      </c>
      <c r="D210" s="7">
        <f t="shared" si="13"/>
        <v>2021</v>
      </c>
      <c r="E210" s="7">
        <f t="shared" si="14"/>
        <v>11</v>
      </c>
      <c r="F210" s="7">
        <f t="shared" si="15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939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1" t="str">
        <f t="shared" si="12"/>
        <v>202111</v>
      </c>
      <c r="D211" s="7">
        <f t="shared" si="13"/>
        <v>2021</v>
      </c>
      <c r="E211" s="7">
        <f t="shared" si="14"/>
        <v>11</v>
      </c>
      <c r="F211" s="7">
        <f t="shared" si="15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939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1" t="str">
        <f t="shared" si="12"/>
        <v>202112</v>
      </c>
      <c r="D212" s="7">
        <f t="shared" si="13"/>
        <v>2021</v>
      </c>
      <c r="E212" s="7">
        <f t="shared" si="14"/>
        <v>12</v>
      </c>
      <c r="F212" s="7">
        <f t="shared" si="15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939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1" t="str">
        <f t="shared" si="12"/>
        <v>202112</v>
      </c>
      <c r="D213" s="7">
        <f t="shared" si="13"/>
        <v>2021</v>
      </c>
      <c r="E213" s="7">
        <f t="shared" si="14"/>
        <v>12</v>
      </c>
      <c r="F213" s="7">
        <f t="shared" si="15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937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1" t="str">
        <f t="shared" si="12"/>
        <v>202112</v>
      </c>
      <c r="D214" s="7">
        <f t="shared" si="13"/>
        <v>2021</v>
      </c>
      <c r="E214" s="7">
        <f t="shared" si="14"/>
        <v>12</v>
      </c>
      <c r="F214" s="7">
        <f t="shared" si="15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939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1" t="str">
        <f t="shared" si="12"/>
        <v>202112</v>
      </c>
      <c r="D215" s="7">
        <f t="shared" si="13"/>
        <v>2021</v>
      </c>
      <c r="E215" s="7">
        <f t="shared" si="14"/>
        <v>12</v>
      </c>
      <c r="F215" s="7">
        <f t="shared" si="15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939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1" t="str">
        <f t="shared" si="12"/>
        <v>202112</v>
      </c>
      <c r="D216" s="7">
        <f t="shared" si="13"/>
        <v>2021</v>
      </c>
      <c r="E216" s="7">
        <f t="shared" si="14"/>
        <v>12</v>
      </c>
      <c r="F216" s="7">
        <f t="shared" si="15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937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1" t="str">
        <f t="shared" si="12"/>
        <v>202112</v>
      </c>
      <c r="D217" s="7">
        <f t="shared" si="13"/>
        <v>2021</v>
      </c>
      <c r="E217" s="7">
        <f t="shared" si="14"/>
        <v>12</v>
      </c>
      <c r="F217" s="7">
        <f t="shared" si="15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939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1" t="str">
        <f t="shared" si="12"/>
        <v>202112</v>
      </c>
      <c r="D218" s="7">
        <f t="shared" si="13"/>
        <v>2021</v>
      </c>
      <c r="E218" s="7">
        <f t="shared" si="14"/>
        <v>12</v>
      </c>
      <c r="F218" s="7">
        <f t="shared" si="15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939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1" t="str">
        <f t="shared" si="12"/>
        <v>202112</v>
      </c>
      <c r="D219" s="7">
        <f t="shared" si="13"/>
        <v>2021</v>
      </c>
      <c r="E219" s="7">
        <f t="shared" si="14"/>
        <v>12</v>
      </c>
      <c r="F219" s="7">
        <f t="shared" si="15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939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1" t="str">
        <f t="shared" si="12"/>
        <v>202112</v>
      </c>
      <c r="D220" s="7">
        <f t="shared" si="13"/>
        <v>2021</v>
      </c>
      <c r="E220" s="7">
        <f t="shared" si="14"/>
        <v>12</v>
      </c>
      <c r="F220" s="7">
        <f t="shared" si="15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939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1" t="str">
        <f t="shared" si="12"/>
        <v>202201</v>
      </c>
      <c r="D221" s="7">
        <f t="shared" si="13"/>
        <v>2022</v>
      </c>
      <c r="E221" s="7">
        <f t="shared" si="14"/>
        <v>1</v>
      </c>
      <c r="F221" s="7">
        <f t="shared" si="15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939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1" t="str">
        <f t="shared" si="12"/>
        <v>202201</v>
      </c>
      <c r="D222" s="7">
        <f t="shared" si="13"/>
        <v>2022</v>
      </c>
      <c r="E222" s="7">
        <f t="shared" si="14"/>
        <v>1</v>
      </c>
      <c r="F222" s="7">
        <f t="shared" si="15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939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1" t="str">
        <f t="shared" si="12"/>
        <v>202201</v>
      </c>
      <c r="D223" s="7">
        <f t="shared" si="13"/>
        <v>2022</v>
      </c>
      <c r="E223" s="7">
        <f t="shared" si="14"/>
        <v>1</v>
      </c>
      <c r="F223" s="7">
        <f t="shared" si="15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939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1" t="str">
        <f t="shared" si="12"/>
        <v>202201</v>
      </c>
      <c r="D224" s="7">
        <f t="shared" si="13"/>
        <v>2022</v>
      </c>
      <c r="E224" s="7">
        <f t="shared" si="14"/>
        <v>1</v>
      </c>
      <c r="F224" s="7">
        <f t="shared" si="15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938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1" t="str">
        <f t="shared" si="12"/>
        <v>202201</v>
      </c>
      <c r="D225" s="7">
        <f t="shared" si="13"/>
        <v>2022</v>
      </c>
      <c r="E225" s="7">
        <f t="shared" si="14"/>
        <v>1</v>
      </c>
      <c r="F225" s="7">
        <f t="shared" si="15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939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1" t="str">
        <f t="shared" si="12"/>
        <v>202201</v>
      </c>
      <c r="D226" s="7">
        <f t="shared" si="13"/>
        <v>2022</v>
      </c>
      <c r="E226" s="7">
        <f t="shared" si="14"/>
        <v>1</v>
      </c>
      <c r="F226" s="7">
        <f t="shared" si="15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939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1" t="str">
        <f t="shared" si="12"/>
        <v>202201</v>
      </c>
      <c r="D227" s="7">
        <f t="shared" si="13"/>
        <v>2022</v>
      </c>
      <c r="E227" s="7">
        <f t="shared" si="14"/>
        <v>1</v>
      </c>
      <c r="F227" s="7">
        <f t="shared" si="15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939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1" t="str">
        <f t="shared" si="12"/>
        <v>202201</v>
      </c>
      <c r="D228" s="7">
        <f t="shared" si="13"/>
        <v>2022</v>
      </c>
      <c r="E228" s="7">
        <f t="shared" si="14"/>
        <v>1</v>
      </c>
      <c r="F228" s="7">
        <f t="shared" si="15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939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1" t="str">
        <f t="shared" si="12"/>
        <v>202201</v>
      </c>
      <c r="D229" s="7">
        <f t="shared" si="13"/>
        <v>2022</v>
      </c>
      <c r="E229" s="7">
        <f t="shared" si="14"/>
        <v>1</v>
      </c>
      <c r="F229" s="7">
        <f t="shared" si="15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938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1" t="str">
        <f t="shared" si="12"/>
        <v>202201</v>
      </c>
      <c r="D230" s="7">
        <f t="shared" si="13"/>
        <v>2022</v>
      </c>
      <c r="E230" s="7">
        <f t="shared" si="14"/>
        <v>1</v>
      </c>
      <c r="F230" s="7">
        <f t="shared" si="15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939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1" t="str">
        <f t="shared" si="12"/>
        <v>202202</v>
      </c>
      <c r="D231" s="7">
        <f t="shared" si="13"/>
        <v>2022</v>
      </c>
      <c r="E231" s="7">
        <f t="shared" si="14"/>
        <v>2</v>
      </c>
      <c r="F231" s="7">
        <f t="shared" si="15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939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1" t="str">
        <f t="shared" si="12"/>
        <v>202202</v>
      </c>
      <c r="D232" s="7">
        <f t="shared" si="13"/>
        <v>2022</v>
      </c>
      <c r="E232" s="7">
        <f t="shared" si="14"/>
        <v>2</v>
      </c>
      <c r="F232" s="7">
        <f t="shared" si="15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939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1" t="str">
        <f t="shared" si="12"/>
        <v>202202</v>
      </c>
      <c r="D233" s="7">
        <f t="shared" si="13"/>
        <v>2022</v>
      </c>
      <c r="E233" s="7">
        <f t="shared" si="14"/>
        <v>2</v>
      </c>
      <c r="F233" s="7">
        <f t="shared" si="15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939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1" t="str">
        <f t="shared" si="12"/>
        <v>202202</v>
      </c>
      <c r="D234" s="7">
        <f t="shared" si="13"/>
        <v>2022</v>
      </c>
      <c r="E234" s="7">
        <f t="shared" si="14"/>
        <v>2</v>
      </c>
      <c r="F234" s="7">
        <f t="shared" si="15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939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1" t="str">
        <f t="shared" si="12"/>
        <v>202202</v>
      </c>
      <c r="D235" s="7">
        <f t="shared" si="13"/>
        <v>2022</v>
      </c>
      <c r="E235" s="7">
        <f t="shared" si="14"/>
        <v>2</v>
      </c>
      <c r="F235" s="7">
        <f t="shared" si="15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937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1" t="str">
        <f t="shared" si="12"/>
        <v>202202</v>
      </c>
      <c r="D236" s="7">
        <f t="shared" si="13"/>
        <v>2022</v>
      </c>
      <c r="E236" s="7">
        <f t="shared" si="14"/>
        <v>2</v>
      </c>
      <c r="F236" s="7">
        <f t="shared" si="15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937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1" t="str">
        <f t="shared" si="12"/>
        <v>202202</v>
      </c>
      <c r="D237" s="7">
        <f t="shared" si="13"/>
        <v>2022</v>
      </c>
      <c r="E237" s="7">
        <f t="shared" si="14"/>
        <v>2</v>
      </c>
      <c r="F237" s="7">
        <f t="shared" si="15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938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1" t="str">
        <f t="shared" si="12"/>
        <v>202202</v>
      </c>
      <c r="D238" s="7">
        <f t="shared" si="13"/>
        <v>2022</v>
      </c>
      <c r="E238" s="7">
        <f t="shared" si="14"/>
        <v>2</v>
      </c>
      <c r="F238" s="7">
        <f t="shared" si="15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939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1" t="str">
        <f t="shared" si="12"/>
        <v>202203</v>
      </c>
      <c r="D239" s="7">
        <f t="shared" si="13"/>
        <v>2022</v>
      </c>
      <c r="E239" s="7">
        <f t="shared" si="14"/>
        <v>3</v>
      </c>
      <c r="F239" s="7">
        <f t="shared" si="15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937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1" t="str">
        <f t="shared" si="12"/>
        <v>202203</v>
      </c>
      <c r="D240" s="7">
        <f t="shared" si="13"/>
        <v>2022</v>
      </c>
      <c r="E240" s="7">
        <f t="shared" si="14"/>
        <v>3</v>
      </c>
      <c r="F240" s="7">
        <f t="shared" si="15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939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1" t="str">
        <f t="shared" si="12"/>
        <v>202203</v>
      </c>
      <c r="D241" s="7">
        <f t="shared" si="13"/>
        <v>2022</v>
      </c>
      <c r="E241" s="7">
        <f t="shared" si="14"/>
        <v>3</v>
      </c>
      <c r="F241" s="7">
        <f t="shared" si="15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939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1" t="str">
        <f t="shared" si="12"/>
        <v>202203</v>
      </c>
      <c r="D242" s="7">
        <f t="shared" si="13"/>
        <v>2022</v>
      </c>
      <c r="E242" s="7">
        <f t="shared" si="14"/>
        <v>3</v>
      </c>
      <c r="F242" s="7">
        <f t="shared" si="15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939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1" t="str">
        <f t="shared" si="12"/>
        <v>202203</v>
      </c>
      <c r="D243" s="7">
        <f t="shared" si="13"/>
        <v>2022</v>
      </c>
      <c r="E243" s="7">
        <f t="shared" si="14"/>
        <v>3</v>
      </c>
      <c r="F243" s="7">
        <f t="shared" si="15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939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1" t="str">
        <f t="shared" si="12"/>
        <v>202203</v>
      </c>
      <c r="D244" s="7">
        <f t="shared" si="13"/>
        <v>2022</v>
      </c>
      <c r="E244" s="7">
        <f t="shared" si="14"/>
        <v>3</v>
      </c>
      <c r="F244" s="7">
        <f t="shared" si="15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937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1" t="str">
        <f t="shared" si="12"/>
        <v>202203</v>
      </c>
      <c r="D245" s="7">
        <f t="shared" si="13"/>
        <v>2022</v>
      </c>
      <c r="E245" s="7">
        <f t="shared" si="14"/>
        <v>3</v>
      </c>
      <c r="F245" s="7">
        <f t="shared" si="15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939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1" t="str">
        <f t="shared" si="12"/>
        <v>202204</v>
      </c>
      <c r="D246" s="7">
        <f t="shared" si="13"/>
        <v>2022</v>
      </c>
      <c r="E246" s="7">
        <f t="shared" si="14"/>
        <v>4</v>
      </c>
      <c r="F246" s="7">
        <f t="shared" si="15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939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1" t="str">
        <f t="shared" si="12"/>
        <v>202204</v>
      </c>
      <c r="D247" s="7">
        <f t="shared" si="13"/>
        <v>2022</v>
      </c>
      <c r="E247" s="7">
        <f t="shared" si="14"/>
        <v>4</v>
      </c>
      <c r="F247" s="7">
        <f t="shared" si="15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939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1" t="str">
        <f t="shared" si="12"/>
        <v>202204</v>
      </c>
      <c r="D248" s="7">
        <f t="shared" si="13"/>
        <v>2022</v>
      </c>
      <c r="E248" s="7">
        <f t="shared" si="14"/>
        <v>4</v>
      </c>
      <c r="F248" s="7">
        <f t="shared" si="15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939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1" t="str">
        <f t="shared" si="12"/>
        <v>202204</v>
      </c>
      <c r="D249" s="7">
        <f t="shared" si="13"/>
        <v>2022</v>
      </c>
      <c r="E249" s="7">
        <f t="shared" si="14"/>
        <v>4</v>
      </c>
      <c r="F249" s="7">
        <f t="shared" si="15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939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1" t="str">
        <f t="shared" si="12"/>
        <v>202204</v>
      </c>
      <c r="D250" s="7">
        <f t="shared" si="13"/>
        <v>2022</v>
      </c>
      <c r="E250" s="7">
        <f t="shared" si="14"/>
        <v>4</v>
      </c>
      <c r="F250" s="7">
        <f t="shared" si="15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937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1" t="str">
        <f t="shared" si="12"/>
        <v>202204</v>
      </c>
      <c r="D251" s="7">
        <f t="shared" si="13"/>
        <v>2022</v>
      </c>
      <c r="E251" s="7">
        <f t="shared" si="14"/>
        <v>4</v>
      </c>
      <c r="F251" s="7">
        <f t="shared" si="15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939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1" t="str">
        <f t="shared" si="12"/>
        <v>202204</v>
      </c>
      <c r="D252" s="7">
        <f t="shared" si="13"/>
        <v>2022</v>
      </c>
      <c r="E252" s="7">
        <f t="shared" si="14"/>
        <v>4</v>
      </c>
      <c r="F252" s="7">
        <f t="shared" si="15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939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1" t="str">
        <f t="shared" si="12"/>
        <v>202204</v>
      </c>
      <c r="D253" s="7">
        <f t="shared" si="13"/>
        <v>2022</v>
      </c>
      <c r="E253" s="7">
        <f t="shared" si="14"/>
        <v>4</v>
      </c>
      <c r="F253" s="7">
        <f t="shared" si="15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939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1" t="str">
        <f t="shared" si="12"/>
        <v>202204</v>
      </c>
      <c r="D254" s="7">
        <f t="shared" si="13"/>
        <v>2022</v>
      </c>
      <c r="E254" s="7">
        <f t="shared" si="14"/>
        <v>4</v>
      </c>
      <c r="F254" s="7">
        <f t="shared" si="15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937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1" t="str">
        <f t="shared" si="12"/>
        <v>202204</v>
      </c>
      <c r="D255" s="7">
        <f t="shared" si="13"/>
        <v>2022</v>
      </c>
      <c r="E255" s="7">
        <f t="shared" si="14"/>
        <v>4</v>
      </c>
      <c r="F255" s="7">
        <f t="shared" si="15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939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1" t="str">
        <f t="shared" si="12"/>
        <v>202204</v>
      </c>
      <c r="D256" s="7">
        <f t="shared" si="13"/>
        <v>2022</v>
      </c>
      <c r="E256" s="7">
        <f t="shared" si="14"/>
        <v>4</v>
      </c>
      <c r="F256" s="7">
        <f t="shared" si="15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937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1" t="str">
        <f t="shared" si="12"/>
        <v>202204</v>
      </c>
      <c r="D257" s="7">
        <f t="shared" si="13"/>
        <v>2022</v>
      </c>
      <c r="E257" s="7">
        <f t="shared" si="14"/>
        <v>4</v>
      </c>
      <c r="F257" s="7">
        <f t="shared" si="15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939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1" t="str">
        <f t="shared" si="12"/>
        <v>202204</v>
      </c>
      <c r="D258" s="7">
        <f t="shared" si="13"/>
        <v>2022</v>
      </c>
      <c r="E258" s="7">
        <f t="shared" si="14"/>
        <v>4</v>
      </c>
      <c r="F258" s="7">
        <f t="shared" si="15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939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1" t="str">
        <f t="shared" ref="C259:C322" si="16">CONCATENATE(D259,IF(AND(E259&gt;=1,E259&lt;=9),"0",""),E259)</f>
        <v>202205</v>
      </c>
      <c r="D259" s="7">
        <f t="shared" ref="D259:D322" si="17">YEAR(B259)</f>
        <v>2022</v>
      </c>
      <c r="E259" s="7">
        <f t="shared" ref="E259:E322" si="18">MONTH(B259)</f>
        <v>5</v>
      </c>
      <c r="F259" s="7">
        <f t="shared" ref="F259:F322" si="19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937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1" t="str">
        <f t="shared" si="16"/>
        <v>202205</v>
      </c>
      <c r="D260" s="7">
        <f t="shared" si="17"/>
        <v>2022</v>
      </c>
      <c r="E260" s="7">
        <f t="shared" si="18"/>
        <v>5</v>
      </c>
      <c r="F260" s="7">
        <f t="shared" si="19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939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1" t="str">
        <f t="shared" si="16"/>
        <v>202205</v>
      </c>
      <c r="D261" s="7">
        <f t="shared" si="17"/>
        <v>2022</v>
      </c>
      <c r="E261" s="7">
        <f t="shared" si="18"/>
        <v>5</v>
      </c>
      <c r="F261" s="7">
        <f t="shared" si="19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939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1" t="str">
        <f t="shared" si="16"/>
        <v>202205</v>
      </c>
      <c r="D262" s="7">
        <f t="shared" si="17"/>
        <v>2022</v>
      </c>
      <c r="E262" s="7">
        <f t="shared" si="18"/>
        <v>5</v>
      </c>
      <c r="F262" s="7">
        <f t="shared" si="19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939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1" t="str">
        <f t="shared" si="16"/>
        <v>202205</v>
      </c>
      <c r="D263" s="7">
        <f t="shared" si="17"/>
        <v>2022</v>
      </c>
      <c r="E263" s="7">
        <f t="shared" si="18"/>
        <v>5</v>
      </c>
      <c r="F263" s="7">
        <f t="shared" si="19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937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1" t="str">
        <f t="shared" si="16"/>
        <v>202205</v>
      </c>
      <c r="D264" s="7">
        <f t="shared" si="17"/>
        <v>2022</v>
      </c>
      <c r="E264" s="7">
        <f t="shared" si="18"/>
        <v>5</v>
      </c>
      <c r="F264" s="7">
        <f t="shared" si="19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939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1" t="str">
        <f t="shared" si="16"/>
        <v>202205</v>
      </c>
      <c r="D265" s="7">
        <f t="shared" si="17"/>
        <v>2022</v>
      </c>
      <c r="E265" s="7">
        <f t="shared" si="18"/>
        <v>5</v>
      </c>
      <c r="F265" s="7">
        <f t="shared" si="19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939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1" t="str">
        <f t="shared" si="16"/>
        <v>202206</v>
      </c>
      <c r="D266" s="7">
        <f t="shared" si="17"/>
        <v>2022</v>
      </c>
      <c r="E266" s="7">
        <f t="shared" si="18"/>
        <v>6</v>
      </c>
      <c r="F266" s="7">
        <f t="shared" si="19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937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1" t="str">
        <f t="shared" si="16"/>
        <v>202206</v>
      </c>
      <c r="D267" s="7">
        <f t="shared" si="17"/>
        <v>2022</v>
      </c>
      <c r="E267" s="7">
        <f t="shared" si="18"/>
        <v>6</v>
      </c>
      <c r="F267" s="7">
        <f t="shared" si="19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939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1" t="str">
        <f t="shared" si="16"/>
        <v>202206</v>
      </c>
      <c r="D268" s="7">
        <f t="shared" si="17"/>
        <v>2022</v>
      </c>
      <c r="E268" s="7">
        <f t="shared" si="18"/>
        <v>6</v>
      </c>
      <c r="F268" s="7">
        <f t="shared" si="19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939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1" t="str">
        <f t="shared" si="16"/>
        <v>202206</v>
      </c>
      <c r="D269" s="7">
        <f t="shared" si="17"/>
        <v>2022</v>
      </c>
      <c r="E269" s="7">
        <f t="shared" si="18"/>
        <v>6</v>
      </c>
      <c r="F269" s="7">
        <f t="shared" si="19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937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1" t="str">
        <f t="shared" si="16"/>
        <v>202206</v>
      </c>
      <c r="D270" s="7">
        <f t="shared" si="17"/>
        <v>2022</v>
      </c>
      <c r="E270" s="7">
        <f t="shared" si="18"/>
        <v>6</v>
      </c>
      <c r="F270" s="7">
        <f t="shared" si="19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939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1" t="str">
        <f t="shared" si="16"/>
        <v>202206</v>
      </c>
      <c r="D271" s="7">
        <f t="shared" si="17"/>
        <v>2022</v>
      </c>
      <c r="E271" s="7">
        <f t="shared" si="18"/>
        <v>6</v>
      </c>
      <c r="F271" s="7">
        <f t="shared" si="19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939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1" t="str">
        <f t="shared" si="16"/>
        <v>202206</v>
      </c>
      <c r="D272" s="7">
        <f t="shared" si="17"/>
        <v>2022</v>
      </c>
      <c r="E272" s="7">
        <f t="shared" si="18"/>
        <v>6</v>
      </c>
      <c r="F272" s="7">
        <f t="shared" si="19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937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1" t="str">
        <f t="shared" si="16"/>
        <v>202207</v>
      </c>
      <c r="D273" s="7">
        <f t="shared" si="17"/>
        <v>2022</v>
      </c>
      <c r="E273" s="7">
        <f t="shared" si="18"/>
        <v>7</v>
      </c>
      <c r="F273" s="7">
        <f t="shared" si="19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939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1" t="str">
        <f t="shared" si="16"/>
        <v>202207</v>
      </c>
      <c r="D274" s="7">
        <f t="shared" si="17"/>
        <v>2022</v>
      </c>
      <c r="E274" s="7">
        <f t="shared" si="18"/>
        <v>7</v>
      </c>
      <c r="F274" s="7">
        <f t="shared" si="19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939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1" t="str">
        <f t="shared" si="16"/>
        <v>202207</v>
      </c>
      <c r="D275" s="7">
        <f t="shared" si="17"/>
        <v>2022</v>
      </c>
      <c r="E275" s="7">
        <f t="shared" si="18"/>
        <v>7</v>
      </c>
      <c r="F275" s="7">
        <f t="shared" si="19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939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1" t="str">
        <f t="shared" si="16"/>
        <v>202207</v>
      </c>
      <c r="D276" s="7">
        <f t="shared" si="17"/>
        <v>2022</v>
      </c>
      <c r="E276" s="7">
        <f t="shared" si="18"/>
        <v>7</v>
      </c>
      <c r="F276" s="7">
        <f t="shared" si="19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937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1" t="str">
        <f t="shared" si="16"/>
        <v>202207</v>
      </c>
      <c r="D277" s="7">
        <f t="shared" si="17"/>
        <v>2022</v>
      </c>
      <c r="E277" s="7">
        <f t="shared" si="18"/>
        <v>7</v>
      </c>
      <c r="F277" s="7">
        <f t="shared" si="19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939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1" t="str">
        <f t="shared" si="16"/>
        <v>202207</v>
      </c>
      <c r="D278" s="7">
        <f t="shared" si="17"/>
        <v>2022</v>
      </c>
      <c r="E278" s="7">
        <f t="shared" si="18"/>
        <v>7</v>
      </c>
      <c r="F278" s="7">
        <f t="shared" si="19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939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1" t="str">
        <f t="shared" si="16"/>
        <v>202207</v>
      </c>
      <c r="D279" s="7">
        <f t="shared" si="17"/>
        <v>2022</v>
      </c>
      <c r="E279" s="7">
        <f t="shared" si="18"/>
        <v>7</v>
      </c>
      <c r="F279" s="7">
        <f t="shared" si="19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939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1" t="str">
        <f t="shared" si="16"/>
        <v>202207</v>
      </c>
      <c r="D280" s="7">
        <f t="shared" si="17"/>
        <v>2022</v>
      </c>
      <c r="E280" s="7">
        <f t="shared" si="18"/>
        <v>7</v>
      </c>
      <c r="F280" s="7">
        <f t="shared" si="19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939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1" t="str">
        <f t="shared" si="16"/>
        <v>202208</v>
      </c>
      <c r="D281" s="7">
        <f t="shared" si="17"/>
        <v>2022</v>
      </c>
      <c r="E281" s="7">
        <f t="shared" si="18"/>
        <v>8</v>
      </c>
      <c r="F281" s="7">
        <f t="shared" si="19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939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1" t="str">
        <f t="shared" si="16"/>
        <v>202208</v>
      </c>
      <c r="D282" s="7">
        <f t="shared" si="17"/>
        <v>2022</v>
      </c>
      <c r="E282" s="7">
        <f t="shared" si="18"/>
        <v>8</v>
      </c>
      <c r="F282" s="7">
        <f t="shared" si="19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939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1" t="str">
        <f t="shared" si="16"/>
        <v>202208</v>
      </c>
      <c r="D283" s="7">
        <f t="shared" si="17"/>
        <v>2022</v>
      </c>
      <c r="E283" s="7">
        <f t="shared" si="18"/>
        <v>8</v>
      </c>
      <c r="F283" s="7">
        <f t="shared" si="19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939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1" t="str">
        <f t="shared" si="16"/>
        <v>202208</v>
      </c>
      <c r="D284" s="7">
        <f t="shared" si="17"/>
        <v>2022</v>
      </c>
      <c r="E284" s="7">
        <f t="shared" si="18"/>
        <v>8</v>
      </c>
      <c r="F284" s="7">
        <f t="shared" si="19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939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1" t="str">
        <f t="shared" si="16"/>
        <v>202208</v>
      </c>
      <c r="D285" s="7">
        <f t="shared" si="17"/>
        <v>2022</v>
      </c>
      <c r="E285" s="7">
        <f t="shared" si="18"/>
        <v>8</v>
      </c>
      <c r="F285" s="7">
        <f t="shared" si="19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939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1" t="str">
        <f t="shared" si="16"/>
        <v>202208</v>
      </c>
      <c r="D286" s="7">
        <f t="shared" si="17"/>
        <v>2022</v>
      </c>
      <c r="E286" s="7">
        <f t="shared" si="18"/>
        <v>8</v>
      </c>
      <c r="F286" s="7">
        <f t="shared" si="19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939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1" t="str">
        <f t="shared" si="16"/>
        <v>202208</v>
      </c>
      <c r="D287" s="7">
        <f t="shared" si="17"/>
        <v>2022</v>
      </c>
      <c r="E287" s="7">
        <f t="shared" si="18"/>
        <v>8</v>
      </c>
      <c r="F287" s="7">
        <f t="shared" si="19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939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1" t="str">
        <f t="shared" si="16"/>
        <v>202208</v>
      </c>
      <c r="D288" s="7">
        <f t="shared" si="17"/>
        <v>2022</v>
      </c>
      <c r="E288" s="7">
        <f t="shared" si="18"/>
        <v>8</v>
      </c>
      <c r="F288" s="7">
        <f t="shared" si="19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937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1" t="str">
        <f t="shared" si="16"/>
        <v>202209</v>
      </c>
      <c r="D289" s="7">
        <f t="shared" si="17"/>
        <v>2022</v>
      </c>
      <c r="E289" s="7">
        <f t="shared" si="18"/>
        <v>9</v>
      </c>
      <c r="F289" s="7">
        <f t="shared" si="19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939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1" t="str">
        <f t="shared" si="16"/>
        <v>202209</v>
      </c>
      <c r="D290" s="7">
        <f t="shared" si="17"/>
        <v>2022</v>
      </c>
      <c r="E290" s="7">
        <f t="shared" si="18"/>
        <v>9</v>
      </c>
      <c r="F290" s="7">
        <f t="shared" si="19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939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1" t="str">
        <f t="shared" si="16"/>
        <v>202209</v>
      </c>
      <c r="D291" s="7">
        <f t="shared" si="17"/>
        <v>2022</v>
      </c>
      <c r="E291" s="7">
        <f t="shared" si="18"/>
        <v>9</v>
      </c>
      <c r="F291" s="7">
        <f t="shared" si="19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939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1" t="str">
        <f t="shared" si="16"/>
        <v>202209</v>
      </c>
      <c r="D292" s="7">
        <f t="shared" si="17"/>
        <v>2022</v>
      </c>
      <c r="E292" s="7">
        <f t="shared" si="18"/>
        <v>9</v>
      </c>
      <c r="F292" s="7">
        <f t="shared" si="19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939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1" t="str">
        <f t="shared" si="16"/>
        <v>202209</v>
      </c>
      <c r="D293" s="7">
        <f t="shared" si="17"/>
        <v>2022</v>
      </c>
      <c r="E293" s="7">
        <f t="shared" si="18"/>
        <v>9</v>
      </c>
      <c r="F293" s="7">
        <f t="shared" si="19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939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1" t="str">
        <f t="shared" si="16"/>
        <v>202209</v>
      </c>
      <c r="D294" s="7">
        <f t="shared" si="17"/>
        <v>2022</v>
      </c>
      <c r="E294" s="7">
        <f t="shared" si="18"/>
        <v>9</v>
      </c>
      <c r="F294" s="7">
        <f t="shared" si="19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939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1" t="str">
        <f t="shared" si="16"/>
        <v>202209</v>
      </c>
      <c r="D295" s="7">
        <f t="shared" si="17"/>
        <v>2022</v>
      </c>
      <c r="E295" s="7">
        <f t="shared" si="18"/>
        <v>9</v>
      </c>
      <c r="F295" s="7">
        <f t="shared" si="19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939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1" t="str">
        <f t="shared" si="16"/>
        <v>202210</v>
      </c>
      <c r="D296" s="7">
        <f t="shared" si="17"/>
        <v>2022</v>
      </c>
      <c r="E296" s="7">
        <f t="shared" si="18"/>
        <v>10</v>
      </c>
      <c r="F296" s="7">
        <f t="shared" si="19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939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1" t="str">
        <f t="shared" si="16"/>
        <v>202210</v>
      </c>
      <c r="D297" s="7">
        <f t="shared" si="17"/>
        <v>2022</v>
      </c>
      <c r="E297" s="7">
        <f t="shared" si="18"/>
        <v>10</v>
      </c>
      <c r="F297" s="7">
        <f t="shared" si="19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939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1" t="str">
        <f t="shared" si="16"/>
        <v>202210</v>
      </c>
      <c r="D298" s="7">
        <f t="shared" si="17"/>
        <v>2022</v>
      </c>
      <c r="E298" s="7">
        <f t="shared" si="18"/>
        <v>10</v>
      </c>
      <c r="F298" s="7">
        <f t="shared" si="19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939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1" t="str">
        <f t="shared" si="16"/>
        <v>202210</v>
      </c>
      <c r="D299" s="7">
        <f t="shared" si="17"/>
        <v>2022</v>
      </c>
      <c r="E299" s="7">
        <f t="shared" si="18"/>
        <v>10</v>
      </c>
      <c r="F299" s="7">
        <f t="shared" si="19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939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1" t="str">
        <f t="shared" si="16"/>
        <v>202210</v>
      </c>
      <c r="D300" s="7">
        <f t="shared" si="17"/>
        <v>2022</v>
      </c>
      <c r="E300" s="7">
        <f t="shared" si="18"/>
        <v>10</v>
      </c>
      <c r="F300" s="7">
        <f t="shared" si="19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939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1" t="str">
        <f t="shared" si="16"/>
        <v>202210</v>
      </c>
      <c r="D301" s="7">
        <f t="shared" si="17"/>
        <v>2022</v>
      </c>
      <c r="E301" s="7">
        <f t="shared" si="18"/>
        <v>10</v>
      </c>
      <c r="F301" s="7">
        <f t="shared" si="19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939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1" t="str">
        <f t="shared" si="16"/>
        <v>202211</v>
      </c>
      <c r="D302" s="7">
        <f t="shared" si="17"/>
        <v>2022</v>
      </c>
      <c r="E302" s="7">
        <f t="shared" si="18"/>
        <v>11</v>
      </c>
      <c r="F302" s="7">
        <f t="shared" si="19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939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1" t="str">
        <f t="shared" si="16"/>
        <v>202211</v>
      </c>
      <c r="D303" s="7">
        <f t="shared" si="17"/>
        <v>2022</v>
      </c>
      <c r="E303" s="7">
        <f t="shared" si="18"/>
        <v>11</v>
      </c>
      <c r="F303" s="7">
        <f t="shared" si="19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937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1" t="str">
        <f t="shared" si="16"/>
        <v>202211</v>
      </c>
      <c r="D304" s="7">
        <f t="shared" si="17"/>
        <v>2022</v>
      </c>
      <c r="E304" s="7">
        <f t="shared" si="18"/>
        <v>11</v>
      </c>
      <c r="F304" s="7">
        <f t="shared" si="19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939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1" t="str">
        <f t="shared" si="16"/>
        <v>202211</v>
      </c>
      <c r="D305" s="7">
        <f t="shared" si="17"/>
        <v>2022</v>
      </c>
      <c r="E305" s="7">
        <f t="shared" si="18"/>
        <v>11</v>
      </c>
      <c r="F305" s="7">
        <f t="shared" si="19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939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1" t="str">
        <f t="shared" si="16"/>
        <v>202212</v>
      </c>
      <c r="D306" s="7">
        <f t="shared" si="17"/>
        <v>2022</v>
      </c>
      <c r="E306" s="7">
        <f t="shared" si="18"/>
        <v>12</v>
      </c>
      <c r="F306" s="7">
        <f t="shared" si="19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939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1" t="str">
        <f t="shared" si="16"/>
        <v>202212</v>
      </c>
      <c r="D307" s="7">
        <f t="shared" si="17"/>
        <v>2022</v>
      </c>
      <c r="E307" s="7">
        <f t="shared" si="18"/>
        <v>12</v>
      </c>
      <c r="F307" s="7">
        <f t="shared" si="19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939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1" t="str">
        <f t="shared" si="16"/>
        <v>202212</v>
      </c>
      <c r="D308" s="7">
        <f t="shared" si="17"/>
        <v>2022</v>
      </c>
      <c r="E308" s="7">
        <f t="shared" si="18"/>
        <v>12</v>
      </c>
      <c r="F308" s="7">
        <f t="shared" si="19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939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1" t="str">
        <f t="shared" si="16"/>
        <v>202212</v>
      </c>
      <c r="D309" s="7">
        <f t="shared" si="17"/>
        <v>2022</v>
      </c>
      <c r="E309" s="7">
        <f t="shared" si="18"/>
        <v>12</v>
      </c>
      <c r="F309" s="7">
        <f t="shared" si="19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939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1" t="str">
        <f t="shared" si="16"/>
        <v>202212</v>
      </c>
      <c r="D310" s="7">
        <f t="shared" si="17"/>
        <v>2022</v>
      </c>
      <c r="E310" s="7">
        <f t="shared" si="18"/>
        <v>12</v>
      </c>
      <c r="F310" s="7">
        <f t="shared" si="19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939</v>
      </c>
      <c r="N310" s="8" t="s">
        <v>900</v>
      </c>
      <c r="O310" s="7">
        <v>124</v>
      </c>
    </row>
    <row r="311" spans="1:15" ht="17" x14ac:dyDescent="0.2">
      <c r="A311" s="4">
        <v>310</v>
      </c>
      <c r="B311" s="5">
        <v>44927</v>
      </c>
      <c r="C311" s="21" t="str">
        <f t="shared" si="16"/>
        <v>202301</v>
      </c>
      <c r="D311" s="7">
        <f t="shared" si="17"/>
        <v>2023</v>
      </c>
      <c r="E311" s="7">
        <f t="shared" si="18"/>
        <v>1</v>
      </c>
      <c r="F311" s="7">
        <f t="shared" si="19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939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1" t="str">
        <f t="shared" si="16"/>
        <v>202301</v>
      </c>
      <c r="D312" s="7">
        <f t="shared" si="17"/>
        <v>2023</v>
      </c>
      <c r="E312" s="7">
        <f t="shared" si="18"/>
        <v>1</v>
      </c>
      <c r="F312" s="7">
        <f t="shared" si="19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939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1" t="str">
        <f t="shared" si="16"/>
        <v>202301</v>
      </c>
      <c r="D313" s="7">
        <f t="shared" si="17"/>
        <v>2023</v>
      </c>
      <c r="E313" s="7">
        <f t="shared" si="18"/>
        <v>1</v>
      </c>
      <c r="F313" s="7">
        <f t="shared" si="19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939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1" t="str">
        <f t="shared" si="16"/>
        <v>202301</v>
      </c>
      <c r="D314" s="7">
        <f t="shared" si="17"/>
        <v>2023</v>
      </c>
      <c r="E314" s="7">
        <f t="shared" si="18"/>
        <v>1</v>
      </c>
      <c r="F314" s="7">
        <f t="shared" si="19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939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1" t="str">
        <f t="shared" si="16"/>
        <v>202301</v>
      </c>
      <c r="D315" s="7">
        <f t="shared" si="17"/>
        <v>2023</v>
      </c>
      <c r="E315" s="7">
        <f t="shared" si="18"/>
        <v>1</v>
      </c>
      <c r="F315" s="7">
        <f t="shared" si="19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937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1" t="str">
        <f t="shared" si="16"/>
        <v>202301</v>
      </c>
      <c r="D316" s="7">
        <f t="shared" si="17"/>
        <v>2023</v>
      </c>
      <c r="E316" s="7">
        <f t="shared" si="18"/>
        <v>1</v>
      </c>
      <c r="F316" s="7">
        <f t="shared" si="19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939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1" t="str">
        <f t="shared" si="16"/>
        <v>202301</v>
      </c>
      <c r="D317" s="7">
        <f t="shared" si="17"/>
        <v>2023</v>
      </c>
      <c r="E317" s="7">
        <f t="shared" si="18"/>
        <v>1</v>
      </c>
      <c r="F317" s="7">
        <f t="shared" si="19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939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1" t="str">
        <f t="shared" si="16"/>
        <v>202301</v>
      </c>
      <c r="D318" s="7">
        <f t="shared" si="17"/>
        <v>2023</v>
      </c>
      <c r="E318" s="7">
        <f t="shared" si="18"/>
        <v>1</v>
      </c>
      <c r="F318" s="7">
        <f t="shared" si="19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937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1" t="str">
        <f t="shared" si="16"/>
        <v>202302</v>
      </c>
      <c r="D319" s="7">
        <f t="shared" si="17"/>
        <v>2023</v>
      </c>
      <c r="E319" s="7">
        <f t="shared" si="18"/>
        <v>2</v>
      </c>
      <c r="F319" s="7">
        <f t="shared" si="19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937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1" t="str">
        <f t="shared" si="16"/>
        <v>202302</v>
      </c>
      <c r="D320" s="7">
        <f t="shared" si="17"/>
        <v>2023</v>
      </c>
      <c r="E320" s="7">
        <f t="shared" si="18"/>
        <v>2</v>
      </c>
      <c r="F320" s="7">
        <f t="shared" si="19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939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1" t="str">
        <f t="shared" si="16"/>
        <v>202302</v>
      </c>
      <c r="D321" s="7">
        <f t="shared" si="17"/>
        <v>2023</v>
      </c>
      <c r="E321" s="7">
        <f t="shared" si="18"/>
        <v>2</v>
      </c>
      <c r="F321" s="7">
        <f t="shared" si="19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937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1" t="str">
        <f t="shared" si="16"/>
        <v>202302</v>
      </c>
      <c r="D322" s="7">
        <f t="shared" si="17"/>
        <v>2023</v>
      </c>
      <c r="E322" s="7">
        <f t="shared" si="18"/>
        <v>2</v>
      </c>
      <c r="F322" s="7">
        <f t="shared" si="19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937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1" t="str">
        <f t="shared" ref="C323:C346" si="20">CONCATENATE(D323,IF(AND(E323&gt;=1,E323&lt;=9),"0",""),E323)</f>
        <v>202302</v>
      </c>
      <c r="D323" s="7">
        <f t="shared" ref="D323:D346" si="21">YEAR(B323)</f>
        <v>2023</v>
      </c>
      <c r="E323" s="7">
        <f t="shared" ref="E323:E346" si="22">MONTH(B323)</f>
        <v>2</v>
      </c>
      <c r="F323" s="7">
        <f t="shared" ref="F323:F346" si="23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939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1" t="str">
        <f t="shared" si="20"/>
        <v>202303</v>
      </c>
      <c r="D324" s="7">
        <f t="shared" si="21"/>
        <v>2023</v>
      </c>
      <c r="E324" s="7">
        <f t="shared" si="22"/>
        <v>3</v>
      </c>
      <c r="F324" s="7">
        <f t="shared" si="23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937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1" t="str">
        <f t="shared" si="20"/>
        <v>202303</v>
      </c>
      <c r="D325" s="7">
        <f t="shared" si="21"/>
        <v>2023</v>
      </c>
      <c r="E325" s="7">
        <f t="shared" si="22"/>
        <v>3</v>
      </c>
      <c r="F325" s="7">
        <f t="shared" si="23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939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1" t="str">
        <f t="shared" si="20"/>
        <v>202304</v>
      </c>
      <c r="D326" s="7">
        <f t="shared" si="21"/>
        <v>2023</v>
      </c>
      <c r="E326" s="7">
        <f t="shared" si="22"/>
        <v>4</v>
      </c>
      <c r="F326" s="7">
        <f t="shared" si="23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939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1" t="str">
        <f t="shared" si="20"/>
        <v>202304</v>
      </c>
      <c r="D327" s="7">
        <f t="shared" si="21"/>
        <v>2023</v>
      </c>
      <c r="E327" s="7">
        <f t="shared" si="22"/>
        <v>4</v>
      </c>
      <c r="F327" s="7">
        <f t="shared" si="23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939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1" t="str">
        <f t="shared" si="20"/>
        <v>202304</v>
      </c>
      <c r="D328" s="7">
        <f t="shared" si="21"/>
        <v>2023</v>
      </c>
      <c r="E328" s="7">
        <f t="shared" si="22"/>
        <v>4</v>
      </c>
      <c r="F328" s="7">
        <f t="shared" si="23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939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1" t="str">
        <f t="shared" si="20"/>
        <v>202304</v>
      </c>
      <c r="D329" s="7">
        <f t="shared" si="21"/>
        <v>2023</v>
      </c>
      <c r="E329" s="7">
        <f t="shared" si="22"/>
        <v>4</v>
      </c>
      <c r="F329" s="7">
        <f t="shared" si="23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939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1" t="str">
        <f t="shared" si="20"/>
        <v>202304</v>
      </c>
      <c r="D330" s="7">
        <f t="shared" si="21"/>
        <v>2023</v>
      </c>
      <c r="E330" s="7">
        <f t="shared" si="22"/>
        <v>4</v>
      </c>
      <c r="F330" s="7">
        <f t="shared" si="23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939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1" t="str">
        <f t="shared" si="20"/>
        <v>202304</v>
      </c>
      <c r="D331" s="7">
        <f t="shared" si="21"/>
        <v>2023</v>
      </c>
      <c r="E331" s="7">
        <f t="shared" si="22"/>
        <v>4</v>
      </c>
      <c r="F331" s="7">
        <f t="shared" si="23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939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1" t="str">
        <f t="shared" si="20"/>
        <v>202305</v>
      </c>
      <c r="D332" s="7">
        <f t="shared" si="21"/>
        <v>2023</v>
      </c>
      <c r="E332" s="7">
        <f t="shared" si="22"/>
        <v>5</v>
      </c>
      <c r="F332" s="7">
        <f t="shared" si="23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937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1" t="str">
        <f t="shared" si="20"/>
        <v>202305</v>
      </c>
      <c r="D333" s="7">
        <f t="shared" si="21"/>
        <v>2023</v>
      </c>
      <c r="E333" s="7">
        <f t="shared" si="22"/>
        <v>5</v>
      </c>
      <c r="F333" s="7">
        <f t="shared" si="23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939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1" t="str">
        <f t="shared" si="20"/>
        <v>202306</v>
      </c>
      <c r="D334" s="7">
        <f t="shared" si="21"/>
        <v>2023</v>
      </c>
      <c r="E334" s="7">
        <f t="shared" si="22"/>
        <v>6</v>
      </c>
      <c r="F334" s="7">
        <f t="shared" si="23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939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1" t="str">
        <f t="shared" si="20"/>
        <v>202306</v>
      </c>
      <c r="D335" s="7">
        <f t="shared" si="21"/>
        <v>2023</v>
      </c>
      <c r="E335" s="7">
        <f t="shared" si="22"/>
        <v>6</v>
      </c>
      <c r="F335" s="7">
        <f t="shared" si="23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937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1" t="str">
        <f t="shared" si="20"/>
        <v>202306</v>
      </c>
      <c r="D336" s="7">
        <f t="shared" si="21"/>
        <v>2023</v>
      </c>
      <c r="E336" s="7">
        <f t="shared" si="22"/>
        <v>6</v>
      </c>
      <c r="F336" s="7">
        <f t="shared" si="23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939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1" t="str">
        <f t="shared" si="20"/>
        <v>202306</v>
      </c>
      <c r="D337" s="7">
        <f t="shared" si="21"/>
        <v>2023</v>
      </c>
      <c r="E337" s="7">
        <f t="shared" si="22"/>
        <v>6</v>
      </c>
      <c r="F337" s="7">
        <f t="shared" si="23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939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1" t="str">
        <f t="shared" si="20"/>
        <v>202306</v>
      </c>
      <c r="D338" s="7">
        <f t="shared" si="21"/>
        <v>2023</v>
      </c>
      <c r="E338" s="7">
        <f t="shared" si="22"/>
        <v>6</v>
      </c>
      <c r="F338" s="7">
        <f t="shared" si="23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939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1" t="str">
        <f t="shared" si="20"/>
        <v>202307</v>
      </c>
      <c r="D339" s="7">
        <f t="shared" si="21"/>
        <v>2023</v>
      </c>
      <c r="E339" s="7">
        <f t="shared" si="22"/>
        <v>7</v>
      </c>
      <c r="F339" s="7">
        <f t="shared" si="23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937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1" t="str">
        <f t="shared" si="20"/>
        <v>202307</v>
      </c>
      <c r="D340" s="7">
        <f t="shared" si="21"/>
        <v>2023</v>
      </c>
      <c r="E340" s="7">
        <f t="shared" si="22"/>
        <v>7</v>
      </c>
      <c r="F340" s="7">
        <f t="shared" si="23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939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1" t="str">
        <f t="shared" si="20"/>
        <v>202308</v>
      </c>
      <c r="D341" s="7">
        <f t="shared" si="21"/>
        <v>2023</v>
      </c>
      <c r="E341" s="7">
        <f t="shared" si="22"/>
        <v>8</v>
      </c>
      <c r="F341" s="7">
        <f t="shared" si="23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937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1" t="str">
        <f t="shared" si="20"/>
        <v>202308</v>
      </c>
      <c r="D342" s="7">
        <f t="shared" si="21"/>
        <v>2023</v>
      </c>
      <c r="E342" s="7">
        <f t="shared" si="22"/>
        <v>8</v>
      </c>
      <c r="F342" s="7">
        <f t="shared" si="23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939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1" t="str">
        <f t="shared" si="20"/>
        <v>202309</v>
      </c>
      <c r="D343" s="7">
        <f t="shared" si="21"/>
        <v>2023</v>
      </c>
      <c r="E343" s="7">
        <f t="shared" si="22"/>
        <v>9</v>
      </c>
      <c r="F343" s="7">
        <f t="shared" si="23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939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1" t="str">
        <f t="shared" si="20"/>
        <v>202309</v>
      </c>
      <c r="D344" s="7">
        <f t="shared" si="21"/>
        <v>2023</v>
      </c>
      <c r="E344" s="7">
        <f t="shared" si="22"/>
        <v>9</v>
      </c>
      <c r="F344" s="7">
        <f t="shared" si="23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939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1" t="str">
        <f t="shared" si="20"/>
        <v>202309</v>
      </c>
      <c r="D345" s="7">
        <f t="shared" si="21"/>
        <v>2023</v>
      </c>
      <c r="E345" s="7">
        <f t="shared" si="22"/>
        <v>9</v>
      </c>
      <c r="F345" s="7">
        <f t="shared" si="23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937</v>
      </c>
      <c r="N345" s="8" t="s">
        <v>44</v>
      </c>
      <c r="O345" s="7">
        <v>92</v>
      </c>
    </row>
    <row r="346" spans="1:15" ht="17" x14ac:dyDescent="0.2">
      <c r="A346" s="4">
        <v>345</v>
      </c>
      <c r="B346" s="5">
        <v>45205</v>
      </c>
      <c r="C346" s="21" t="str">
        <f t="shared" si="20"/>
        <v>202310</v>
      </c>
      <c r="D346" s="7">
        <f t="shared" si="21"/>
        <v>2023</v>
      </c>
      <c r="E346" s="7">
        <f t="shared" si="22"/>
        <v>10</v>
      </c>
      <c r="F346" s="7">
        <f t="shared" si="23"/>
        <v>6</v>
      </c>
      <c r="G346" s="6" t="s">
        <v>975</v>
      </c>
      <c r="H346" s="6" t="s">
        <v>975</v>
      </c>
      <c r="I346" s="7">
        <v>1983</v>
      </c>
      <c r="J346" s="8" t="s">
        <v>976</v>
      </c>
      <c r="K346" s="4" t="s">
        <v>888</v>
      </c>
      <c r="L346" s="8" t="s">
        <v>591</v>
      </c>
      <c r="M346" s="8" t="s">
        <v>939</v>
      </c>
      <c r="N346" s="8" t="s">
        <v>13</v>
      </c>
      <c r="O346" s="7">
        <v>95</v>
      </c>
    </row>
    <row r="347" spans="1:15" ht="17" x14ac:dyDescent="0.2">
      <c r="A347" s="4">
        <v>346</v>
      </c>
      <c r="B347" s="5">
        <v>45206</v>
      </c>
      <c r="C347" s="21" t="str">
        <f t="shared" ref="C347" si="24">CONCATENATE(D347,IF(AND(E347&gt;=1,E347&lt;=9),"0",""),E347)</f>
        <v>202310</v>
      </c>
      <c r="D347" s="7">
        <f t="shared" ref="D347" si="25">YEAR(B347)</f>
        <v>2023</v>
      </c>
      <c r="E347" s="7">
        <f t="shared" ref="E347" si="26">MONTH(B347)</f>
        <v>10</v>
      </c>
      <c r="F347" s="7">
        <f t="shared" ref="F347" si="27">WEEKDAY(B347,1)</f>
        <v>7</v>
      </c>
      <c r="G347" s="6" t="s">
        <v>977</v>
      </c>
      <c r="H347" s="6" t="s">
        <v>978</v>
      </c>
      <c r="I347" s="7">
        <v>2005</v>
      </c>
      <c r="J347" s="8" t="s">
        <v>705</v>
      </c>
      <c r="K347" s="4" t="s">
        <v>889</v>
      </c>
      <c r="L347" s="8" t="s">
        <v>492</v>
      </c>
      <c r="M347" s="8" t="s">
        <v>939</v>
      </c>
      <c r="N347" s="8" t="s">
        <v>13</v>
      </c>
      <c r="O347" s="7">
        <v>144</v>
      </c>
    </row>
  </sheetData>
  <autoFilter ref="A1:O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sheetPr codeName="Hoja2"/>
  <dimension ref="A2:T19"/>
  <sheetViews>
    <sheetView topLeftCell="D1" workbookViewId="0">
      <selection activeCell="G19" sqref="G19"/>
    </sheetView>
  </sheetViews>
  <sheetFormatPr baseColWidth="10" defaultRowHeight="16" x14ac:dyDescent="0.2"/>
  <cols>
    <col min="1" max="1" width="12.83203125" bestFit="1" customWidth="1"/>
    <col min="2" max="2" width="22.83203125" bestFit="1" customWidth="1"/>
    <col min="3" max="3" width="7.1640625" bestFit="1" customWidth="1"/>
    <col min="4" max="4" width="18.33203125" bestFit="1" customWidth="1"/>
    <col min="5" max="5" width="10.83203125" bestFit="1" customWidth="1"/>
    <col min="6" max="6" width="7.6640625" customWidth="1"/>
    <col min="7" max="7" width="14" bestFit="1" customWidth="1"/>
    <col min="8" max="8" width="10.83203125" bestFit="1" customWidth="1"/>
    <col min="9" max="9" width="16.83203125" bestFit="1" customWidth="1"/>
    <col min="10" max="10" width="6.83203125" customWidth="1"/>
    <col min="11" max="11" width="12.33203125" bestFit="1" customWidth="1"/>
    <col min="12" max="12" width="7.83203125" bestFit="1" customWidth="1"/>
    <col min="13" max="15" width="5.1640625" bestFit="1" customWidth="1"/>
    <col min="16" max="16" width="12" bestFit="1" customWidth="1"/>
    <col min="17" max="17" width="8.6640625" customWidth="1"/>
    <col min="18" max="18" width="13.1640625" bestFit="1" customWidth="1"/>
    <col min="19" max="19" width="10.83203125" bestFit="1" customWidth="1"/>
    <col min="20" max="20" width="18.83203125" bestFit="1" customWidth="1"/>
    <col min="21" max="21" width="6.6640625" customWidth="1"/>
    <col min="22" max="22" width="7.33203125" bestFit="1" customWidth="1"/>
    <col min="23" max="23" width="3.83203125" bestFit="1" customWidth="1"/>
    <col min="24" max="24" width="4.5" bestFit="1" customWidth="1"/>
    <col min="25" max="25" width="3.83203125" bestFit="1" customWidth="1"/>
    <col min="26" max="26" width="4.83203125" bestFit="1" customWidth="1"/>
    <col min="27" max="27" width="3.6640625" bestFit="1" customWidth="1"/>
    <col min="28" max="28" width="3.1640625" bestFit="1" customWidth="1"/>
    <col min="29" max="29" width="4.1640625" bestFit="1" customWidth="1"/>
    <col min="30" max="30" width="4.6640625" bestFit="1" customWidth="1"/>
    <col min="31" max="31" width="3.6640625" bestFit="1" customWidth="1"/>
    <col min="32" max="32" width="4.1640625" bestFit="1" customWidth="1"/>
    <col min="33" max="33" width="3.5" bestFit="1" customWidth="1"/>
    <col min="34" max="34" width="9.83203125" bestFit="1" customWidth="1"/>
    <col min="35" max="35" width="7.33203125" bestFit="1" customWidth="1"/>
    <col min="36" max="36" width="3.83203125" bestFit="1" customWidth="1"/>
    <col min="37" max="37" width="4.5" bestFit="1" customWidth="1"/>
    <col min="38" max="38" width="3.83203125" bestFit="1" customWidth="1"/>
    <col min="39" max="39" width="4.83203125" bestFit="1" customWidth="1"/>
    <col min="40" max="40" width="3.6640625" bestFit="1" customWidth="1"/>
    <col min="41" max="41" width="3.1640625" bestFit="1" customWidth="1"/>
    <col min="42" max="42" width="4.1640625" bestFit="1" customWidth="1"/>
    <col min="43" max="43" width="4.6640625" bestFit="1" customWidth="1"/>
    <col min="44" max="44" width="9.83203125" bestFit="1" customWidth="1"/>
    <col min="45" max="45" width="12" bestFit="1" customWidth="1"/>
  </cols>
  <sheetData>
    <row r="2" spans="1:20" x14ac:dyDescent="0.2">
      <c r="A2" s="36" t="s">
        <v>898</v>
      </c>
      <c r="B2" s="36"/>
      <c r="C2" s="36"/>
    </row>
    <row r="3" spans="1:20" x14ac:dyDescent="0.2">
      <c r="A3" s="11" t="s">
        <v>899</v>
      </c>
      <c r="B3" t="s">
        <v>992</v>
      </c>
      <c r="D3" s="11" t="s">
        <v>5</v>
      </c>
      <c r="E3" t="s">
        <v>895</v>
      </c>
      <c r="G3" s="11" t="s">
        <v>901</v>
      </c>
      <c r="H3" t="s">
        <v>895</v>
      </c>
      <c r="I3" t="s">
        <v>897</v>
      </c>
      <c r="K3" s="11" t="s">
        <v>895</v>
      </c>
      <c r="L3" s="11" t="s">
        <v>991</v>
      </c>
      <c r="R3" s="11" t="s">
        <v>901</v>
      </c>
      <c r="S3" t="s">
        <v>895</v>
      </c>
      <c r="T3" t="s">
        <v>993</v>
      </c>
    </row>
    <row r="4" spans="1:20" x14ac:dyDescent="0.2">
      <c r="A4" s="12" t="s">
        <v>250</v>
      </c>
      <c r="B4" s="41">
        <v>1941</v>
      </c>
      <c r="D4" s="12" t="s">
        <v>215</v>
      </c>
      <c r="E4" s="40">
        <v>10</v>
      </c>
      <c r="G4" s="12" t="s">
        <v>13</v>
      </c>
      <c r="H4" s="40">
        <v>291</v>
      </c>
      <c r="I4" s="41">
        <v>122.02405498281787</v>
      </c>
      <c r="K4" s="11" t="s">
        <v>896</v>
      </c>
      <c r="L4" t="s">
        <v>891</v>
      </c>
      <c r="M4" t="s">
        <v>892</v>
      </c>
      <c r="N4" t="s">
        <v>893</v>
      </c>
      <c r="O4" t="s">
        <v>894</v>
      </c>
      <c r="P4" t="s">
        <v>890</v>
      </c>
      <c r="R4" s="12" t="s">
        <v>937</v>
      </c>
      <c r="S4" s="44">
        <v>0.13872832369942195</v>
      </c>
      <c r="T4" s="41">
        <v>132.20833333333334</v>
      </c>
    </row>
    <row r="5" spans="1:20" x14ac:dyDescent="0.2">
      <c r="A5" s="12" t="s">
        <v>291</v>
      </c>
      <c r="B5" s="41">
        <v>1972</v>
      </c>
      <c r="D5" s="12" t="s">
        <v>92</v>
      </c>
      <c r="E5" s="40">
        <v>6</v>
      </c>
      <c r="G5" s="12" t="s">
        <v>44</v>
      </c>
      <c r="H5" s="40">
        <v>10</v>
      </c>
      <c r="I5" s="41">
        <v>123.5</v>
      </c>
      <c r="K5" s="39" t="s">
        <v>979</v>
      </c>
      <c r="L5" s="40">
        <v>11</v>
      </c>
      <c r="M5" s="40">
        <v>16</v>
      </c>
      <c r="N5" s="40">
        <v>10</v>
      </c>
      <c r="O5" s="40">
        <v>8</v>
      </c>
      <c r="P5" s="40">
        <v>45</v>
      </c>
      <c r="R5" s="12" t="s">
        <v>938</v>
      </c>
      <c r="S5" s="44">
        <v>5.2023121387283239E-2</v>
      </c>
      <c r="T5" s="41">
        <v>136.44444444444446</v>
      </c>
    </row>
    <row r="6" spans="1:20" x14ac:dyDescent="0.2">
      <c r="A6" s="12" t="s">
        <v>314</v>
      </c>
      <c r="B6" s="41">
        <v>1978.6666666666667</v>
      </c>
      <c r="D6" s="12" t="s">
        <v>240</v>
      </c>
      <c r="E6" s="40">
        <v>6</v>
      </c>
      <c r="G6" s="12" t="s">
        <v>42</v>
      </c>
      <c r="H6" s="40">
        <v>8</v>
      </c>
      <c r="I6" s="41">
        <v>112</v>
      </c>
      <c r="K6" s="39" t="s">
        <v>980</v>
      </c>
      <c r="L6" s="40">
        <v>7</v>
      </c>
      <c r="M6" s="40">
        <v>11</v>
      </c>
      <c r="N6" s="40">
        <v>8</v>
      </c>
      <c r="O6" s="40">
        <v>5</v>
      </c>
      <c r="P6" s="40">
        <v>31</v>
      </c>
      <c r="R6" s="12" t="s">
        <v>939</v>
      </c>
      <c r="S6" s="44">
        <v>0.80924855491329484</v>
      </c>
      <c r="T6" s="41">
        <v>121.375</v>
      </c>
    </row>
    <row r="7" spans="1:20" x14ac:dyDescent="0.2">
      <c r="A7" s="12" t="s">
        <v>210</v>
      </c>
      <c r="B7" s="41">
        <v>1991.4772727272727</v>
      </c>
      <c r="D7" s="12" t="s">
        <v>119</v>
      </c>
      <c r="E7" s="40">
        <v>5</v>
      </c>
      <c r="G7" s="12" t="s">
        <v>339</v>
      </c>
      <c r="H7" s="40">
        <v>7</v>
      </c>
      <c r="I7" s="41">
        <v>130</v>
      </c>
      <c r="K7" s="39" t="s">
        <v>981</v>
      </c>
      <c r="L7" s="40">
        <v>7</v>
      </c>
      <c r="M7" s="40">
        <v>16</v>
      </c>
      <c r="N7" s="40">
        <v>7</v>
      </c>
      <c r="O7" s="40">
        <v>2</v>
      </c>
      <c r="P7" s="40">
        <v>32</v>
      </c>
      <c r="R7" s="43" t="s">
        <v>890</v>
      </c>
      <c r="S7" s="45">
        <v>1</v>
      </c>
      <c r="T7" s="41">
        <v>123.66184971098266</v>
      </c>
    </row>
    <row r="8" spans="1:20" x14ac:dyDescent="0.2">
      <c r="A8" s="12" t="s">
        <v>591</v>
      </c>
      <c r="B8" s="41">
        <v>1995.4285714285713</v>
      </c>
      <c r="D8" s="12" t="s">
        <v>61</v>
      </c>
      <c r="E8" s="40">
        <v>5</v>
      </c>
      <c r="G8" s="12" t="s">
        <v>685</v>
      </c>
      <c r="H8" s="40">
        <v>5</v>
      </c>
      <c r="I8" s="41">
        <v>150.6</v>
      </c>
      <c r="K8" s="39" t="s">
        <v>982</v>
      </c>
      <c r="L8" s="40">
        <v>22</v>
      </c>
      <c r="M8" s="40">
        <v>13</v>
      </c>
      <c r="N8" s="40">
        <v>13</v>
      </c>
      <c r="O8" s="40">
        <v>6</v>
      </c>
      <c r="P8" s="40">
        <v>54</v>
      </c>
    </row>
    <row r="9" spans="1:20" x14ac:dyDescent="0.2">
      <c r="A9" s="12" t="s">
        <v>12</v>
      </c>
      <c r="B9" s="41">
        <v>2000.9402985074628</v>
      </c>
      <c r="D9" s="12" t="s">
        <v>20</v>
      </c>
      <c r="E9" s="40">
        <v>5</v>
      </c>
      <c r="G9" s="12" t="s">
        <v>425</v>
      </c>
      <c r="H9" s="40">
        <v>4</v>
      </c>
      <c r="I9" s="41">
        <v>141</v>
      </c>
      <c r="K9" s="39" t="s">
        <v>983</v>
      </c>
      <c r="L9" s="40">
        <v>16</v>
      </c>
      <c r="M9" s="40">
        <v>13</v>
      </c>
      <c r="N9" s="40">
        <v>7</v>
      </c>
      <c r="O9" s="40">
        <v>2</v>
      </c>
      <c r="P9" s="40">
        <v>38</v>
      </c>
    </row>
    <row r="10" spans="1:20" x14ac:dyDescent="0.2">
      <c r="A10" s="12" t="s">
        <v>33</v>
      </c>
      <c r="B10" s="41">
        <v>2003.2112676056338</v>
      </c>
      <c r="D10" s="12" t="s">
        <v>99</v>
      </c>
      <c r="E10" s="40">
        <v>5</v>
      </c>
      <c r="G10" s="12" t="s">
        <v>578</v>
      </c>
      <c r="H10" s="40">
        <v>4</v>
      </c>
      <c r="I10" s="41">
        <v>142.25</v>
      </c>
      <c r="K10" s="39" t="s">
        <v>984</v>
      </c>
      <c r="L10" s="40">
        <v>3</v>
      </c>
      <c r="M10" s="40">
        <v>12</v>
      </c>
      <c r="N10" s="40">
        <v>7</v>
      </c>
      <c r="O10" s="40">
        <v>5</v>
      </c>
      <c r="P10" s="40">
        <v>27</v>
      </c>
    </row>
    <row r="11" spans="1:20" x14ac:dyDescent="0.2">
      <c r="A11" s="12" t="s">
        <v>492</v>
      </c>
      <c r="B11" s="41">
        <v>2004.9166666666667</v>
      </c>
      <c r="D11" s="12" t="s">
        <v>654</v>
      </c>
      <c r="E11" s="40">
        <v>5</v>
      </c>
      <c r="G11" s="12" t="s">
        <v>827</v>
      </c>
      <c r="H11" s="40">
        <v>4</v>
      </c>
      <c r="I11" s="41">
        <v>134.25</v>
      </c>
      <c r="K11" s="39" t="s">
        <v>985</v>
      </c>
      <c r="L11" s="40">
        <v>5</v>
      </c>
      <c r="M11" s="40">
        <v>11</v>
      </c>
      <c r="N11" s="40">
        <v>8</v>
      </c>
      <c r="O11" s="40">
        <v>2</v>
      </c>
      <c r="P11" s="40">
        <v>26</v>
      </c>
    </row>
    <row r="12" spans="1:20" x14ac:dyDescent="0.2">
      <c r="A12" s="12" t="s">
        <v>17</v>
      </c>
      <c r="B12" s="41">
        <v>2008.3611111111111</v>
      </c>
      <c r="D12" s="12" t="s">
        <v>356</v>
      </c>
      <c r="E12" s="40">
        <v>4</v>
      </c>
      <c r="G12" s="12" t="s">
        <v>625</v>
      </c>
      <c r="H12" s="40">
        <v>3</v>
      </c>
      <c r="I12" s="41">
        <v>142.33333333333334</v>
      </c>
      <c r="K12" s="39" t="s">
        <v>986</v>
      </c>
      <c r="L12" s="40">
        <v>2</v>
      </c>
      <c r="M12" s="40">
        <v>10</v>
      </c>
      <c r="N12" s="40">
        <v>8</v>
      </c>
      <c r="O12" s="40">
        <v>2</v>
      </c>
      <c r="P12" s="40">
        <v>22</v>
      </c>
    </row>
    <row r="13" spans="1:20" x14ac:dyDescent="0.2">
      <c r="A13" s="12" t="s">
        <v>577</v>
      </c>
      <c r="B13" s="41">
        <v>2018</v>
      </c>
      <c r="D13" s="12" t="s">
        <v>43</v>
      </c>
      <c r="E13" s="40">
        <v>4</v>
      </c>
      <c r="G13" s="12" t="s">
        <v>29</v>
      </c>
      <c r="H13" s="40">
        <v>2</v>
      </c>
      <c r="I13" s="41">
        <v>125</v>
      </c>
      <c r="K13" s="39" t="s">
        <v>987</v>
      </c>
      <c r="L13" s="40"/>
      <c r="M13" s="40">
        <v>7</v>
      </c>
      <c r="N13" s="40">
        <v>7</v>
      </c>
      <c r="O13" s="40">
        <v>3</v>
      </c>
      <c r="P13" s="40">
        <v>17</v>
      </c>
    </row>
    <row r="14" spans="1:20" x14ac:dyDescent="0.2">
      <c r="A14" s="12" t="s">
        <v>28</v>
      </c>
      <c r="B14" s="41">
        <v>2021.060606060606</v>
      </c>
      <c r="D14" s="43" t="s">
        <v>890</v>
      </c>
      <c r="E14" s="40">
        <v>55</v>
      </c>
      <c r="G14" s="43" t="s">
        <v>890</v>
      </c>
      <c r="H14" s="40">
        <v>338</v>
      </c>
      <c r="I14" s="41">
        <v>123.22485207100591</v>
      </c>
      <c r="K14" s="39" t="s">
        <v>988</v>
      </c>
      <c r="L14" s="40">
        <v>2</v>
      </c>
      <c r="M14" s="40">
        <v>10</v>
      </c>
      <c r="N14" s="40">
        <v>6</v>
      </c>
      <c r="O14" s="40">
        <v>2</v>
      </c>
      <c r="P14" s="40">
        <v>20</v>
      </c>
    </row>
    <row r="15" spans="1:20" x14ac:dyDescent="0.2">
      <c r="A15" s="12" t="s">
        <v>220</v>
      </c>
      <c r="B15" s="41">
        <v>2021.3333333333333</v>
      </c>
      <c r="K15" s="39" t="s">
        <v>989</v>
      </c>
      <c r="L15" s="40">
        <v>3</v>
      </c>
      <c r="M15" s="40">
        <v>7</v>
      </c>
      <c r="N15" s="40">
        <v>4</v>
      </c>
      <c r="O15" s="40"/>
      <c r="P15" s="40">
        <v>14</v>
      </c>
    </row>
    <row r="16" spans="1:20" x14ac:dyDescent="0.2">
      <c r="A16" s="12" t="s">
        <v>604</v>
      </c>
      <c r="B16" s="41">
        <v>2021.6666666666667</v>
      </c>
      <c r="K16" s="39" t="s">
        <v>990</v>
      </c>
      <c r="L16" s="40">
        <v>6</v>
      </c>
      <c r="M16" s="40">
        <v>9</v>
      </c>
      <c r="N16" s="40">
        <v>5</v>
      </c>
      <c r="O16" s="40"/>
      <c r="P16" s="40">
        <v>20</v>
      </c>
    </row>
    <row r="17" spans="1:16" x14ac:dyDescent="0.2">
      <c r="A17" s="12" t="s">
        <v>569</v>
      </c>
      <c r="B17" s="41">
        <v>2022</v>
      </c>
      <c r="K17" s="42" t="s">
        <v>890</v>
      </c>
      <c r="L17" s="40">
        <v>84</v>
      </c>
      <c r="M17" s="40">
        <v>135</v>
      </c>
      <c r="N17" s="40">
        <v>90</v>
      </c>
      <c r="O17" s="40">
        <v>37</v>
      </c>
      <c r="P17" s="40">
        <v>346</v>
      </c>
    </row>
    <row r="18" spans="1:16" x14ac:dyDescent="0.2">
      <c r="A18" s="12" t="s">
        <v>660</v>
      </c>
      <c r="B18" s="41">
        <v>2022</v>
      </c>
    </row>
    <row r="19" spans="1:16" x14ac:dyDescent="0.2">
      <c r="A19" s="43" t="s">
        <v>890</v>
      </c>
      <c r="B19" s="41">
        <v>2003.4450867052024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sheetPr codeName="Hoja3"/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38" t="s">
        <v>932</v>
      </c>
      <c r="B1" s="38"/>
      <c r="C1" s="38"/>
      <c r="D1" s="38"/>
      <c r="E1" s="38"/>
      <c r="F1" s="38"/>
      <c r="G1" s="38"/>
      <c r="H1" s="38"/>
    </row>
    <row r="2" spans="1:11" s="13" customFormat="1" ht="34" x14ac:dyDescent="0.2">
      <c r="A2" s="16" t="s">
        <v>905</v>
      </c>
      <c r="B2" s="17" t="s">
        <v>906</v>
      </c>
      <c r="C2" s="16" t="s">
        <v>909</v>
      </c>
      <c r="D2" s="16" t="s">
        <v>907</v>
      </c>
      <c r="E2" s="17" t="s">
        <v>908</v>
      </c>
      <c r="F2" s="17" t="s">
        <v>930</v>
      </c>
      <c r="G2" s="16" t="s">
        <v>929</v>
      </c>
      <c r="H2" s="17" t="s">
        <v>931</v>
      </c>
    </row>
    <row r="3" spans="1:11" x14ac:dyDescent="0.2">
      <c r="A3" s="14">
        <v>2020</v>
      </c>
      <c r="B3" s="14">
        <f>COUNTIF(Movies!D:D,View_Analysis!A3)</f>
        <v>84</v>
      </c>
      <c r="C3" s="14">
        <v>1</v>
      </c>
      <c r="D3" s="14" t="s">
        <v>910</v>
      </c>
      <c r="E3" s="14">
        <f>COUNTIF(Movies!E:E,View_Analysis!C3)</f>
        <v>45</v>
      </c>
      <c r="F3" s="14">
        <v>1</v>
      </c>
      <c r="G3" s="14" t="s">
        <v>922</v>
      </c>
      <c r="H3" s="14">
        <f>COUNTIF(Movies!F:F,View_Analysis!F3)</f>
        <v>48</v>
      </c>
      <c r="K3" s="15"/>
    </row>
    <row r="4" spans="1:11" x14ac:dyDescent="0.2">
      <c r="A4" s="14">
        <v>2021</v>
      </c>
      <c r="B4" s="14">
        <f>COUNTIF(Movies!D:D,View_Analysis!A4)</f>
        <v>135</v>
      </c>
      <c r="C4" s="14">
        <v>2</v>
      </c>
      <c r="D4" s="14" t="s">
        <v>911</v>
      </c>
      <c r="E4" s="14">
        <f>COUNTIF(Movies!E:E,View_Analysis!C4)</f>
        <v>31</v>
      </c>
      <c r="F4" s="14">
        <v>2</v>
      </c>
      <c r="G4" s="14" t="s">
        <v>923</v>
      </c>
      <c r="H4" s="14">
        <f>COUNTIF(Movies!F:F,View_Analysis!F4)</f>
        <v>28</v>
      </c>
    </row>
    <row r="5" spans="1:11" x14ac:dyDescent="0.2">
      <c r="A5" s="14">
        <v>2022</v>
      </c>
      <c r="B5" s="14">
        <f>COUNTIF(Movies!D:D,View_Analysis!A5)</f>
        <v>90</v>
      </c>
      <c r="C5" s="14">
        <v>3</v>
      </c>
      <c r="D5" s="14" t="s">
        <v>912</v>
      </c>
      <c r="E5" s="14">
        <f>COUNTIF(Movies!E:E,View_Analysis!C5)</f>
        <v>32</v>
      </c>
      <c r="F5" s="14">
        <v>3</v>
      </c>
      <c r="G5" s="14" t="s">
        <v>924</v>
      </c>
      <c r="H5" s="14">
        <f>COUNTIF(Movies!F:F,View_Analysis!F5)</f>
        <v>33</v>
      </c>
    </row>
    <row r="6" spans="1:11" x14ac:dyDescent="0.2">
      <c r="A6" s="14">
        <v>2023</v>
      </c>
      <c r="B6" s="14">
        <f>COUNTIF(Movies!D:D,View_Analysis!A6)</f>
        <v>37</v>
      </c>
      <c r="C6" s="14">
        <v>4</v>
      </c>
      <c r="D6" s="14" t="s">
        <v>913</v>
      </c>
      <c r="E6" s="14">
        <f>COUNTIF(Movies!E:E,View_Analysis!C6)</f>
        <v>54</v>
      </c>
      <c r="F6" s="14">
        <v>4</v>
      </c>
      <c r="G6" s="14" t="s">
        <v>925</v>
      </c>
      <c r="H6" s="14">
        <f>COUNTIF(Movies!F:F,View_Analysis!F6)</f>
        <v>60</v>
      </c>
    </row>
    <row r="7" spans="1:11" x14ac:dyDescent="0.2">
      <c r="A7" s="14"/>
      <c r="B7" s="14"/>
      <c r="C7" s="14">
        <v>5</v>
      </c>
      <c r="D7" s="14" t="s">
        <v>914</v>
      </c>
      <c r="E7" s="14">
        <f>COUNTIF(Movies!E:E,View_Analysis!C7)</f>
        <v>38</v>
      </c>
      <c r="F7" s="14">
        <v>5</v>
      </c>
      <c r="G7" s="14" t="s">
        <v>926</v>
      </c>
      <c r="H7" s="14">
        <f>COUNTIF(Movies!F:F,View_Analysis!F7)</f>
        <v>26</v>
      </c>
    </row>
    <row r="8" spans="1:11" x14ac:dyDescent="0.2">
      <c r="A8" s="14"/>
      <c r="B8" s="14"/>
      <c r="C8" s="14">
        <v>6</v>
      </c>
      <c r="D8" s="14" t="s">
        <v>915</v>
      </c>
      <c r="E8" s="14">
        <f>COUNTIF(Movies!E:E,View_Analysis!C8)</f>
        <v>27</v>
      </c>
      <c r="F8" s="14">
        <v>6</v>
      </c>
      <c r="G8" s="14" t="s">
        <v>927</v>
      </c>
      <c r="H8" s="14">
        <f>COUNTIF(Movies!F:F,View_Analysis!F8)</f>
        <v>68</v>
      </c>
    </row>
    <row r="9" spans="1:11" x14ac:dyDescent="0.2">
      <c r="A9" s="14"/>
      <c r="B9" s="14"/>
      <c r="C9" s="14">
        <v>7</v>
      </c>
      <c r="D9" s="14" t="s">
        <v>916</v>
      </c>
      <c r="E9" s="14">
        <f>COUNTIF(Movies!E:E,View_Analysis!C9)</f>
        <v>26</v>
      </c>
      <c r="F9" s="14">
        <v>7</v>
      </c>
      <c r="G9" s="14" t="s">
        <v>928</v>
      </c>
      <c r="H9" s="14">
        <f>COUNTIF(Movies!F:F,View_Analysis!F9)</f>
        <v>83</v>
      </c>
    </row>
    <row r="10" spans="1:11" x14ac:dyDescent="0.2">
      <c r="A10" s="14"/>
      <c r="B10" s="14"/>
      <c r="C10" s="14">
        <v>8</v>
      </c>
      <c r="D10" s="14" t="s">
        <v>917</v>
      </c>
      <c r="E10" s="14">
        <f>COUNTIF(Movies!E:E,View_Analysis!C10)</f>
        <v>22</v>
      </c>
      <c r="F10" s="14"/>
      <c r="G10" s="14"/>
      <c r="H10" s="14"/>
    </row>
    <row r="11" spans="1:11" x14ac:dyDescent="0.2">
      <c r="A11" s="14"/>
      <c r="B11" s="14"/>
      <c r="C11" s="14">
        <v>9</v>
      </c>
      <c r="D11" s="14" t="s">
        <v>918</v>
      </c>
      <c r="E11" s="14">
        <f>COUNTIF(Movies!E:E,View_Analysis!C11)</f>
        <v>17</v>
      </c>
      <c r="F11" s="14"/>
      <c r="G11" s="14"/>
      <c r="H11" s="14"/>
    </row>
    <row r="12" spans="1:11" x14ac:dyDescent="0.2">
      <c r="A12" s="14"/>
      <c r="B12" s="14"/>
      <c r="C12" s="14">
        <v>10</v>
      </c>
      <c r="D12" s="14" t="s">
        <v>919</v>
      </c>
      <c r="E12" s="14">
        <f>COUNTIF(Movies!E:E,View_Analysis!C12)</f>
        <v>20</v>
      </c>
      <c r="F12" s="14"/>
      <c r="G12" s="14"/>
      <c r="H12" s="14"/>
    </row>
    <row r="13" spans="1:11" x14ac:dyDescent="0.2">
      <c r="A13" s="14"/>
      <c r="B13" s="14"/>
      <c r="C13" s="14">
        <v>11</v>
      </c>
      <c r="D13" s="14" t="s">
        <v>920</v>
      </c>
      <c r="E13" s="14">
        <f>COUNTIF(Movies!E:E,View_Analysis!C13)</f>
        <v>14</v>
      </c>
      <c r="F13" s="14"/>
      <c r="G13" s="14"/>
      <c r="H13" s="14"/>
    </row>
    <row r="14" spans="1:11" x14ac:dyDescent="0.2">
      <c r="A14" s="14"/>
      <c r="B14" s="14"/>
      <c r="C14" s="14">
        <v>12</v>
      </c>
      <c r="D14" s="14" t="s">
        <v>921</v>
      </c>
      <c r="E14" s="14">
        <f>COUNTIF(Movies!E:E,View_Analysis!C14)</f>
        <v>20</v>
      </c>
      <c r="F14" s="14"/>
      <c r="G14" s="14"/>
      <c r="H14" s="14"/>
    </row>
    <row r="36" spans="1:8" x14ac:dyDescent="0.2">
      <c r="A36" s="38" t="s">
        <v>934</v>
      </c>
      <c r="B36" s="38"/>
      <c r="C36" s="38"/>
      <c r="D36" s="38"/>
      <c r="E36" s="38"/>
      <c r="F36" s="38"/>
      <c r="G36" s="18"/>
      <c r="H36" s="18"/>
    </row>
    <row r="37" spans="1:8" ht="34" x14ac:dyDescent="0.2">
      <c r="A37" s="19" t="s">
        <v>899</v>
      </c>
      <c r="B37" s="20" t="s">
        <v>933</v>
      </c>
      <c r="C37" s="20" t="s">
        <v>891</v>
      </c>
      <c r="D37" s="20" t="s">
        <v>892</v>
      </c>
      <c r="E37" s="19" t="s">
        <v>893</v>
      </c>
      <c r="F37" s="19" t="s">
        <v>894</v>
      </c>
    </row>
    <row r="38" spans="1:8" x14ac:dyDescent="0.2">
      <c r="A38" s="12" t="s">
        <v>17</v>
      </c>
      <c r="B38" s="14">
        <f>COUNTIFS(Movies!$L:$L,Tabla13[[#This Row],[Platform]])</f>
        <v>72</v>
      </c>
      <c r="C38" s="14">
        <f>COUNTIFS(Movies!$L:$L,Tabla13[[#This Row],[Platform]],Movies!D:D,Tabla13[[#Headers],[2020]])</f>
        <v>30</v>
      </c>
      <c r="D38" s="14">
        <f>COUNTIFS(Movies!L:L,Tabla13[[#This Row],[Platform]],Movies!D:D,Tabla13[[#Headers],[2021]])</f>
        <v>23</v>
      </c>
      <c r="E38" s="14">
        <f>COUNTIFS(Movies!L:L,Tabla13[[#This Row],[Platform]],Movies!D:D,Tabla13[[#Headers],[2022]])</f>
        <v>16</v>
      </c>
      <c r="F38" s="14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4">
        <f>COUNTIFS(Movies!$L:$L,Tabla13[[#This Row],[Platform]])</f>
        <v>71</v>
      </c>
      <c r="C39" s="14">
        <f>COUNTIFS(Movies!$L:$L,Tabla13[[#This Row],[Platform]],Movies!D:D,Tabla13[[#Headers],[2020]])</f>
        <v>28</v>
      </c>
      <c r="D39" s="14">
        <f>COUNTIFS(Movies!L:L,Tabla13[[#This Row],[Platform]],Movies!D:D,Tabla13[[#Headers],[2021]])</f>
        <v>24</v>
      </c>
      <c r="E39" s="14">
        <f>COUNTIFS(Movies!L:L,Tabla13[[#This Row],[Platform]],Movies!D:D,Tabla13[[#Headers],[2022]])</f>
        <v>15</v>
      </c>
      <c r="F39" s="14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4">
        <f>COUNTIFS(Movies!$L:$L,Tabla13[[#This Row],[Platform]])</f>
        <v>67</v>
      </c>
      <c r="C40" s="14">
        <f>COUNTIFS(Movies!$L:$L,Tabla13[[#This Row],[Platform]],Movies!D:D,Tabla13[[#Headers],[2020]])</f>
        <v>16</v>
      </c>
      <c r="D40" s="14">
        <f>COUNTIFS(Movies!L:L,Tabla13[[#This Row],[Platform]],Movies!D:D,Tabla13[[#Headers],[2021]])</f>
        <v>26</v>
      </c>
      <c r="E40" s="14">
        <f>COUNTIFS(Movies!L:L,Tabla13[[#This Row],[Platform]],Movies!D:D,Tabla13[[#Headers],[2022]])</f>
        <v>18</v>
      </c>
      <c r="F40" s="14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4">
        <f>COUNTIFS(Movies!$L:$L,Tabla13[[#This Row],[Platform]])</f>
        <v>44</v>
      </c>
      <c r="C41" s="14">
        <f>COUNTIFS(Movies!$L:$L,Tabla13[[#This Row],[Platform]],Movies!D:D,Tabla13[[#Headers],[2020]])</f>
        <v>4</v>
      </c>
      <c r="D41" s="14">
        <f>COUNTIFS(Movies!L:L,Tabla13[[#This Row],[Platform]],Movies!D:D,Tabla13[[#Headers],[2021]])</f>
        <v>23</v>
      </c>
      <c r="E41" s="14">
        <f>COUNTIFS(Movies!L:L,Tabla13[[#This Row],[Platform]],Movies!D:D,Tabla13[[#Headers],[2022]])</f>
        <v>16</v>
      </c>
      <c r="F41" s="14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4">
        <f>COUNTIFS(Movies!$L:$L,Tabla13[[#This Row],[Platform]])</f>
        <v>33</v>
      </c>
      <c r="C42" s="14">
        <f>COUNTIFS(Movies!$L:$L,Tabla13[[#This Row],[Platform]],Movies!D:D,Tabla13[[#Headers],[2020]])</f>
        <v>4</v>
      </c>
      <c r="D42" s="14">
        <f>COUNTIFS(Movies!L:L,Tabla13[[#This Row],[Platform]],Movies!D:D,Tabla13[[#Headers],[2021]])</f>
        <v>10</v>
      </c>
      <c r="E42" s="14">
        <f>COUNTIFS(Movies!L:L,Tabla13[[#This Row],[Platform]],Movies!D:D,Tabla13[[#Headers],[2022]])</f>
        <v>12</v>
      </c>
      <c r="F42" s="14">
        <f>COUNTIFS(Movies!L:L,Tabla13[[#This Row],[Platform]],Movies!D:D,Tabla13[[#Headers],[2023]])</f>
        <v>7</v>
      </c>
    </row>
    <row r="43" spans="1:8" x14ac:dyDescent="0.2">
      <c r="A43" s="12" t="s">
        <v>314</v>
      </c>
      <c r="B43" s="14">
        <f>COUNTIFS(Movies!$L:$L,Tabla13[[#This Row],[Platform]])</f>
        <v>18</v>
      </c>
      <c r="C43" s="14">
        <f>COUNTIFS(Movies!$L:$L,Tabla13[[#This Row],[Platform]],Movies!D:D,Tabla13[[#Headers],[2020]])</f>
        <v>0</v>
      </c>
      <c r="D43" s="14">
        <f>COUNTIFS(Movies!L:L,Tabla13[[#This Row],[Platform]],Movies!D:D,Tabla13[[#Headers],[2021]])</f>
        <v>15</v>
      </c>
      <c r="E43" s="14">
        <f>COUNTIFS(Movies!L:L,Tabla13[[#This Row],[Platform]],Movies!D:D,Tabla13[[#Headers],[2022]])</f>
        <v>3</v>
      </c>
      <c r="F43" s="14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4">
        <f>COUNTIFS(Movies!$L:$L,Tabla13[[#This Row],[Platform]])</f>
        <v>12</v>
      </c>
      <c r="C44" s="14">
        <f>COUNTIFS(Movies!$L:$L,Tabla13[[#This Row],[Platform]],Movies!D:D,Tabla13[[#Headers],[2020]])</f>
        <v>2</v>
      </c>
      <c r="D44" s="14">
        <f>COUNTIFS(Movies!L:L,Tabla13[[#This Row],[Platform]],Movies!D:D,Tabla13[[#Headers],[2021]])</f>
        <v>5</v>
      </c>
      <c r="E44" s="14">
        <f>COUNTIFS(Movies!L:L,Tabla13[[#This Row],[Platform]],Movies!D:D,Tabla13[[#Headers],[2022]])</f>
        <v>2</v>
      </c>
      <c r="F44" s="14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4">
        <f>COUNTIFS(Movies!$L:$L,Tabla13[[#This Row],[Platform]])</f>
        <v>12</v>
      </c>
      <c r="C45" s="14">
        <f>COUNTIFS(Movies!$L:$L,Tabla13[[#This Row],[Platform]],Movies!D:D,Tabla13[[#Headers],[2020]])</f>
        <v>0</v>
      </c>
      <c r="D45" s="14">
        <f>COUNTIFS(Movies!L:L,Tabla13[[#This Row],[Platform]],Movies!D:D,Tabla13[[#Headers],[2021]])</f>
        <v>4</v>
      </c>
      <c r="E45" s="14">
        <f>COUNTIFS(Movies!L:L,Tabla13[[#This Row],[Platform]],Movies!D:D,Tabla13[[#Headers],[2022]])</f>
        <v>3</v>
      </c>
      <c r="F45" s="14">
        <f>COUNTIFS(Movies!L:L,Tabla13[[#This Row],[Platform]],Movies!D:D,Tabla13[[#Headers],[2023]])</f>
        <v>5</v>
      </c>
    </row>
    <row r="46" spans="1:8" x14ac:dyDescent="0.2">
      <c r="A46" s="12" t="s">
        <v>591</v>
      </c>
      <c r="B46" s="14">
        <f>COUNTIFS(Movies!$L:$L,Tabla13[[#This Row],[Platform]])</f>
        <v>7</v>
      </c>
      <c r="C46" s="14">
        <f>COUNTIFS(Movies!$L:$L,Tabla13[[#This Row],[Platform]],Movies!D:D,Tabla13[[#Headers],[2020]])</f>
        <v>0</v>
      </c>
      <c r="D46" s="14">
        <f>COUNTIFS(Movies!L:L,Tabla13[[#This Row],[Platform]],Movies!D:D,Tabla13[[#Headers],[2021]])</f>
        <v>0</v>
      </c>
      <c r="E46" s="14">
        <f>COUNTIFS(Movies!L:L,Tabla13[[#This Row],[Platform]],Movies!D:D,Tabla13[[#Headers],[2022]])</f>
        <v>2</v>
      </c>
      <c r="F46" s="14">
        <f>COUNTIFS(Movies!L:L,Tabla13[[#This Row],[Platform]],Movies!D:D,Tabla13[[#Headers],[2023]])</f>
        <v>5</v>
      </c>
    </row>
    <row r="47" spans="1:8" x14ac:dyDescent="0.2">
      <c r="A47" s="12" t="s">
        <v>604</v>
      </c>
      <c r="B47" s="14">
        <f>COUNTIFS(Movies!$L:$L,Tabla13[[#This Row],[Platform]])</f>
        <v>3</v>
      </c>
      <c r="C47" s="14">
        <f>COUNTIFS(Movies!$L:$L,Tabla13[[#This Row],[Platform]],Movies!D:D,Tabla13[[#Headers],[2020]])</f>
        <v>0</v>
      </c>
      <c r="D47" s="14">
        <f>COUNTIFS(Movies!L:L,Tabla13[[#This Row],[Platform]],Movies!D:D,Tabla13[[#Headers],[2021]])</f>
        <v>0</v>
      </c>
      <c r="E47" s="14">
        <f>COUNTIFS(Movies!L:L,Tabla13[[#This Row],[Platform]],Movies!D:D,Tabla13[[#Headers],[2022]])</f>
        <v>2</v>
      </c>
      <c r="F47" s="14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4">
        <f>COUNTIFS(Movies!$L:$L,Tabla13[[#This Row],[Platform]])</f>
        <v>2</v>
      </c>
      <c r="C48" s="14">
        <f>COUNTIFS(Movies!$L:$L,Tabla13[[#This Row],[Platform]],Movies!D:D,Tabla13[[#Headers],[2020]])</f>
        <v>0</v>
      </c>
      <c r="D48" s="14">
        <f>COUNTIFS(Movies!L:L,Tabla13[[#This Row],[Platform]],Movies!D:D,Tabla13[[#Headers],[2021]])</f>
        <v>2</v>
      </c>
      <c r="E48" s="14">
        <f>COUNTIFS(Movies!L:L,Tabla13[[#This Row],[Platform]],Movies!D:D,Tabla13[[#Headers],[2022]])</f>
        <v>0</v>
      </c>
      <c r="F48" s="14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4">
        <f>COUNTIFS(Movies!$L:$L,Tabla13[[#This Row],[Platform]])</f>
        <v>2</v>
      </c>
      <c r="C49" s="14">
        <f>COUNTIFS(Movies!$L:$L,Tabla13[[#This Row],[Platform]],Movies!D:D,Tabla13[[#Headers],[2020]])</f>
        <v>0</v>
      </c>
      <c r="D49" s="14">
        <f>COUNTIFS(Movies!L:L,Tabla13[[#This Row],[Platform]],Movies!D:D,Tabla13[[#Headers],[2021]])</f>
        <v>1</v>
      </c>
      <c r="E49" s="14">
        <f>COUNTIFS(Movies!L:L,Tabla13[[#This Row],[Platform]],Movies!D:D,Tabla13[[#Headers],[2022]])</f>
        <v>0</v>
      </c>
      <c r="F49" s="14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4">
        <f>COUNTIFS(Movies!$L:$L,Tabla13[[#This Row],[Platform]])</f>
        <v>1</v>
      </c>
      <c r="C50" s="14">
        <f>COUNTIFS(Movies!$L:$L,Tabla13[[#This Row],[Platform]],Movies!D:D,Tabla13[[#Headers],[2020]])</f>
        <v>0</v>
      </c>
      <c r="D50" s="14">
        <f>COUNTIFS(Movies!L:L,Tabla13[[#This Row],[Platform]],Movies!D:D,Tabla13[[#Headers],[2021]])</f>
        <v>0</v>
      </c>
      <c r="E50" s="14">
        <f>COUNTIFS(Movies!L:L,Tabla13[[#This Row],[Platform]],Movies!D:D,Tabla13[[#Headers],[2022]])</f>
        <v>1</v>
      </c>
      <c r="F50" s="14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4">
        <f>COUNTIFS(Movies!$L:$L,Tabla13[[#This Row],[Platform]])</f>
        <v>1</v>
      </c>
      <c r="C51" s="14">
        <f>COUNTIFS(Movies!$L:$L,Tabla13[[#This Row],[Platform]],Movies!D:D,Tabla13[[#Headers],[2020]])</f>
        <v>0</v>
      </c>
      <c r="D51" s="14">
        <f>COUNTIFS(Movies!L:L,Tabla13[[#This Row],[Platform]],Movies!D:D,Tabla13[[#Headers],[2021]])</f>
        <v>1</v>
      </c>
      <c r="E51" s="14">
        <f>COUNTIFS(Movies!L:L,Tabla13[[#This Row],[Platform]],Movies!D:D,Tabla13[[#Headers],[2022]])</f>
        <v>0</v>
      </c>
      <c r="F51" s="14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4">
        <f>COUNTIFS(Movies!$L:$L,Tabla13[[#This Row],[Platform]])</f>
        <v>1</v>
      </c>
      <c r="C52" s="14">
        <f>COUNTIFS(Movies!$L:$L,Tabla13[[#This Row],[Platform]],Movies!D:D,Tabla13[[#Headers],[2020]])</f>
        <v>0</v>
      </c>
      <c r="D52" s="14">
        <f>COUNTIFS(Movies!L:L,Tabla13[[#This Row],[Platform]],Movies!D:D,Tabla13[[#Headers],[2021]])</f>
        <v>1</v>
      </c>
      <c r="E52" s="14">
        <f>COUNTIFS(Movies!L:L,Tabla13[[#This Row],[Platform]],Movies!D:D,Tabla13[[#Headers],[2022]])</f>
        <v>0</v>
      </c>
      <c r="F52" s="14">
        <f>COUNTIFS(Movies!L:L,Tabla13[[#This Row],[Platform]],Movies!D:D,Tabla13[[#Headers],[2023]])</f>
        <v>0</v>
      </c>
    </row>
    <row r="58" spans="1:6" x14ac:dyDescent="0.2">
      <c r="A58" t="s">
        <v>905</v>
      </c>
      <c r="B58" t="s">
        <v>893</v>
      </c>
    </row>
    <row r="59" spans="1:6" x14ac:dyDescent="0.2">
      <c r="A59" t="s">
        <v>899</v>
      </c>
      <c r="B59" t="s">
        <v>28</v>
      </c>
      <c r="C59" t="s">
        <v>17</v>
      </c>
    </row>
    <row r="60" spans="1:6" x14ac:dyDescent="0.2">
      <c r="A60" t="s">
        <v>935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sheetPr codeName="Hoja4"/>
  <dimension ref="A1:K106"/>
  <sheetViews>
    <sheetView showGridLines="0" showRowColHeaders="0" tabSelected="1" topLeftCell="A2" workbookViewId="0">
      <selection activeCell="F48" sqref="F48"/>
    </sheetView>
  </sheetViews>
  <sheetFormatPr baseColWidth="10" defaultRowHeight="16" x14ac:dyDescent="0.2"/>
  <cols>
    <col min="1" max="1" width="13.33203125" style="22" customWidth="1"/>
    <col min="2" max="2" width="12" style="22" bestFit="1" customWidth="1"/>
    <col min="3" max="3" width="16" style="22" customWidth="1"/>
    <col min="4" max="4" width="10.83203125" style="22"/>
    <col min="5" max="5" width="12.6640625" style="22" customWidth="1"/>
    <col min="6" max="6" width="13" style="22" bestFit="1" customWidth="1"/>
    <col min="7" max="7" width="10.83203125" style="22"/>
    <col min="8" max="8" width="16.83203125" style="22" customWidth="1"/>
    <col min="9" max="16384" width="10.83203125" style="22"/>
  </cols>
  <sheetData>
    <row r="1" spans="1:2" s="28" customFormat="1" ht="25" customHeight="1" x14ac:dyDescent="0.2">
      <c r="A1" s="23" t="s">
        <v>967</v>
      </c>
      <c r="B1" s="27"/>
    </row>
    <row r="2" spans="1:2" s="26" customFormat="1" x14ac:dyDescent="0.2">
      <c r="A2" s="24"/>
      <c r="B2" s="25"/>
    </row>
    <row r="3" spans="1:2" s="26" customFormat="1" x14ac:dyDescent="0.2"/>
    <row r="4" spans="1:2" s="26" customFormat="1" x14ac:dyDescent="0.2"/>
    <row r="5" spans="1:2" s="26" customFormat="1" x14ac:dyDescent="0.2"/>
    <row r="6" spans="1:2" s="26" customFormat="1" x14ac:dyDescent="0.2"/>
    <row r="7" spans="1:2" s="26" customFormat="1" x14ac:dyDescent="0.2"/>
    <row r="8" spans="1:2" s="26" customFormat="1" x14ac:dyDescent="0.2"/>
    <row r="9" spans="1:2" s="26" customFormat="1" x14ac:dyDescent="0.2"/>
    <row r="10" spans="1:2" s="26" customFormat="1" x14ac:dyDescent="0.2"/>
    <row r="11" spans="1:2" s="26" customFormat="1" x14ac:dyDescent="0.2"/>
    <row r="12" spans="1:2" s="26" customFormat="1" x14ac:dyDescent="0.2"/>
    <row r="13" spans="1:2" s="26" customFormat="1" x14ac:dyDescent="0.2"/>
    <row r="14" spans="1:2" s="26" customFormat="1" x14ac:dyDescent="0.2"/>
    <row r="15" spans="1:2" s="26" customFormat="1" x14ac:dyDescent="0.2"/>
    <row r="16" spans="1:2" s="26" customFormat="1" x14ac:dyDescent="0.2"/>
    <row r="17" s="26" customFormat="1" x14ac:dyDescent="0.2"/>
    <row r="18" s="26" customFormat="1" x14ac:dyDescent="0.2"/>
    <row r="19" s="26" customFormat="1" x14ac:dyDescent="0.2"/>
    <row r="20" s="26" customFormat="1" x14ac:dyDescent="0.2"/>
    <row r="21" s="26" customFormat="1" x14ac:dyDescent="0.2"/>
    <row r="22" s="26" customFormat="1" x14ac:dyDescent="0.2"/>
    <row r="23" s="26" customFormat="1" x14ac:dyDescent="0.2"/>
    <row r="24" s="26" customFormat="1" x14ac:dyDescent="0.2"/>
    <row r="25" s="26" customFormat="1" x14ac:dyDescent="0.2"/>
    <row r="26" s="26" customFormat="1" x14ac:dyDescent="0.2"/>
    <row r="27" s="26" customFormat="1" x14ac:dyDescent="0.2"/>
    <row r="28" s="26" customFormat="1" x14ac:dyDescent="0.2"/>
    <row r="29" s="26" customFormat="1" x14ac:dyDescent="0.2"/>
    <row r="30" s="26" customFormat="1" x14ac:dyDescent="0.2"/>
    <row r="31" s="26" customFormat="1" x14ac:dyDescent="0.2"/>
    <row r="32" s="26" customFormat="1" x14ac:dyDescent="0.2"/>
    <row r="33" s="26" customFormat="1" x14ac:dyDescent="0.2"/>
    <row r="34" s="26" customFormat="1" x14ac:dyDescent="0.2"/>
    <row r="35" s="26" customFormat="1" x14ac:dyDescent="0.2"/>
    <row r="36" s="26" customFormat="1" x14ac:dyDescent="0.2"/>
    <row r="37" s="26" customFormat="1" x14ac:dyDescent="0.2"/>
    <row r="38" s="26" customFormat="1" x14ac:dyDescent="0.2"/>
    <row r="39" s="26" customFormat="1" x14ac:dyDescent="0.2"/>
    <row r="40" s="26" customFormat="1" x14ac:dyDescent="0.2"/>
    <row r="41" s="26" customFormat="1" x14ac:dyDescent="0.2"/>
    <row r="42" s="26" customFormat="1" x14ac:dyDescent="0.2"/>
    <row r="43" s="26" customFormat="1" x14ac:dyDescent="0.2"/>
    <row r="44" s="26" customFormat="1" x14ac:dyDescent="0.2"/>
    <row r="45" s="26" customFormat="1" x14ac:dyDescent="0.2"/>
    <row r="46" s="26" customFormat="1" x14ac:dyDescent="0.2"/>
    <row r="47" s="26" customFormat="1" x14ac:dyDescent="0.2"/>
    <row r="48" s="26" customFormat="1" x14ac:dyDescent="0.2"/>
    <row r="49" spans="1:11" s="26" customFormat="1" x14ac:dyDescent="0.2"/>
    <row r="50" spans="1:11" s="26" customFormat="1" x14ac:dyDescent="0.2"/>
    <row r="58" spans="1:11" ht="34" x14ac:dyDescent="0.2">
      <c r="A58" s="29" t="s">
        <v>904</v>
      </c>
      <c r="B58" s="29" t="s">
        <v>941</v>
      </c>
      <c r="C58" s="29" t="s">
        <v>942</v>
      </c>
      <c r="D58" s="29" t="s">
        <v>902</v>
      </c>
      <c r="E58" s="30" t="s">
        <v>943</v>
      </c>
      <c r="F58" s="29" t="s">
        <v>956</v>
      </c>
      <c r="G58" s="29" t="s">
        <v>903</v>
      </c>
      <c r="H58" s="30" t="s">
        <v>957</v>
      </c>
      <c r="I58" s="29" t="s">
        <v>965</v>
      </c>
      <c r="J58" s="29" t="s">
        <v>965</v>
      </c>
      <c r="K58" s="30" t="s">
        <v>966</v>
      </c>
    </row>
    <row r="59" spans="1:11" x14ac:dyDescent="0.2">
      <c r="A59" s="31">
        <v>2020</v>
      </c>
      <c r="B59" s="31">
        <f>COUNTIF(Movies!D:D,$A59)</f>
        <v>84</v>
      </c>
      <c r="C59" s="31">
        <v>1</v>
      </c>
      <c r="D59" s="31" t="s">
        <v>944</v>
      </c>
      <c r="E59" s="31">
        <f>COUNTIF(Movies!E:E,$C59)</f>
        <v>45</v>
      </c>
      <c r="F59" s="31">
        <v>1</v>
      </c>
      <c r="G59" s="31" t="s">
        <v>958</v>
      </c>
      <c r="H59" s="31">
        <f>COUNTIF(Movies!F:F,$F59)</f>
        <v>48</v>
      </c>
      <c r="I59" s="32">
        <v>202001</v>
      </c>
      <c r="J59" s="33">
        <v>43831</v>
      </c>
      <c r="K59" s="31">
        <f>COUNTIF(Movies!C:C,$I59)</f>
        <v>11</v>
      </c>
    </row>
    <row r="60" spans="1:11" x14ac:dyDescent="0.2">
      <c r="A60" s="31">
        <v>2021</v>
      </c>
      <c r="B60" s="31">
        <f>COUNTIF(Movies!D:D,$A60)</f>
        <v>135</v>
      </c>
      <c r="C60" s="31">
        <v>2</v>
      </c>
      <c r="D60" s="31" t="s">
        <v>945</v>
      </c>
      <c r="E60" s="31">
        <f>COUNTIF(Movies!E:E,$C60)</f>
        <v>31</v>
      </c>
      <c r="F60" s="31">
        <v>2</v>
      </c>
      <c r="G60" s="31" t="s">
        <v>959</v>
      </c>
      <c r="H60" s="31">
        <f>COUNTIF(Movies!F:F,$F60)</f>
        <v>28</v>
      </c>
      <c r="I60" s="32">
        <v>202002</v>
      </c>
      <c r="J60" s="33">
        <v>43862</v>
      </c>
      <c r="K60" s="31">
        <f>COUNTIF(Movies!C:C,$I60)</f>
        <v>7</v>
      </c>
    </row>
    <row r="61" spans="1:11" x14ac:dyDescent="0.2">
      <c r="A61" s="31">
        <v>2022</v>
      </c>
      <c r="B61" s="31">
        <f>COUNTIF(Movies!D:D,$A61)</f>
        <v>90</v>
      </c>
      <c r="C61" s="31">
        <v>3</v>
      </c>
      <c r="D61" s="31" t="s">
        <v>946</v>
      </c>
      <c r="E61" s="31">
        <f>COUNTIF(Movies!E:E,$C61)</f>
        <v>32</v>
      </c>
      <c r="F61" s="31">
        <v>3</v>
      </c>
      <c r="G61" s="31" t="s">
        <v>960</v>
      </c>
      <c r="H61" s="31">
        <f>COUNTIF(Movies!F:F,$F61)</f>
        <v>33</v>
      </c>
      <c r="I61" s="32">
        <v>202003</v>
      </c>
      <c r="J61" s="33">
        <v>43891</v>
      </c>
      <c r="K61" s="31">
        <f>COUNTIF(Movies!C:C,$I61)</f>
        <v>7</v>
      </c>
    </row>
    <row r="62" spans="1:11" x14ac:dyDescent="0.2">
      <c r="A62" s="31">
        <v>2023</v>
      </c>
      <c r="B62" s="31">
        <f>COUNTIF(Movies!D:D,$A62)</f>
        <v>37</v>
      </c>
      <c r="C62" s="31">
        <v>4</v>
      </c>
      <c r="D62" s="31" t="s">
        <v>947</v>
      </c>
      <c r="E62" s="31">
        <f>COUNTIF(Movies!E:E,$C62)</f>
        <v>54</v>
      </c>
      <c r="F62" s="31">
        <v>4</v>
      </c>
      <c r="G62" s="31" t="s">
        <v>961</v>
      </c>
      <c r="H62" s="31">
        <f>COUNTIF(Movies!F:F,$F62)</f>
        <v>60</v>
      </c>
      <c r="I62" s="32">
        <v>202004</v>
      </c>
      <c r="J62" s="33">
        <v>43922</v>
      </c>
      <c r="K62" s="31">
        <f>COUNTIF(Movies!C:C,$I62)</f>
        <v>22</v>
      </c>
    </row>
    <row r="63" spans="1:11" x14ac:dyDescent="0.2">
      <c r="A63" s="31"/>
      <c r="B63" s="31"/>
      <c r="C63" s="31">
        <v>5</v>
      </c>
      <c r="D63" s="31" t="s">
        <v>948</v>
      </c>
      <c r="E63" s="31">
        <f>COUNTIF(Movies!E:E,$C63)</f>
        <v>38</v>
      </c>
      <c r="F63" s="31">
        <v>5</v>
      </c>
      <c r="G63" s="31" t="s">
        <v>962</v>
      </c>
      <c r="H63" s="31">
        <f>COUNTIF(Movies!F:F,$F63)</f>
        <v>26</v>
      </c>
      <c r="I63" s="32">
        <v>202005</v>
      </c>
      <c r="J63" s="33">
        <v>43952</v>
      </c>
      <c r="K63" s="31">
        <f>COUNTIF(Movies!C:C,$I63)</f>
        <v>16</v>
      </c>
    </row>
    <row r="64" spans="1:11" x14ac:dyDescent="0.2">
      <c r="A64" s="31"/>
      <c r="B64" s="31"/>
      <c r="C64" s="31">
        <v>6</v>
      </c>
      <c r="D64" s="31" t="s">
        <v>949</v>
      </c>
      <c r="E64" s="31">
        <f>COUNTIF(Movies!E:E,$C64)</f>
        <v>27</v>
      </c>
      <c r="F64" s="31">
        <v>6</v>
      </c>
      <c r="G64" s="31" t="s">
        <v>963</v>
      </c>
      <c r="H64" s="31">
        <f>COUNTIF(Movies!F:F,$F64)</f>
        <v>68</v>
      </c>
      <c r="I64" s="32">
        <v>202006</v>
      </c>
      <c r="J64" s="33">
        <v>43983</v>
      </c>
      <c r="K64" s="31">
        <f>COUNTIF(Movies!C:C,$I64)</f>
        <v>3</v>
      </c>
    </row>
    <row r="65" spans="1:11" x14ac:dyDescent="0.2">
      <c r="A65" s="31"/>
      <c r="B65" s="31"/>
      <c r="C65" s="31">
        <v>7</v>
      </c>
      <c r="D65" s="31" t="s">
        <v>950</v>
      </c>
      <c r="E65" s="31">
        <f>COUNTIF(Movies!E:E,$C65)</f>
        <v>26</v>
      </c>
      <c r="F65" s="31">
        <v>7</v>
      </c>
      <c r="G65" s="31" t="s">
        <v>964</v>
      </c>
      <c r="H65" s="31">
        <f>COUNTIF(Movies!F:F,$F65)</f>
        <v>83</v>
      </c>
      <c r="I65" s="32">
        <v>202007</v>
      </c>
      <c r="J65" s="33">
        <v>44013</v>
      </c>
      <c r="K65" s="31">
        <f>COUNTIF(Movies!C:C,$I65)</f>
        <v>5</v>
      </c>
    </row>
    <row r="66" spans="1:11" x14ac:dyDescent="0.2">
      <c r="A66" s="31"/>
      <c r="B66" s="31"/>
      <c r="C66" s="31">
        <v>8</v>
      </c>
      <c r="D66" s="31" t="s">
        <v>951</v>
      </c>
      <c r="E66" s="31">
        <f>COUNTIF(Movies!E:E,$C66)</f>
        <v>22</v>
      </c>
      <c r="F66" s="31"/>
      <c r="G66" s="31"/>
      <c r="H66" s="31"/>
      <c r="I66" s="32">
        <v>202008</v>
      </c>
      <c r="J66" s="33">
        <v>44044</v>
      </c>
      <c r="K66" s="31">
        <f>COUNTIF(Movies!C:C,$I66)</f>
        <v>2</v>
      </c>
    </row>
    <row r="67" spans="1:11" x14ac:dyDescent="0.2">
      <c r="A67" s="31"/>
      <c r="B67" s="31"/>
      <c r="C67" s="31">
        <v>9</v>
      </c>
      <c r="D67" s="31" t="s">
        <v>952</v>
      </c>
      <c r="E67" s="31">
        <f>COUNTIF(Movies!E:E,$C67)</f>
        <v>17</v>
      </c>
      <c r="F67" s="31"/>
      <c r="G67" s="31"/>
      <c r="H67" s="31"/>
      <c r="I67" s="32">
        <v>202009</v>
      </c>
      <c r="J67" s="33">
        <v>44075</v>
      </c>
      <c r="K67" s="31">
        <f>COUNTIF(Movies!C:C,$I67)</f>
        <v>0</v>
      </c>
    </row>
    <row r="68" spans="1:11" x14ac:dyDescent="0.2">
      <c r="A68" s="31"/>
      <c r="B68" s="31"/>
      <c r="C68" s="31">
        <v>10</v>
      </c>
      <c r="D68" s="31" t="s">
        <v>953</v>
      </c>
      <c r="E68" s="31">
        <f>COUNTIF(Movies!E:E,$C68)</f>
        <v>20</v>
      </c>
      <c r="F68" s="31"/>
      <c r="G68" s="31"/>
      <c r="H68" s="31"/>
      <c r="I68" s="32">
        <v>202010</v>
      </c>
      <c r="J68" s="33">
        <v>44105</v>
      </c>
      <c r="K68" s="31">
        <f>COUNTIF(Movies!C:C,$I68)</f>
        <v>2</v>
      </c>
    </row>
    <row r="69" spans="1:11" x14ac:dyDescent="0.2">
      <c r="A69" s="31"/>
      <c r="B69" s="31"/>
      <c r="C69" s="31">
        <v>11</v>
      </c>
      <c r="D69" s="31" t="s">
        <v>954</v>
      </c>
      <c r="E69" s="31">
        <f>COUNTIF(Movies!E:E,$C69)</f>
        <v>14</v>
      </c>
      <c r="F69" s="31"/>
      <c r="G69" s="31"/>
      <c r="H69" s="31"/>
      <c r="I69" s="32">
        <v>202011</v>
      </c>
      <c r="J69" s="33">
        <v>44136</v>
      </c>
      <c r="K69" s="31">
        <f>COUNTIF(Movies!C:C,$I69)</f>
        <v>3</v>
      </c>
    </row>
    <row r="70" spans="1:11" x14ac:dyDescent="0.2">
      <c r="A70" s="31"/>
      <c r="B70" s="31"/>
      <c r="C70" s="31">
        <v>12</v>
      </c>
      <c r="D70" s="31" t="s">
        <v>955</v>
      </c>
      <c r="E70" s="31">
        <f>COUNTIF(Movies!E:E,$C70)</f>
        <v>20</v>
      </c>
      <c r="F70" s="31"/>
      <c r="G70" s="31"/>
      <c r="H70" s="31"/>
      <c r="I70" s="32">
        <v>202012</v>
      </c>
      <c r="J70" s="33">
        <v>44166</v>
      </c>
      <c r="K70" s="31">
        <f>COUNTIF(Movies!C:C,$I70)</f>
        <v>6</v>
      </c>
    </row>
    <row r="71" spans="1:11" x14ac:dyDescent="0.2">
      <c r="A71" s="31"/>
      <c r="B71" s="31"/>
      <c r="C71" s="31"/>
      <c r="D71" s="31"/>
      <c r="E71" s="31"/>
      <c r="F71" s="31"/>
      <c r="G71" s="31"/>
      <c r="H71" s="31"/>
      <c r="I71" s="32">
        <v>202101</v>
      </c>
      <c r="J71" s="33">
        <v>44197</v>
      </c>
      <c r="K71" s="31">
        <f>COUNTIF(Movies!C:C,$I71)</f>
        <v>16</v>
      </c>
    </row>
    <row r="72" spans="1:11" x14ac:dyDescent="0.2">
      <c r="A72" s="31"/>
      <c r="B72" s="31"/>
      <c r="C72" s="31"/>
      <c r="D72" s="31"/>
      <c r="E72" s="31"/>
      <c r="F72" s="31"/>
      <c r="G72" s="31"/>
      <c r="H72" s="31"/>
      <c r="I72" s="32">
        <v>202102</v>
      </c>
      <c r="J72" s="33">
        <v>44228</v>
      </c>
      <c r="K72" s="31">
        <f>COUNTIF(Movies!C:C,$I72)</f>
        <v>11</v>
      </c>
    </row>
    <row r="73" spans="1:11" x14ac:dyDescent="0.2">
      <c r="A73" s="31"/>
      <c r="B73" s="31"/>
      <c r="C73" s="31"/>
      <c r="D73" s="31"/>
      <c r="E73" s="31"/>
      <c r="F73" s="31"/>
      <c r="G73" s="31"/>
      <c r="H73" s="31"/>
      <c r="I73" s="32">
        <v>202103</v>
      </c>
      <c r="J73" s="33">
        <v>44256</v>
      </c>
      <c r="K73" s="31">
        <f>COUNTIF(Movies!C:C,$I73)</f>
        <v>16</v>
      </c>
    </row>
    <row r="74" spans="1:11" x14ac:dyDescent="0.2">
      <c r="A74" s="31"/>
      <c r="B74" s="31"/>
      <c r="C74" s="31"/>
      <c r="D74" s="31"/>
      <c r="E74" s="31"/>
      <c r="F74" s="31"/>
      <c r="G74" s="31"/>
      <c r="H74" s="31"/>
      <c r="I74" s="32">
        <v>202104</v>
      </c>
      <c r="J74" s="33">
        <v>44287</v>
      </c>
      <c r="K74" s="31">
        <f>COUNTIF(Movies!C:C,$I74)</f>
        <v>13</v>
      </c>
    </row>
    <row r="75" spans="1:11" x14ac:dyDescent="0.2">
      <c r="A75" s="31"/>
      <c r="B75" s="31"/>
      <c r="C75" s="31"/>
      <c r="D75" s="31"/>
      <c r="E75" s="31"/>
      <c r="F75" s="31"/>
      <c r="G75" s="31"/>
      <c r="H75" s="31"/>
      <c r="I75" s="32">
        <v>202105</v>
      </c>
      <c r="J75" s="33">
        <v>44317</v>
      </c>
      <c r="K75" s="31">
        <f>COUNTIF(Movies!C:C,$I75)</f>
        <v>13</v>
      </c>
    </row>
    <row r="76" spans="1:11" x14ac:dyDescent="0.2">
      <c r="A76" s="31"/>
      <c r="B76" s="31"/>
      <c r="C76" s="31"/>
      <c r="D76" s="31"/>
      <c r="E76" s="31"/>
      <c r="F76" s="31"/>
      <c r="G76" s="31"/>
      <c r="H76" s="31"/>
      <c r="I76" s="32">
        <v>202106</v>
      </c>
      <c r="J76" s="33">
        <v>44348</v>
      </c>
      <c r="K76" s="31">
        <f>COUNTIF(Movies!C:C,$I76)</f>
        <v>12</v>
      </c>
    </row>
    <row r="77" spans="1:11" x14ac:dyDescent="0.2">
      <c r="A77" s="31"/>
      <c r="B77" s="31"/>
      <c r="C77" s="31"/>
      <c r="D77" s="31"/>
      <c r="E77" s="31"/>
      <c r="F77" s="31"/>
      <c r="G77" s="31"/>
      <c r="H77" s="31"/>
      <c r="I77" s="32">
        <v>202107</v>
      </c>
      <c r="J77" s="33">
        <v>44378</v>
      </c>
      <c r="K77" s="31">
        <f>COUNTIF(Movies!C:C,$I77)</f>
        <v>11</v>
      </c>
    </row>
    <row r="78" spans="1:11" x14ac:dyDescent="0.2">
      <c r="A78" s="31"/>
      <c r="B78" s="31"/>
      <c r="C78" s="31"/>
      <c r="D78" s="31"/>
      <c r="E78" s="31"/>
      <c r="F78" s="31"/>
      <c r="G78" s="31"/>
      <c r="H78" s="31"/>
      <c r="I78" s="32">
        <v>202108</v>
      </c>
      <c r="J78" s="33">
        <v>44409</v>
      </c>
      <c r="K78" s="31">
        <f>COUNTIF(Movies!C:C,$I78)</f>
        <v>10</v>
      </c>
    </row>
    <row r="79" spans="1:11" x14ac:dyDescent="0.2">
      <c r="A79" s="31"/>
      <c r="B79" s="31"/>
      <c r="C79" s="31"/>
      <c r="D79" s="31"/>
      <c r="E79" s="31"/>
      <c r="F79" s="31"/>
      <c r="G79" s="31"/>
      <c r="H79" s="31"/>
      <c r="I79" s="32">
        <v>202109</v>
      </c>
      <c r="J79" s="33">
        <v>44440</v>
      </c>
      <c r="K79" s="31">
        <f>COUNTIF(Movies!C:C,$I79)</f>
        <v>7</v>
      </c>
    </row>
    <row r="80" spans="1:11" x14ac:dyDescent="0.2">
      <c r="A80" s="31"/>
      <c r="B80" s="31"/>
      <c r="C80" s="31"/>
      <c r="D80" s="31"/>
      <c r="E80" s="31"/>
      <c r="F80" s="31"/>
      <c r="G80" s="31"/>
      <c r="H80" s="31"/>
      <c r="I80" s="32">
        <v>202110</v>
      </c>
      <c r="J80" s="33">
        <v>44470</v>
      </c>
      <c r="K80" s="31">
        <f>COUNTIF(Movies!C:C,$I80)</f>
        <v>10</v>
      </c>
    </row>
    <row r="81" spans="1:11" x14ac:dyDescent="0.2">
      <c r="A81" s="31"/>
      <c r="B81" s="31"/>
      <c r="C81" s="31"/>
      <c r="D81" s="31"/>
      <c r="E81" s="31"/>
      <c r="F81" s="31"/>
      <c r="G81" s="31"/>
      <c r="H81" s="31"/>
      <c r="I81" s="32">
        <v>202111</v>
      </c>
      <c r="J81" s="33">
        <v>44501</v>
      </c>
      <c r="K81" s="31">
        <f>COUNTIF(Movies!C:C,$I81)</f>
        <v>7</v>
      </c>
    </row>
    <row r="82" spans="1:11" x14ac:dyDescent="0.2">
      <c r="A82" s="31"/>
      <c r="B82" s="31"/>
      <c r="C82" s="31"/>
      <c r="D82" s="31"/>
      <c r="E82" s="31"/>
      <c r="F82" s="31"/>
      <c r="G82" s="31"/>
      <c r="H82" s="31"/>
      <c r="I82" s="32">
        <v>202112</v>
      </c>
      <c r="J82" s="33">
        <v>44531</v>
      </c>
      <c r="K82" s="31">
        <f>COUNTIF(Movies!C:C,$I82)</f>
        <v>9</v>
      </c>
    </row>
    <row r="83" spans="1:11" x14ac:dyDescent="0.2">
      <c r="A83" s="31"/>
      <c r="B83" s="31"/>
      <c r="C83" s="31"/>
      <c r="D83" s="31"/>
      <c r="E83" s="31"/>
      <c r="F83" s="31"/>
      <c r="G83" s="31"/>
      <c r="H83" s="31"/>
      <c r="I83" s="32">
        <v>202201</v>
      </c>
      <c r="J83" s="33">
        <v>44562</v>
      </c>
      <c r="K83" s="31">
        <f>COUNTIF(Movies!C:C,$I83)</f>
        <v>10</v>
      </c>
    </row>
    <row r="84" spans="1:11" x14ac:dyDescent="0.2">
      <c r="A84" s="31"/>
      <c r="B84" s="31"/>
      <c r="C84" s="31"/>
      <c r="D84" s="31"/>
      <c r="E84" s="31"/>
      <c r="F84" s="31"/>
      <c r="G84" s="31"/>
      <c r="H84" s="31"/>
      <c r="I84" s="32">
        <v>202202</v>
      </c>
      <c r="J84" s="33">
        <v>44593</v>
      </c>
      <c r="K84" s="31">
        <f>COUNTIF(Movies!C:C,$I84)</f>
        <v>8</v>
      </c>
    </row>
    <row r="85" spans="1:11" x14ac:dyDescent="0.2">
      <c r="A85" s="31"/>
      <c r="B85" s="31"/>
      <c r="C85" s="31"/>
      <c r="D85" s="31"/>
      <c r="E85" s="31"/>
      <c r="F85" s="31"/>
      <c r="G85" s="31"/>
      <c r="H85" s="31"/>
      <c r="I85" s="32">
        <v>202203</v>
      </c>
      <c r="J85" s="33">
        <v>44621</v>
      </c>
      <c r="K85" s="31">
        <f>COUNTIF(Movies!C:C,$I85)</f>
        <v>7</v>
      </c>
    </row>
    <row r="86" spans="1:11" x14ac:dyDescent="0.2">
      <c r="A86" s="31"/>
      <c r="B86" s="31"/>
      <c r="C86" s="31"/>
      <c r="D86" s="31"/>
      <c r="E86" s="31"/>
      <c r="F86" s="31"/>
      <c r="G86" s="31"/>
      <c r="H86" s="31"/>
      <c r="I86" s="32">
        <v>202204</v>
      </c>
      <c r="J86" s="33">
        <v>44652</v>
      </c>
      <c r="K86" s="31">
        <f>COUNTIF(Movies!C:C,$I86)</f>
        <v>13</v>
      </c>
    </row>
    <row r="87" spans="1:11" x14ac:dyDescent="0.2">
      <c r="A87" s="31"/>
      <c r="B87" s="31"/>
      <c r="C87" s="31"/>
      <c r="D87" s="31"/>
      <c r="E87" s="31"/>
      <c r="F87" s="31"/>
      <c r="G87" s="31"/>
      <c r="H87" s="31"/>
      <c r="I87" s="32">
        <v>202205</v>
      </c>
      <c r="J87" s="33">
        <v>44682</v>
      </c>
      <c r="K87" s="31">
        <f>COUNTIF(Movies!C:C,$I87)</f>
        <v>7</v>
      </c>
    </row>
    <row r="88" spans="1:11" x14ac:dyDescent="0.2">
      <c r="A88" s="31"/>
      <c r="B88" s="31"/>
      <c r="C88" s="31"/>
      <c r="D88" s="31"/>
      <c r="E88" s="31"/>
      <c r="F88" s="31"/>
      <c r="G88" s="31"/>
      <c r="H88" s="31"/>
      <c r="I88" s="32">
        <v>202206</v>
      </c>
      <c r="J88" s="33">
        <v>44713</v>
      </c>
      <c r="K88" s="31">
        <f>COUNTIF(Movies!C:C,$I88)</f>
        <v>7</v>
      </c>
    </row>
    <row r="89" spans="1:11" x14ac:dyDescent="0.2">
      <c r="A89" s="31"/>
      <c r="B89" s="31"/>
      <c r="C89" s="31"/>
      <c r="D89" s="31"/>
      <c r="E89" s="31"/>
      <c r="F89" s="31"/>
      <c r="G89" s="31"/>
      <c r="H89" s="31"/>
      <c r="I89" s="32">
        <v>202207</v>
      </c>
      <c r="J89" s="33">
        <v>44743</v>
      </c>
      <c r="K89" s="31">
        <f>COUNTIF(Movies!C:C,$I89)</f>
        <v>8</v>
      </c>
    </row>
    <row r="90" spans="1:11" x14ac:dyDescent="0.2">
      <c r="A90" s="31"/>
      <c r="B90" s="31"/>
      <c r="C90" s="31"/>
      <c r="D90" s="31"/>
      <c r="E90" s="31"/>
      <c r="F90" s="31"/>
      <c r="G90" s="31"/>
      <c r="H90" s="31"/>
      <c r="I90" s="32">
        <v>202208</v>
      </c>
      <c r="J90" s="33">
        <v>44774</v>
      </c>
      <c r="K90" s="31">
        <f>COUNTIF(Movies!C:C,$I90)</f>
        <v>8</v>
      </c>
    </row>
    <row r="91" spans="1:11" x14ac:dyDescent="0.2">
      <c r="A91" s="31"/>
      <c r="B91" s="31"/>
      <c r="C91" s="31"/>
      <c r="D91" s="31"/>
      <c r="E91" s="31"/>
      <c r="F91" s="31"/>
      <c r="G91" s="31"/>
      <c r="H91" s="31"/>
      <c r="I91" s="32">
        <v>202209</v>
      </c>
      <c r="J91" s="33">
        <v>44805</v>
      </c>
      <c r="K91" s="31">
        <f>COUNTIF(Movies!C:C,$I91)</f>
        <v>7</v>
      </c>
    </row>
    <row r="92" spans="1:11" x14ac:dyDescent="0.2">
      <c r="A92" s="31"/>
      <c r="B92" s="31"/>
      <c r="C92" s="31"/>
      <c r="D92" s="31"/>
      <c r="E92" s="31"/>
      <c r="F92" s="31"/>
      <c r="G92" s="31"/>
      <c r="H92" s="31"/>
      <c r="I92" s="32">
        <v>202210</v>
      </c>
      <c r="J92" s="33">
        <v>44835</v>
      </c>
      <c r="K92" s="31">
        <f>COUNTIF(Movies!C:C,$I92)</f>
        <v>6</v>
      </c>
    </row>
    <row r="93" spans="1:11" x14ac:dyDescent="0.2">
      <c r="A93" s="31"/>
      <c r="B93" s="31"/>
      <c r="C93" s="31"/>
      <c r="D93" s="31"/>
      <c r="E93" s="31"/>
      <c r="F93" s="31"/>
      <c r="G93" s="31"/>
      <c r="H93" s="31"/>
      <c r="I93" s="32">
        <v>202211</v>
      </c>
      <c r="J93" s="33">
        <v>44866</v>
      </c>
      <c r="K93" s="31">
        <f>COUNTIF(Movies!C:C,$I93)</f>
        <v>4</v>
      </c>
    </row>
    <row r="94" spans="1:11" x14ac:dyDescent="0.2">
      <c r="A94" s="31"/>
      <c r="B94" s="31"/>
      <c r="C94" s="31"/>
      <c r="D94" s="31"/>
      <c r="E94" s="31"/>
      <c r="F94" s="31"/>
      <c r="G94" s="31"/>
      <c r="H94" s="31"/>
      <c r="I94" s="32">
        <v>202212</v>
      </c>
      <c r="J94" s="33">
        <v>44896</v>
      </c>
      <c r="K94" s="31">
        <f>COUNTIF(Movies!C:C,$I94)</f>
        <v>5</v>
      </c>
    </row>
    <row r="95" spans="1:11" x14ac:dyDescent="0.2">
      <c r="A95" s="31"/>
      <c r="B95" s="31"/>
      <c r="C95" s="31"/>
      <c r="D95" s="31"/>
      <c r="E95" s="31"/>
      <c r="F95" s="31"/>
      <c r="G95" s="31"/>
      <c r="H95" s="31"/>
      <c r="I95" s="32">
        <v>202301</v>
      </c>
      <c r="J95" s="33">
        <v>44927</v>
      </c>
      <c r="K95" s="31">
        <f>COUNTIF(Movies!C:C,$I95)</f>
        <v>8</v>
      </c>
    </row>
    <row r="96" spans="1:11" x14ac:dyDescent="0.2">
      <c r="A96" s="31"/>
      <c r="B96" s="31"/>
      <c r="C96" s="31"/>
      <c r="D96" s="31"/>
      <c r="E96" s="31"/>
      <c r="F96" s="31"/>
      <c r="G96" s="31"/>
      <c r="H96" s="31"/>
      <c r="I96" s="32">
        <v>202302</v>
      </c>
      <c r="J96" s="33">
        <v>44958</v>
      </c>
      <c r="K96" s="31">
        <f>COUNTIF(Movies!C:C,$I96)</f>
        <v>5</v>
      </c>
    </row>
    <row r="97" spans="1:11" x14ac:dyDescent="0.2">
      <c r="A97" s="31"/>
      <c r="B97" s="31"/>
      <c r="C97" s="31"/>
      <c r="D97" s="31"/>
      <c r="E97" s="31"/>
      <c r="F97" s="31"/>
      <c r="G97" s="31"/>
      <c r="H97" s="31"/>
      <c r="I97" s="32">
        <v>202303</v>
      </c>
      <c r="J97" s="33">
        <v>44986</v>
      </c>
      <c r="K97" s="31">
        <f>COUNTIF(Movies!C:C,$I97)</f>
        <v>2</v>
      </c>
    </row>
    <row r="98" spans="1:11" x14ac:dyDescent="0.2">
      <c r="A98" s="31"/>
      <c r="B98" s="31"/>
      <c r="C98" s="31"/>
      <c r="D98" s="31"/>
      <c r="E98" s="31"/>
      <c r="F98" s="31"/>
      <c r="G98" s="31"/>
      <c r="H98" s="31"/>
      <c r="I98" s="32">
        <v>202304</v>
      </c>
      <c r="J98" s="33">
        <v>45017</v>
      </c>
      <c r="K98" s="31">
        <f>COUNTIF(Movies!C:C,$I98)</f>
        <v>6</v>
      </c>
    </row>
    <row r="99" spans="1:11" x14ac:dyDescent="0.2">
      <c r="A99" s="31"/>
      <c r="B99" s="31"/>
      <c r="C99" s="31"/>
      <c r="D99" s="31"/>
      <c r="E99" s="31"/>
      <c r="F99" s="31"/>
      <c r="G99" s="31"/>
      <c r="H99" s="31"/>
      <c r="I99" s="32">
        <v>202305</v>
      </c>
      <c r="J99" s="33">
        <v>45047</v>
      </c>
      <c r="K99" s="31">
        <f>COUNTIF(Movies!C:C,$I99)</f>
        <v>2</v>
      </c>
    </row>
    <row r="100" spans="1:11" x14ac:dyDescent="0.2">
      <c r="A100" s="31"/>
      <c r="B100" s="31"/>
      <c r="C100" s="31"/>
      <c r="D100" s="31"/>
      <c r="E100" s="31"/>
      <c r="F100" s="31"/>
      <c r="G100" s="31"/>
      <c r="H100" s="31"/>
      <c r="I100" s="32">
        <v>202306</v>
      </c>
      <c r="J100" s="33">
        <v>45078</v>
      </c>
      <c r="K100" s="31">
        <f>COUNTIF(Movies!C:C,$I100)</f>
        <v>5</v>
      </c>
    </row>
    <row r="101" spans="1:11" x14ac:dyDescent="0.2">
      <c r="A101" s="31"/>
      <c r="B101" s="31"/>
      <c r="C101" s="31"/>
      <c r="D101" s="31"/>
      <c r="E101" s="31"/>
      <c r="F101" s="31"/>
      <c r="G101" s="31"/>
      <c r="H101" s="31"/>
      <c r="I101" s="32">
        <v>202307</v>
      </c>
      <c r="J101" s="33">
        <v>45108</v>
      </c>
      <c r="K101" s="31">
        <f>COUNTIF(Movies!C:C,$I101)</f>
        <v>2</v>
      </c>
    </row>
    <row r="102" spans="1:11" x14ac:dyDescent="0.2">
      <c r="A102" s="31"/>
      <c r="B102" s="31"/>
      <c r="C102" s="31"/>
      <c r="D102" s="31"/>
      <c r="E102" s="31"/>
      <c r="F102" s="31"/>
      <c r="G102" s="31"/>
      <c r="H102" s="31"/>
      <c r="I102" s="32">
        <v>202308</v>
      </c>
      <c r="J102" s="33">
        <v>45139</v>
      </c>
      <c r="K102" s="31">
        <f>COUNTIF(Movies!C:C,$I102)</f>
        <v>2</v>
      </c>
    </row>
    <row r="103" spans="1:11" x14ac:dyDescent="0.2">
      <c r="A103" s="31"/>
      <c r="B103" s="31"/>
      <c r="C103" s="31"/>
      <c r="D103" s="31"/>
      <c r="E103" s="31"/>
      <c r="F103" s="31"/>
      <c r="G103" s="31"/>
      <c r="H103" s="31"/>
      <c r="I103" s="32">
        <v>202309</v>
      </c>
      <c r="J103" s="33">
        <v>45170</v>
      </c>
      <c r="K103" s="31">
        <f>COUNTIF(Movies!C:C,$I103)</f>
        <v>3</v>
      </c>
    </row>
    <row r="104" spans="1:11" x14ac:dyDescent="0.2">
      <c r="A104" s="31"/>
      <c r="B104" s="31"/>
      <c r="C104" s="31"/>
      <c r="D104" s="31"/>
      <c r="E104" s="31"/>
      <c r="F104" s="31"/>
      <c r="G104" s="31"/>
      <c r="H104" s="31"/>
      <c r="I104" s="32">
        <v>202310</v>
      </c>
      <c r="J104" s="33">
        <v>45200</v>
      </c>
      <c r="K104" s="31">
        <f>COUNTIF(Movies!C:C,$I104)</f>
        <v>2</v>
      </c>
    </row>
    <row r="105" spans="1:11" x14ac:dyDescent="0.2">
      <c r="A105" s="31"/>
      <c r="B105" s="31"/>
      <c r="C105" s="31"/>
      <c r="D105" s="31"/>
      <c r="E105" s="31"/>
      <c r="F105" s="31"/>
      <c r="G105" s="31"/>
      <c r="H105" s="31"/>
      <c r="I105" s="32">
        <v>202311</v>
      </c>
      <c r="J105" s="33">
        <v>45231</v>
      </c>
      <c r="K105" s="31">
        <f>COUNTIF(Movies!C:C,$I105)</f>
        <v>0</v>
      </c>
    </row>
    <row r="106" spans="1:11" x14ac:dyDescent="0.2">
      <c r="A106" s="31"/>
      <c r="B106" s="31"/>
      <c r="C106" s="31"/>
      <c r="D106" s="31"/>
      <c r="E106" s="31"/>
      <c r="F106" s="31"/>
      <c r="G106" s="31"/>
      <c r="H106" s="31"/>
      <c r="I106" s="32">
        <v>202312</v>
      </c>
      <c r="J106" s="33">
        <v>45261</v>
      </c>
      <c r="K106" s="31">
        <f>COUNTIF(Movies!C:C,$I106)</f>
        <v>0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66FA-5853-064A-AE68-E03A2E58241B}">
  <sheetPr codeName="Hoja5"/>
  <dimension ref="A1:AI54"/>
  <sheetViews>
    <sheetView workbookViewId="0">
      <selection activeCell="K51" sqref="K51"/>
    </sheetView>
  </sheetViews>
  <sheetFormatPr baseColWidth="10" defaultRowHeight="16" x14ac:dyDescent="0.2"/>
  <cols>
    <col min="1" max="1" width="17.1640625" customWidth="1"/>
    <col min="6" max="6" width="13.33203125" customWidth="1"/>
    <col min="9" max="9" width="10.83203125" customWidth="1"/>
    <col min="26" max="26" width="6.6640625" customWidth="1"/>
    <col min="27" max="27" width="15" bestFit="1" customWidth="1"/>
    <col min="28" max="28" width="18.1640625" bestFit="1" customWidth="1"/>
    <col min="29" max="29" width="8.6640625" customWidth="1"/>
    <col min="30" max="30" width="10.6640625" bestFit="1" customWidth="1"/>
    <col min="31" max="31" width="8.83203125" customWidth="1"/>
    <col min="32" max="32" width="9.1640625" bestFit="1" customWidth="1"/>
    <col min="33" max="33" width="7.1640625" customWidth="1"/>
    <col min="34" max="35" width="12.83203125" bestFit="1" customWidth="1"/>
  </cols>
  <sheetData>
    <row r="1" spans="1:33" x14ac:dyDescent="0.2">
      <c r="B1" s="22"/>
      <c r="C1" s="37" t="s">
        <v>969</v>
      </c>
      <c r="D1" s="37"/>
      <c r="E1" s="37"/>
      <c r="F1" s="37"/>
      <c r="G1" s="37" t="s">
        <v>970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8" t="s">
        <v>971</v>
      </c>
      <c r="T1" s="38"/>
      <c r="U1" s="38"/>
      <c r="V1" s="38"/>
      <c r="W1" s="38"/>
      <c r="X1" s="38"/>
      <c r="Y1" s="38"/>
    </row>
    <row r="2" spans="1:33" x14ac:dyDescent="0.2">
      <c r="C2" s="36">
        <v>2020</v>
      </c>
      <c r="D2" s="36">
        <v>2021</v>
      </c>
      <c r="E2" s="36">
        <v>2022</v>
      </c>
      <c r="F2" s="36">
        <v>2023</v>
      </c>
      <c r="G2" s="36" t="s">
        <v>944</v>
      </c>
      <c r="H2" s="36" t="s">
        <v>945</v>
      </c>
      <c r="I2" s="36" t="s">
        <v>946</v>
      </c>
      <c r="J2" s="36" t="s">
        <v>947</v>
      </c>
      <c r="K2" s="36" t="s">
        <v>948</v>
      </c>
      <c r="L2" s="36" t="s">
        <v>949</v>
      </c>
      <c r="M2" s="36" t="s">
        <v>950</v>
      </c>
      <c r="N2" s="36" t="s">
        <v>951</v>
      </c>
      <c r="O2" s="36" t="s">
        <v>952</v>
      </c>
      <c r="P2" s="36" t="s">
        <v>953</v>
      </c>
      <c r="Q2" s="36" t="s">
        <v>954</v>
      </c>
      <c r="R2" s="36" t="s">
        <v>955</v>
      </c>
      <c r="S2" s="36" t="s">
        <v>958</v>
      </c>
      <c r="T2" s="36" t="s">
        <v>959</v>
      </c>
      <c r="U2" s="36" t="s">
        <v>960</v>
      </c>
      <c r="V2" s="36" t="s">
        <v>961</v>
      </c>
      <c r="W2" s="36" t="s">
        <v>962</v>
      </c>
      <c r="X2" s="36" t="s">
        <v>963</v>
      </c>
      <c r="Y2" s="36" t="s">
        <v>964</v>
      </c>
    </row>
    <row r="3" spans="1:33" x14ac:dyDescent="0.2">
      <c r="A3" s="36" t="s">
        <v>968</v>
      </c>
      <c r="B3" s="36" t="s">
        <v>935</v>
      </c>
      <c r="C3" s="36">
        <v>2020</v>
      </c>
      <c r="D3" s="36">
        <v>2021</v>
      </c>
      <c r="E3" s="36">
        <v>2022</v>
      </c>
      <c r="F3" s="36">
        <v>2023</v>
      </c>
      <c r="G3" s="22">
        <v>1</v>
      </c>
      <c r="H3" s="22">
        <v>2</v>
      </c>
      <c r="I3" s="22">
        <v>3</v>
      </c>
      <c r="J3" s="22">
        <v>4</v>
      </c>
      <c r="K3" s="22">
        <v>5</v>
      </c>
      <c r="L3" s="22">
        <v>6</v>
      </c>
      <c r="M3" s="22">
        <v>7</v>
      </c>
      <c r="N3" s="22">
        <v>8</v>
      </c>
      <c r="O3" s="22">
        <v>9</v>
      </c>
      <c r="P3" s="22">
        <v>10</v>
      </c>
      <c r="Q3" s="22">
        <v>11</v>
      </c>
      <c r="R3" s="22">
        <v>12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</row>
    <row r="4" spans="1:33" x14ac:dyDescent="0.2">
      <c r="A4" t="s">
        <v>660</v>
      </c>
      <c r="B4">
        <f>COUNTIF(Movies!$L:$L,$A4)</f>
        <v>1</v>
      </c>
      <c r="C4" s="22">
        <f>COUNTIFS(Movies!$L:$L,Hoja1!$A4,Movies!$D:$D,Hoja1!C$3)</f>
        <v>0</v>
      </c>
      <c r="D4" s="22">
        <f>COUNTIFS(Movies!$L:$L,Hoja1!$A4,Movies!$D:$D,Hoja1!D$3)</f>
        <v>0</v>
      </c>
      <c r="E4" s="22">
        <f>COUNTIFS(Movies!$L:$L,Hoja1!$A4,Movies!$D:$D,Hoja1!E$3)</f>
        <v>1</v>
      </c>
      <c r="F4" s="22">
        <f>COUNTIFS(Movies!$L:$L,Hoja1!$A4,Movies!$D:$D,Hoja1!F$3)</f>
        <v>0</v>
      </c>
      <c r="G4" s="22">
        <f>COUNTIFS(Movies!$L:$L,Hoja1!$A4,Movies!$E:$E,Hoja1!G$3)</f>
        <v>0</v>
      </c>
      <c r="H4" s="22">
        <f>COUNTIFS(Movies!$L:$L,Hoja1!$A4,Movies!$E:$E,Hoja1!H$3)</f>
        <v>0</v>
      </c>
      <c r="I4" s="22">
        <f>COUNTIFS(Movies!$L:$L,Hoja1!$A4,Movies!$E:$E,Hoja1!I$3)</f>
        <v>0</v>
      </c>
      <c r="J4" s="22">
        <f>COUNTIFS(Movies!$L:$L,Hoja1!$A4,Movies!$E:$E,Hoja1!J$3)</f>
        <v>1</v>
      </c>
      <c r="K4" s="22">
        <f>COUNTIFS(Movies!$L:$L,Hoja1!$A4,Movies!$E:$E,Hoja1!K$3)</f>
        <v>0</v>
      </c>
      <c r="L4" s="22">
        <f>COUNTIFS(Movies!$L:$L,Hoja1!$A4,Movies!$E:$E,Hoja1!L$3)</f>
        <v>0</v>
      </c>
      <c r="M4" s="22">
        <f>COUNTIFS(Movies!$L:$L,Hoja1!$A4,Movies!$E:$E,Hoja1!M$3)</f>
        <v>0</v>
      </c>
      <c r="N4" s="22">
        <f>COUNTIFS(Movies!$L:$L,Hoja1!$A4,Movies!$E:$E,Hoja1!N$3)</f>
        <v>0</v>
      </c>
      <c r="O4" s="22">
        <f>COUNTIFS(Movies!$L:$L,Hoja1!$A4,Movies!$E:$E,Hoja1!O$3)</f>
        <v>0</v>
      </c>
      <c r="P4" s="22">
        <f>COUNTIFS(Movies!$L:$L,Hoja1!$A4,Movies!$E:$E,Hoja1!P$3)</f>
        <v>0</v>
      </c>
      <c r="Q4" s="22">
        <f>COUNTIFS(Movies!$L:$L,Hoja1!$A4,Movies!$E:$E,Hoja1!Q$3)</f>
        <v>0</v>
      </c>
      <c r="R4" s="22">
        <f>COUNTIFS(Movies!$L:$L,Hoja1!$A4,Movies!$E:$E,Hoja1!R$3)</f>
        <v>0</v>
      </c>
      <c r="S4" s="22">
        <f>COUNTIFS(Movies!$L:$L,Hoja1!$A4,Movies!$F:$F,Hoja1!S$3)</f>
        <v>0</v>
      </c>
      <c r="T4" s="22">
        <f>COUNTIFS(Movies!$L:$L,Hoja1!$A4,Movies!$F:$F,Hoja1!T$3)</f>
        <v>0</v>
      </c>
      <c r="U4" s="22">
        <f>COUNTIFS(Movies!$L:$L,Hoja1!$A4,Movies!$F:$F,Hoja1!U$3)</f>
        <v>0</v>
      </c>
      <c r="V4" s="22">
        <f>COUNTIFS(Movies!$L:$L,Hoja1!$A4,Movies!$F:$F,Hoja1!V$3)</f>
        <v>0</v>
      </c>
      <c r="W4" s="22">
        <f>COUNTIFS(Movies!$L:$L,Hoja1!$A4,Movies!$F:$F,Hoja1!W$3)</f>
        <v>1</v>
      </c>
      <c r="X4" s="22">
        <f>COUNTIFS(Movies!$L:$L,Hoja1!$A4,Movies!$F:$F,Hoja1!X$3)</f>
        <v>0</v>
      </c>
      <c r="Y4" s="22">
        <f>COUNTIFS(Movies!$L:$L,Hoja1!$A4,Movies!$F:$F,Hoja1!Y$3)</f>
        <v>0</v>
      </c>
      <c r="Z4">
        <v>1</v>
      </c>
      <c r="AA4" t="s">
        <v>604</v>
      </c>
      <c r="AB4" t="s">
        <v>972</v>
      </c>
      <c r="AC4" s="15">
        <v>2020</v>
      </c>
      <c r="AD4" s="22" t="s">
        <v>944</v>
      </c>
      <c r="AE4" s="22">
        <v>1</v>
      </c>
      <c r="AF4" s="22" t="s">
        <v>958</v>
      </c>
      <c r="AG4" s="22">
        <v>1</v>
      </c>
    </row>
    <row r="5" spans="1:33" x14ac:dyDescent="0.2">
      <c r="A5" t="s">
        <v>250</v>
      </c>
      <c r="B5">
        <f>COUNTIF(Movies!$L:$L,$A5)</f>
        <v>1</v>
      </c>
      <c r="C5" s="22">
        <f>COUNTIFS(Movies!$L:$L,Hoja1!$A5,Movies!$D:$D,Hoja1!C$3)</f>
        <v>0</v>
      </c>
      <c r="D5" s="22">
        <f>COUNTIFS(Movies!$L:$L,Hoja1!$A5,Movies!$D:$D,Hoja1!D$3)</f>
        <v>1</v>
      </c>
      <c r="E5" s="22">
        <f>COUNTIFS(Movies!$L:$L,Hoja1!$A5,Movies!$D:$D,Hoja1!E$3)</f>
        <v>0</v>
      </c>
      <c r="F5" s="22">
        <f>COUNTIFS(Movies!$L:$L,Hoja1!$A5,Movies!$D:$D,Hoja1!F$3)</f>
        <v>0</v>
      </c>
      <c r="G5" s="22">
        <f>COUNTIFS(Movies!$L:$L,Hoja1!$A5,Movies!$E:$E,Hoja1!G$3)</f>
        <v>1</v>
      </c>
      <c r="H5" s="22">
        <f>COUNTIFS(Movies!$L:$L,Hoja1!$A5,Movies!$E:$E,Hoja1!H$3)</f>
        <v>0</v>
      </c>
      <c r="I5" s="22">
        <f>COUNTIFS(Movies!$L:$L,Hoja1!$A5,Movies!$E:$E,Hoja1!I$3)</f>
        <v>0</v>
      </c>
      <c r="J5" s="22">
        <f>COUNTIFS(Movies!$L:$L,Hoja1!$A5,Movies!$E:$E,Hoja1!J$3)</f>
        <v>0</v>
      </c>
      <c r="K5" s="22">
        <f>COUNTIFS(Movies!$L:$L,Hoja1!$A5,Movies!$E:$E,Hoja1!K$3)</f>
        <v>0</v>
      </c>
      <c r="L5" s="22">
        <f>COUNTIFS(Movies!$L:$L,Hoja1!$A5,Movies!$E:$E,Hoja1!L$3)</f>
        <v>0</v>
      </c>
      <c r="M5" s="22">
        <f>COUNTIFS(Movies!$L:$L,Hoja1!$A5,Movies!$E:$E,Hoja1!M$3)</f>
        <v>0</v>
      </c>
      <c r="N5" s="22">
        <f>COUNTIFS(Movies!$L:$L,Hoja1!$A5,Movies!$E:$E,Hoja1!N$3)</f>
        <v>0</v>
      </c>
      <c r="O5" s="22">
        <f>COUNTIFS(Movies!$L:$L,Hoja1!$A5,Movies!$E:$E,Hoja1!O$3)</f>
        <v>0</v>
      </c>
      <c r="P5" s="22">
        <f>COUNTIFS(Movies!$L:$L,Hoja1!$A5,Movies!$E:$E,Hoja1!P$3)</f>
        <v>0</v>
      </c>
      <c r="Q5" s="22">
        <f>COUNTIFS(Movies!$L:$L,Hoja1!$A5,Movies!$E:$E,Hoja1!Q$3)</f>
        <v>0</v>
      </c>
      <c r="R5" s="22">
        <f>COUNTIFS(Movies!$L:$L,Hoja1!$A5,Movies!$E:$E,Hoja1!R$3)</f>
        <v>0</v>
      </c>
      <c r="S5" s="22">
        <f>COUNTIFS(Movies!$L:$L,Hoja1!$A5,Movies!$F:$F,Hoja1!S$3)</f>
        <v>1</v>
      </c>
      <c r="T5" s="22">
        <f>COUNTIFS(Movies!$L:$L,Hoja1!$A5,Movies!$F:$F,Hoja1!T$3)</f>
        <v>0</v>
      </c>
      <c r="U5" s="22">
        <f>COUNTIFS(Movies!$L:$L,Hoja1!$A5,Movies!$F:$F,Hoja1!U$3)</f>
        <v>0</v>
      </c>
      <c r="V5" s="22">
        <f>COUNTIFS(Movies!$L:$L,Hoja1!$A5,Movies!$F:$F,Hoja1!V$3)</f>
        <v>0</v>
      </c>
      <c r="W5" s="22">
        <f>COUNTIFS(Movies!$L:$L,Hoja1!$A5,Movies!$F:$F,Hoja1!W$3)</f>
        <v>0</v>
      </c>
      <c r="X5" s="22">
        <f>COUNTIFS(Movies!$L:$L,Hoja1!$A5,Movies!$F:$F,Hoja1!X$3)</f>
        <v>0</v>
      </c>
      <c r="Y5" s="22">
        <f>COUNTIFS(Movies!$L:$L,Hoja1!$A5,Movies!$F:$F,Hoja1!Y$3)</f>
        <v>0</v>
      </c>
      <c r="Z5">
        <v>2</v>
      </c>
      <c r="AA5" t="s">
        <v>28</v>
      </c>
      <c r="AB5" t="s">
        <v>974</v>
      </c>
      <c r="AC5" s="15">
        <v>2021</v>
      </c>
      <c r="AD5" s="22" t="s">
        <v>945</v>
      </c>
      <c r="AE5" s="22">
        <v>2</v>
      </c>
      <c r="AF5" s="22" t="s">
        <v>959</v>
      </c>
      <c r="AG5" s="22">
        <v>2</v>
      </c>
    </row>
    <row r="6" spans="1:33" x14ac:dyDescent="0.2">
      <c r="A6" t="s">
        <v>291</v>
      </c>
      <c r="B6">
        <f>COUNTIF(Movies!$L:$L,$A6)</f>
        <v>1</v>
      </c>
      <c r="C6" s="22">
        <f>COUNTIFS(Movies!$L:$L,Hoja1!$A6,Movies!$D:$D,Hoja1!C$3)</f>
        <v>0</v>
      </c>
      <c r="D6" s="22">
        <f>COUNTIFS(Movies!$L:$L,Hoja1!$A6,Movies!$D:$D,Hoja1!D$3)</f>
        <v>1</v>
      </c>
      <c r="E6" s="22">
        <f>COUNTIFS(Movies!$L:$L,Hoja1!$A6,Movies!$D:$D,Hoja1!E$3)</f>
        <v>0</v>
      </c>
      <c r="F6" s="22">
        <f>COUNTIFS(Movies!$L:$L,Hoja1!$A6,Movies!$D:$D,Hoja1!F$3)</f>
        <v>0</v>
      </c>
      <c r="G6" s="22">
        <f>COUNTIFS(Movies!$L:$L,Hoja1!$A6,Movies!$E:$E,Hoja1!G$3)</f>
        <v>0</v>
      </c>
      <c r="H6" s="22">
        <f>COUNTIFS(Movies!$L:$L,Hoja1!$A6,Movies!$E:$E,Hoja1!H$3)</f>
        <v>1</v>
      </c>
      <c r="I6" s="22">
        <f>COUNTIFS(Movies!$L:$L,Hoja1!$A6,Movies!$E:$E,Hoja1!I$3)</f>
        <v>0</v>
      </c>
      <c r="J6" s="22">
        <f>COUNTIFS(Movies!$L:$L,Hoja1!$A6,Movies!$E:$E,Hoja1!J$3)</f>
        <v>0</v>
      </c>
      <c r="K6" s="22">
        <f>COUNTIFS(Movies!$L:$L,Hoja1!$A6,Movies!$E:$E,Hoja1!K$3)</f>
        <v>0</v>
      </c>
      <c r="L6" s="22">
        <f>COUNTIFS(Movies!$L:$L,Hoja1!$A6,Movies!$E:$E,Hoja1!L$3)</f>
        <v>0</v>
      </c>
      <c r="M6" s="22">
        <f>COUNTIFS(Movies!$L:$L,Hoja1!$A6,Movies!$E:$E,Hoja1!M$3)</f>
        <v>0</v>
      </c>
      <c r="N6" s="22">
        <f>COUNTIFS(Movies!$L:$L,Hoja1!$A6,Movies!$E:$E,Hoja1!N$3)</f>
        <v>0</v>
      </c>
      <c r="O6" s="22">
        <f>COUNTIFS(Movies!$L:$L,Hoja1!$A6,Movies!$E:$E,Hoja1!O$3)</f>
        <v>0</v>
      </c>
      <c r="P6" s="22">
        <f>COUNTIFS(Movies!$L:$L,Hoja1!$A6,Movies!$E:$E,Hoja1!P$3)</f>
        <v>0</v>
      </c>
      <c r="Q6" s="22">
        <f>COUNTIFS(Movies!$L:$L,Hoja1!$A6,Movies!$E:$E,Hoja1!Q$3)</f>
        <v>0</v>
      </c>
      <c r="R6" s="22">
        <f>COUNTIFS(Movies!$L:$L,Hoja1!$A6,Movies!$E:$E,Hoja1!R$3)</f>
        <v>0</v>
      </c>
      <c r="S6" s="22">
        <f>COUNTIFS(Movies!$L:$L,Hoja1!$A6,Movies!$F:$F,Hoja1!S$3)</f>
        <v>1</v>
      </c>
      <c r="T6" s="22">
        <f>COUNTIFS(Movies!$L:$L,Hoja1!$A6,Movies!$F:$F,Hoja1!T$3)</f>
        <v>0</v>
      </c>
      <c r="U6" s="22">
        <f>COUNTIFS(Movies!$L:$L,Hoja1!$A6,Movies!$F:$F,Hoja1!U$3)</f>
        <v>0</v>
      </c>
      <c r="V6" s="22">
        <f>COUNTIFS(Movies!$L:$L,Hoja1!$A6,Movies!$F:$F,Hoja1!V$3)</f>
        <v>0</v>
      </c>
      <c r="W6" s="22">
        <f>COUNTIFS(Movies!$L:$L,Hoja1!$A6,Movies!$F:$F,Hoja1!W$3)</f>
        <v>0</v>
      </c>
      <c r="X6" s="22">
        <f>COUNTIFS(Movies!$L:$L,Hoja1!$A6,Movies!$F:$F,Hoja1!X$3)</f>
        <v>0</v>
      </c>
      <c r="Y6" s="22">
        <f>COUNTIFS(Movies!$L:$L,Hoja1!$A6,Movies!$F:$F,Hoja1!Y$3)</f>
        <v>0</v>
      </c>
      <c r="Z6">
        <v>3</v>
      </c>
      <c r="AA6" t="s">
        <v>660</v>
      </c>
      <c r="AB6" t="s">
        <v>973</v>
      </c>
      <c r="AC6" s="15">
        <v>2022</v>
      </c>
      <c r="AD6" s="22" t="s">
        <v>946</v>
      </c>
      <c r="AE6" s="22">
        <v>3</v>
      </c>
      <c r="AF6" s="22" t="s">
        <v>960</v>
      </c>
      <c r="AG6" s="22">
        <v>3</v>
      </c>
    </row>
    <row r="7" spans="1:33" x14ac:dyDescent="0.2">
      <c r="A7" t="s">
        <v>577</v>
      </c>
      <c r="B7">
        <f>COUNTIF(Movies!$L:$L,$A7)</f>
        <v>2</v>
      </c>
      <c r="C7" s="22">
        <f>COUNTIFS(Movies!$L:$L,Hoja1!$A7,Movies!$D:$D,Hoja1!C$3)</f>
        <v>0</v>
      </c>
      <c r="D7" s="22">
        <f>COUNTIFS(Movies!$L:$L,Hoja1!$A7,Movies!$D:$D,Hoja1!D$3)</f>
        <v>2</v>
      </c>
      <c r="E7" s="22">
        <f>COUNTIFS(Movies!$L:$L,Hoja1!$A7,Movies!$D:$D,Hoja1!E$3)</f>
        <v>0</v>
      </c>
      <c r="F7" s="22">
        <f>COUNTIFS(Movies!$L:$L,Hoja1!$A7,Movies!$D:$D,Hoja1!F$3)</f>
        <v>0</v>
      </c>
      <c r="G7" s="22">
        <f>COUNTIFS(Movies!$L:$L,Hoja1!$A7,Movies!$E:$E,Hoja1!G$3)</f>
        <v>0</v>
      </c>
      <c r="H7" s="22">
        <f>COUNTIFS(Movies!$L:$L,Hoja1!$A7,Movies!$E:$E,Hoja1!H$3)</f>
        <v>0</v>
      </c>
      <c r="I7" s="22">
        <f>COUNTIFS(Movies!$L:$L,Hoja1!$A7,Movies!$E:$E,Hoja1!I$3)</f>
        <v>0</v>
      </c>
      <c r="J7" s="22">
        <f>COUNTIFS(Movies!$L:$L,Hoja1!$A7,Movies!$E:$E,Hoja1!J$3)</f>
        <v>0</v>
      </c>
      <c r="K7" s="22">
        <f>COUNTIFS(Movies!$L:$L,Hoja1!$A7,Movies!$E:$E,Hoja1!K$3)</f>
        <v>0</v>
      </c>
      <c r="L7" s="22">
        <f>COUNTIFS(Movies!$L:$L,Hoja1!$A7,Movies!$E:$E,Hoja1!L$3)</f>
        <v>0</v>
      </c>
      <c r="M7" s="22">
        <f>COUNTIFS(Movies!$L:$L,Hoja1!$A7,Movies!$E:$E,Hoja1!M$3)</f>
        <v>0</v>
      </c>
      <c r="N7" s="22">
        <f>COUNTIFS(Movies!$L:$L,Hoja1!$A7,Movies!$E:$E,Hoja1!N$3)</f>
        <v>0</v>
      </c>
      <c r="O7" s="22">
        <f>COUNTIFS(Movies!$L:$L,Hoja1!$A7,Movies!$E:$E,Hoja1!O$3)</f>
        <v>0</v>
      </c>
      <c r="P7" s="22">
        <f>COUNTIFS(Movies!$L:$L,Hoja1!$A7,Movies!$E:$E,Hoja1!P$3)</f>
        <v>0</v>
      </c>
      <c r="Q7" s="22">
        <f>COUNTIFS(Movies!$L:$L,Hoja1!$A7,Movies!$E:$E,Hoja1!Q$3)</f>
        <v>0</v>
      </c>
      <c r="R7" s="22">
        <f>COUNTIFS(Movies!$L:$L,Hoja1!$A7,Movies!$E:$E,Hoja1!R$3)</f>
        <v>2</v>
      </c>
      <c r="S7" s="22">
        <f>COUNTIFS(Movies!$L:$L,Hoja1!$A7,Movies!$F:$F,Hoja1!S$3)</f>
        <v>0</v>
      </c>
      <c r="T7" s="22">
        <f>COUNTIFS(Movies!$L:$L,Hoja1!$A7,Movies!$F:$F,Hoja1!T$3)</f>
        <v>1</v>
      </c>
      <c r="U7" s="22">
        <f>COUNTIFS(Movies!$L:$L,Hoja1!$A7,Movies!$F:$F,Hoja1!U$3)</f>
        <v>0</v>
      </c>
      <c r="V7" s="22">
        <f>COUNTIFS(Movies!$L:$L,Hoja1!$A7,Movies!$F:$F,Hoja1!V$3)</f>
        <v>1</v>
      </c>
      <c r="W7" s="22">
        <f>COUNTIFS(Movies!$L:$L,Hoja1!$A7,Movies!$F:$F,Hoja1!W$3)</f>
        <v>0</v>
      </c>
      <c r="X7" s="22">
        <f>COUNTIFS(Movies!$L:$L,Hoja1!$A7,Movies!$F:$F,Hoja1!X$3)</f>
        <v>0</v>
      </c>
      <c r="Y7" s="22">
        <f>COUNTIFS(Movies!$L:$L,Hoja1!$A7,Movies!$F:$F,Hoja1!Y$3)</f>
        <v>0</v>
      </c>
      <c r="Z7">
        <v>4</v>
      </c>
      <c r="AA7" t="s">
        <v>220</v>
      </c>
      <c r="AB7" t="s">
        <v>935</v>
      </c>
      <c r="AC7" s="15">
        <v>2023</v>
      </c>
      <c r="AD7" s="22" t="s">
        <v>947</v>
      </c>
      <c r="AE7" s="22">
        <v>4</v>
      </c>
      <c r="AF7" s="22" t="s">
        <v>961</v>
      </c>
      <c r="AG7" s="22">
        <v>4</v>
      </c>
    </row>
    <row r="8" spans="1:33" x14ac:dyDescent="0.2">
      <c r="A8" t="s">
        <v>569</v>
      </c>
      <c r="B8">
        <f>COUNTIF(Movies!$L:$L,$A8)</f>
        <v>2</v>
      </c>
      <c r="C8" s="22">
        <f>COUNTIFS(Movies!$L:$L,Hoja1!$A8,Movies!$D:$D,Hoja1!C$3)</f>
        <v>0</v>
      </c>
      <c r="D8" s="22">
        <f>COUNTIFS(Movies!$L:$L,Hoja1!$A8,Movies!$D:$D,Hoja1!D$3)</f>
        <v>1</v>
      </c>
      <c r="E8" s="22">
        <f>COUNTIFS(Movies!$L:$L,Hoja1!$A8,Movies!$D:$D,Hoja1!E$3)</f>
        <v>0</v>
      </c>
      <c r="F8" s="22">
        <f>COUNTIFS(Movies!$L:$L,Hoja1!$A8,Movies!$D:$D,Hoja1!F$3)</f>
        <v>1</v>
      </c>
      <c r="G8" s="22">
        <f>COUNTIFS(Movies!$L:$L,Hoja1!$A8,Movies!$E:$E,Hoja1!G$3)</f>
        <v>0</v>
      </c>
      <c r="H8" s="22">
        <f>COUNTIFS(Movies!$L:$L,Hoja1!$A8,Movies!$E:$E,Hoja1!H$3)</f>
        <v>0</v>
      </c>
      <c r="I8" s="22">
        <f>COUNTIFS(Movies!$L:$L,Hoja1!$A8,Movies!$E:$E,Hoja1!I$3)</f>
        <v>0</v>
      </c>
      <c r="J8" s="22">
        <f>COUNTIFS(Movies!$L:$L,Hoja1!$A8,Movies!$E:$E,Hoja1!J$3)</f>
        <v>0</v>
      </c>
      <c r="K8" s="22">
        <f>COUNTIFS(Movies!$L:$L,Hoja1!$A8,Movies!$E:$E,Hoja1!K$3)</f>
        <v>0</v>
      </c>
      <c r="L8" s="22">
        <f>COUNTIFS(Movies!$L:$L,Hoja1!$A8,Movies!$E:$E,Hoja1!L$3)</f>
        <v>0</v>
      </c>
      <c r="M8" s="22">
        <f>COUNTIFS(Movies!$L:$L,Hoja1!$A8,Movies!$E:$E,Hoja1!M$3)</f>
        <v>0</v>
      </c>
      <c r="N8" s="22">
        <f>COUNTIFS(Movies!$L:$L,Hoja1!$A8,Movies!$E:$E,Hoja1!N$3)</f>
        <v>1</v>
      </c>
      <c r="O8" s="22">
        <f>COUNTIFS(Movies!$L:$L,Hoja1!$A8,Movies!$E:$E,Hoja1!O$3)</f>
        <v>0</v>
      </c>
      <c r="P8" s="22">
        <f>COUNTIFS(Movies!$L:$L,Hoja1!$A8,Movies!$E:$E,Hoja1!P$3)</f>
        <v>0</v>
      </c>
      <c r="Q8" s="22">
        <f>COUNTIFS(Movies!$L:$L,Hoja1!$A8,Movies!$E:$E,Hoja1!Q$3)</f>
        <v>0</v>
      </c>
      <c r="R8" s="22">
        <f>COUNTIFS(Movies!$L:$L,Hoja1!$A8,Movies!$E:$E,Hoja1!R$3)</f>
        <v>1</v>
      </c>
      <c r="S8" s="22">
        <f>COUNTIFS(Movies!$L:$L,Hoja1!$A8,Movies!$F:$F,Hoja1!S$3)</f>
        <v>0</v>
      </c>
      <c r="T8" s="22">
        <f>COUNTIFS(Movies!$L:$L,Hoja1!$A8,Movies!$F:$F,Hoja1!T$3)</f>
        <v>0</v>
      </c>
      <c r="U8" s="22">
        <f>COUNTIFS(Movies!$L:$L,Hoja1!$A8,Movies!$F:$F,Hoja1!U$3)</f>
        <v>0</v>
      </c>
      <c r="V8" s="22">
        <f>COUNTIFS(Movies!$L:$L,Hoja1!$A8,Movies!$F:$F,Hoja1!V$3)</f>
        <v>1</v>
      </c>
      <c r="W8" s="22">
        <f>COUNTIFS(Movies!$L:$L,Hoja1!$A8,Movies!$F:$F,Hoja1!W$3)</f>
        <v>0</v>
      </c>
      <c r="X8" s="22">
        <f>COUNTIFS(Movies!$L:$L,Hoja1!$A8,Movies!$F:$F,Hoja1!X$3)</f>
        <v>0</v>
      </c>
      <c r="Y8" s="22">
        <f>COUNTIFS(Movies!$L:$L,Hoja1!$A8,Movies!$F:$F,Hoja1!Y$3)</f>
        <v>1</v>
      </c>
      <c r="Z8">
        <v>5</v>
      </c>
      <c r="AA8" t="s">
        <v>210</v>
      </c>
      <c r="AD8" s="22" t="s">
        <v>948</v>
      </c>
      <c r="AE8" s="22">
        <v>5</v>
      </c>
      <c r="AF8" s="22" t="s">
        <v>962</v>
      </c>
      <c r="AG8" s="22">
        <v>5</v>
      </c>
    </row>
    <row r="9" spans="1:33" x14ac:dyDescent="0.2">
      <c r="A9" t="s">
        <v>604</v>
      </c>
      <c r="B9">
        <f>COUNTIF(Movies!$L:$L,$A9)</f>
        <v>3</v>
      </c>
      <c r="C9" s="22">
        <f>COUNTIFS(Movies!$L:$L,Hoja1!$A9,Movies!$D:$D,Hoja1!C$3)</f>
        <v>0</v>
      </c>
      <c r="D9" s="22">
        <f>COUNTIFS(Movies!$L:$L,Hoja1!$A9,Movies!$D:$D,Hoja1!D$3)</f>
        <v>0</v>
      </c>
      <c r="E9" s="22">
        <f>COUNTIFS(Movies!$L:$L,Hoja1!$A9,Movies!$D:$D,Hoja1!E$3)</f>
        <v>2</v>
      </c>
      <c r="F9" s="22">
        <f>COUNTIFS(Movies!$L:$L,Hoja1!$A9,Movies!$D:$D,Hoja1!F$3)</f>
        <v>1</v>
      </c>
      <c r="G9" s="22">
        <f>COUNTIFS(Movies!$L:$L,Hoja1!$A9,Movies!$E:$E,Hoja1!G$3)</f>
        <v>1</v>
      </c>
      <c r="H9" s="22">
        <f>COUNTIFS(Movies!$L:$L,Hoja1!$A9,Movies!$E:$E,Hoja1!H$3)</f>
        <v>0</v>
      </c>
      <c r="I9" s="22">
        <f>COUNTIFS(Movies!$L:$L,Hoja1!$A9,Movies!$E:$E,Hoja1!I$3)</f>
        <v>0</v>
      </c>
      <c r="J9" s="22">
        <f>COUNTIFS(Movies!$L:$L,Hoja1!$A9,Movies!$E:$E,Hoja1!J$3)</f>
        <v>2</v>
      </c>
      <c r="K9" s="22">
        <f>COUNTIFS(Movies!$L:$L,Hoja1!$A9,Movies!$E:$E,Hoja1!K$3)</f>
        <v>0</v>
      </c>
      <c r="L9" s="22">
        <f>COUNTIFS(Movies!$L:$L,Hoja1!$A9,Movies!$E:$E,Hoja1!L$3)</f>
        <v>0</v>
      </c>
      <c r="M9" s="22">
        <f>COUNTIFS(Movies!$L:$L,Hoja1!$A9,Movies!$E:$E,Hoja1!M$3)</f>
        <v>0</v>
      </c>
      <c r="N9" s="22">
        <f>COUNTIFS(Movies!$L:$L,Hoja1!$A9,Movies!$E:$E,Hoja1!N$3)</f>
        <v>0</v>
      </c>
      <c r="O9" s="22">
        <f>COUNTIFS(Movies!$L:$L,Hoja1!$A9,Movies!$E:$E,Hoja1!O$3)</f>
        <v>0</v>
      </c>
      <c r="P9" s="22">
        <f>COUNTIFS(Movies!$L:$L,Hoja1!$A9,Movies!$E:$E,Hoja1!P$3)</f>
        <v>0</v>
      </c>
      <c r="Q9" s="22">
        <f>COUNTIFS(Movies!$L:$L,Hoja1!$A9,Movies!$E:$E,Hoja1!Q$3)</f>
        <v>0</v>
      </c>
      <c r="R9" s="22">
        <f>COUNTIFS(Movies!$L:$L,Hoja1!$A9,Movies!$E:$E,Hoja1!R$3)</f>
        <v>0</v>
      </c>
      <c r="S9" s="22">
        <f>COUNTIFS(Movies!$L:$L,Hoja1!$A9,Movies!$F:$F,Hoja1!S$3)</f>
        <v>0</v>
      </c>
      <c r="T9" s="22">
        <f>COUNTIFS(Movies!$L:$L,Hoja1!$A9,Movies!$F:$F,Hoja1!T$3)</f>
        <v>0</v>
      </c>
      <c r="U9" s="22">
        <f>COUNTIFS(Movies!$L:$L,Hoja1!$A9,Movies!$F:$F,Hoja1!U$3)</f>
        <v>0</v>
      </c>
      <c r="V9" s="22">
        <f>COUNTIFS(Movies!$L:$L,Hoja1!$A9,Movies!$F:$F,Hoja1!V$3)</f>
        <v>1</v>
      </c>
      <c r="W9" s="22">
        <f>COUNTIFS(Movies!$L:$L,Hoja1!$A9,Movies!$F:$F,Hoja1!W$3)</f>
        <v>0</v>
      </c>
      <c r="X9" s="22">
        <f>COUNTIFS(Movies!$L:$L,Hoja1!$A9,Movies!$F:$F,Hoja1!X$3)</f>
        <v>1</v>
      </c>
      <c r="Y9" s="22">
        <f>COUNTIFS(Movies!$L:$L,Hoja1!$A9,Movies!$F:$F,Hoja1!Y$3)</f>
        <v>1</v>
      </c>
      <c r="Z9">
        <v>6</v>
      </c>
      <c r="AA9" t="s">
        <v>12</v>
      </c>
      <c r="AD9" s="22" t="s">
        <v>949</v>
      </c>
      <c r="AE9" s="22">
        <v>6</v>
      </c>
      <c r="AF9" s="22" t="s">
        <v>963</v>
      </c>
      <c r="AG9" s="22">
        <v>6</v>
      </c>
    </row>
    <row r="10" spans="1:33" x14ac:dyDescent="0.2">
      <c r="A10" t="s">
        <v>591</v>
      </c>
      <c r="B10">
        <f>COUNTIF(Movies!$L:$L,$A10)</f>
        <v>7</v>
      </c>
      <c r="C10" s="22">
        <f>COUNTIFS(Movies!$L:$L,Hoja1!$A10,Movies!$D:$D,Hoja1!C$3)</f>
        <v>0</v>
      </c>
      <c r="D10" s="22">
        <f>COUNTIFS(Movies!$L:$L,Hoja1!$A10,Movies!$D:$D,Hoja1!D$3)</f>
        <v>0</v>
      </c>
      <c r="E10" s="22">
        <f>COUNTIFS(Movies!$L:$L,Hoja1!$A10,Movies!$D:$D,Hoja1!E$3)</f>
        <v>2</v>
      </c>
      <c r="F10" s="22">
        <f>COUNTIFS(Movies!$L:$L,Hoja1!$A10,Movies!$D:$D,Hoja1!F$3)</f>
        <v>5</v>
      </c>
      <c r="G10" s="22">
        <f>COUNTIFS(Movies!$L:$L,Hoja1!$A10,Movies!$E:$E,Hoja1!G$3)</f>
        <v>2</v>
      </c>
      <c r="H10" s="22">
        <f>COUNTIFS(Movies!$L:$L,Hoja1!$A10,Movies!$E:$E,Hoja1!H$3)</f>
        <v>0</v>
      </c>
      <c r="I10" s="22">
        <f>COUNTIFS(Movies!$L:$L,Hoja1!$A10,Movies!$E:$E,Hoja1!I$3)</f>
        <v>0</v>
      </c>
      <c r="J10" s="22">
        <f>COUNTIFS(Movies!$L:$L,Hoja1!$A10,Movies!$E:$E,Hoja1!J$3)</f>
        <v>0</v>
      </c>
      <c r="K10" s="22">
        <f>COUNTIFS(Movies!$L:$L,Hoja1!$A10,Movies!$E:$E,Hoja1!K$3)</f>
        <v>0</v>
      </c>
      <c r="L10" s="22">
        <f>COUNTIFS(Movies!$L:$L,Hoja1!$A10,Movies!$E:$E,Hoja1!L$3)</f>
        <v>1</v>
      </c>
      <c r="M10" s="22">
        <f>COUNTIFS(Movies!$L:$L,Hoja1!$A10,Movies!$E:$E,Hoja1!M$3)</f>
        <v>1</v>
      </c>
      <c r="N10" s="22">
        <f>COUNTIFS(Movies!$L:$L,Hoja1!$A10,Movies!$E:$E,Hoja1!N$3)</f>
        <v>1</v>
      </c>
      <c r="O10" s="22">
        <f>COUNTIFS(Movies!$L:$L,Hoja1!$A10,Movies!$E:$E,Hoja1!O$3)</f>
        <v>1</v>
      </c>
      <c r="P10" s="22">
        <f>COUNTIFS(Movies!$L:$L,Hoja1!$A10,Movies!$E:$E,Hoja1!P$3)</f>
        <v>1</v>
      </c>
      <c r="Q10" s="22">
        <f>COUNTIFS(Movies!$L:$L,Hoja1!$A10,Movies!$E:$E,Hoja1!Q$3)</f>
        <v>0</v>
      </c>
      <c r="R10" s="22">
        <f>COUNTIFS(Movies!$L:$L,Hoja1!$A10,Movies!$E:$E,Hoja1!R$3)</f>
        <v>0</v>
      </c>
      <c r="S10" s="22">
        <f>COUNTIFS(Movies!$L:$L,Hoja1!$A10,Movies!$F:$F,Hoja1!S$3)</f>
        <v>1</v>
      </c>
      <c r="T10" s="22">
        <f>COUNTIFS(Movies!$L:$L,Hoja1!$A10,Movies!$F:$F,Hoja1!T$3)</f>
        <v>0</v>
      </c>
      <c r="U10" s="22">
        <f>COUNTIFS(Movies!$L:$L,Hoja1!$A10,Movies!$F:$F,Hoja1!U$3)</f>
        <v>1</v>
      </c>
      <c r="V10" s="22">
        <f>COUNTIFS(Movies!$L:$L,Hoja1!$A10,Movies!$F:$F,Hoja1!V$3)</f>
        <v>0</v>
      </c>
      <c r="W10" s="22">
        <f>COUNTIFS(Movies!$L:$L,Hoja1!$A10,Movies!$F:$F,Hoja1!W$3)</f>
        <v>0</v>
      </c>
      <c r="X10" s="22">
        <f>COUNTIFS(Movies!$L:$L,Hoja1!$A10,Movies!$F:$F,Hoja1!X$3)</f>
        <v>2</v>
      </c>
      <c r="Y10" s="22">
        <f>COUNTIFS(Movies!$L:$L,Hoja1!$A10,Movies!$F:$F,Hoja1!Y$3)</f>
        <v>3</v>
      </c>
      <c r="Z10">
        <v>7</v>
      </c>
      <c r="AA10" t="s">
        <v>250</v>
      </c>
      <c r="AD10" s="22" t="s">
        <v>950</v>
      </c>
      <c r="AE10" s="22">
        <v>7</v>
      </c>
      <c r="AF10" s="22" t="s">
        <v>964</v>
      </c>
      <c r="AG10" s="22">
        <v>7</v>
      </c>
    </row>
    <row r="11" spans="1:33" x14ac:dyDescent="0.2">
      <c r="A11" t="s">
        <v>492</v>
      </c>
      <c r="B11">
        <f>COUNTIF(Movies!$L:$L,$A11)</f>
        <v>12</v>
      </c>
      <c r="C11" s="22">
        <f>COUNTIFS(Movies!$L:$L,Hoja1!$A11,Movies!$D:$D,Hoja1!C$3)</f>
        <v>0</v>
      </c>
      <c r="D11" s="22">
        <f>COUNTIFS(Movies!$L:$L,Hoja1!$A11,Movies!$D:$D,Hoja1!D$3)</f>
        <v>4</v>
      </c>
      <c r="E11" s="22">
        <f>COUNTIFS(Movies!$L:$L,Hoja1!$A11,Movies!$D:$D,Hoja1!E$3)</f>
        <v>3</v>
      </c>
      <c r="F11" s="22">
        <f>COUNTIFS(Movies!$L:$L,Hoja1!$A11,Movies!$D:$D,Hoja1!F$3)</f>
        <v>5</v>
      </c>
      <c r="G11" s="22">
        <f>COUNTIFS(Movies!$L:$L,Hoja1!$A11,Movies!$E:$E,Hoja1!G$3)</f>
        <v>2</v>
      </c>
      <c r="H11" s="22">
        <f>COUNTIFS(Movies!$L:$L,Hoja1!$A11,Movies!$E:$E,Hoja1!H$3)</f>
        <v>0</v>
      </c>
      <c r="I11" s="22">
        <f>COUNTIFS(Movies!$L:$L,Hoja1!$A11,Movies!$E:$E,Hoja1!I$3)</f>
        <v>0</v>
      </c>
      <c r="J11" s="22">
        <f>COUNTIFS(Movies!$L:$L,Hoja1!$A11,Movies!$E:$E,Hoja1!J$3)</f>
        <v>1</v>
      </c>
      <c r="K11" s="22">
        <f>COUNTIFS(Movies!$L:$L,Hoja1!$A11,Movies!$E:$E,Hoja1!K$3)</f>
        <v>0</v>
      </c>
      <c r="L11" s="22">
        <f>COUNTIFS(Movies!$L:$L,Hoja1!$A11,Movies!$E:$E,Hoja1!L$3)</f>
        <v>1</v>
      </c>
      <c r="M11" s="22">
        <f>COUNTIFS(Movies!$L:$L,Hoja1!$A11,Movies!$E:$E,Hoja1!M$3)</f>
        <v>0</v>
      </c>
      <c r="N11" s="22">
        <f>COUNTIFS(Movies!$L:$L,Hoja1!$A11,Movies!$E:$E,Hoja1!N$3)</f>
        <v>1</v>
      </c>
      <c r="O11" s="22">
        <f>COUNTIFS(Movies!$L:$L,Hoja1!$A11,Movies!$E:$E,Hoja1!O$3)</f>
        <v>1</v>
      </c>
      <c r="P11" s="22">
        <f>COUNTIFS(Movies!$L:$L,Hoja1!$A11,Movies!$E:$E,Hoja1!P$3)</f>
        <v>4</v>
      </c>
      <c r="Q11" s="22">
        <f>COUNTIFS(Movies!$L:$L,Hoja1!$A11,Movies!$E:$E,Hoja1!Q$3)</f>
        <v>2</v>
      </c>
      <c r="R11" s="22">
        <f>COUNTIFS(Movies!$L:$L,Hoja1!$A11,Movies!$E:$E,Hoja1!R$3)</f>
        <v>0</v>
      </c>
      <c r="S11" s="22">
        <f>COUNTIFS(Movies!$L:$L,Hoja1!$A11,Movies!$F:$F,Hoja1!S$3)</f>
        <v>3</v>
      </c>
      <c r="T11" s="22">
        <f>COUNTIFS(Movies!$L:$L,Hoja1!$A11,Movies!$F:$F,Hoja1!T$3)</f>
        <v>0</v>
      </c>
      <c r="U11" s="22">
        <f>COUNTIFS(Movies!$L:$L,Hoja1!$A11,Movies!$F:$F,Hoja1!U$3)</f>
        <v>1</v>
      </c>
      <c r="V11" s="22">
        <f>COUNTIFS(Movies!$L:$L,Hoja1!$A11,Movies!$F:$F,Hoja1!V$3)</f>
        <v>3</v>
      </c>
      <c r="W11" s="22">
        <f>COUNTIFS(Movies!$L:$L,Hoja1!$A11,Movies!$F:$F,Hoja1!W$3)</f>
        <v>0</v>
      </c>
      <c r="X11" s="22">
        <f>COUNTIFS(Movies!$L:$L,Hoja1!$A11,Movies!$F:$F,Hoja1!X$3)</f>
        <v>2</v>
      </c>
      <c r="Y11" s="22">
        <f>COUNTIFS(Movies!$L:$L,Hoja1!$A11,Movies!$F:$F,Hoja1!Y$3)</f>
        <v>3</v>
      </c>
      <c r="Z11">
        <v>8</v>
      </c>
      <c r="AA11" t="s">
        <v>577</v>
      </c>
      <c r="AD11" s="22" t="s">
        <v>951</v>
      </c>
      <c r="AE11" s="22">
        <v>8</v>
      </c>
      <c r="AF11" s="22"/>
      <c r="AG11" s="22"/>
    </row>
    <row r="12" spans="1:33" x14ac:dyDescent="0.2">
      <c r="A12" t="s">
        <v>220</v>
      </c>
      <c r="B12">
        <f>COUNTIF(Movies!$L:$L,$A12)</f>
        <v>12</v>
      </c>
      <c r="C12" s="22">
        <f>COUNTIFS(Movies!$L:$L,Hoja1!$A12,Movies!$D:$D,Hoja1!C$3)</f>
        <v>2</v>
      </c>
      <c r="D12" s="22">
        <f>COUNTIFS(Movies!$L:$L,Hoja1!$A12,Movies!$D:$D,Hoja1!D$3)</f>
        <v>5</v>
      </c>
      <c r="E12" s="22">
        <f>COUNTIFS(Movies!$L:$L,Hoja1!$A12,Movies!$D:$D,Hoja1!E$3)</f>
        <v>2</v>
      </c>
      <c r="F12" s="22">
        <f>COUNTIFS(Movies!$L:$L,Hoja1!$A12,Movies!$D:$D,Hoja1!F$3)</f>
        <v>3</v>
      </c>
      <c r="G12" s="22">
        <f>COUNTIFS(Movies!$L:$L,Hoja1!$A12,Movies!$E:$E,Hoja1!G$3)</f>
        <v>1</v>
      </c>
      <c r="H12" s="22">
        <f>COUNTIFS(Movies!$L:$L,Hoja1!$A12,Movies!$E:$E,Hoja1!H$3)</f>
        <v>1</v>
      </c>
      <c r="I12" s="22">
        <f>COUNTIFS(Movies!$L:$L,Hoja1!$A12,Movies!$E:$E,Hoja1!I$3)</f>
        <v>1</v>
      </c>
      <c r="J12" s="22">
        <f>COUNTIFS(Movies!$L:$L,Hoja1!$A12,Movies!$E:$E,Hoja1!J$3)</f>
        <v>0</v>
      </c>
      <c r="K12" s="22">
        <f>COUNTIFS(Movies!$L:$L,Hoja1!$A12,Movies!$E:$E,Hoja1!K$3)</f>
        <v>3</v>
      </c>
      <c r="L12" s="22">
        <f>COUNTIFS(Movies!$L:$L,Hoja1!$A12,Movies!$E:$E,Hoja1!L$3)</f>
        <v>2</v>
      </c>
      <c r="M12" s="22">
        <f>COUNTIFS(Movies!$L:$L,Hoja1!$A12,Movies!$E:$E,Hoja1!M$3)</f>
        <v>0</v>
      </c>
      <c r="N12" s="22">
        <f>COUNTIFS(Movies!$L:$L,Hoja1!$A12,Movies!$E:$E,Hoja1!N$3)</f>
        <v>0</v>
      </c>
      <c r="O12" s="22">
        <f>COUNTIFS(Movies!$L:$L,Hoja1!$A12,Movies!$E:$E,Hoja1!O$3)</f>
        <v>1</v>
      </c>
      <c r="P12" s="22">
        <f>COUNTIFS(Movies!$L:$L,Hoja1!$A12,Movies!$E:$E,Hoja1!P$3)</f>
        <v>0</v>
      </c>
      <c r="Q12" s="22">
        <f>COUNTIFS(Movies!$L:$L,Hoja1!$A12,Movies!$E:$E,Hoja1!Q$3)</f>
        <v>1</v>
      </c>
      <c r="R12" s="22">
        <f>COUNTIFS(Movies!$L:$L,Hoja1!$A12,Movies!$E:$E,Hoja1!R$3)</f>
        <v>2</v>
      </c>
      <c r="S12" s="22">
        <f>COUNTIFS(Movies!$L:$L,Hoja1!$A12,Movies!$F:$F,Hoja1!S$3)</f>
        <v>0</v>
      </c>
      <c r="T12" s="22">
        <f>COUNTIFS(Movies!$L:$L,Hoja1!$A12,Movies!$F:$F,Hoja1!T$3)</f>
        <v>1</v>
      </c>
      <c r="U12" s="22">
        <f>COUNTIFS(Movies!$L:$L,Hoja1!$A12,Movies!$F:$F,Hoja1!U$3)</f>
        <v>4</v>
      </c>
      <c r="V12" s="22">
        <f>COUNTIFS(Movies!$L:$L,Hoja1!$A12,Movies!$F:$F,Hoja1!V$3)</f>
        <v>5</v>
      </c>
      <c r="W12" s="22">
        <f>COUNTIFS(Movies!$L:$L,Hoja1!$A12,Movies!$F:$F,Hoja1!W$3)</f>
        <v>1</v>
      </c>
      <c r="X12" s="22">
        <f>COUNTIFS(Movies!$L:$L,Hoja1!$A12,Movies!$F:$F,Hoja1!X$3)</f>
        <v>0</v>
      </c>
      <c r="Y12" s="22">
        <f>COUNTIFS(Movies!$L:$L,Hoja1!$A12,Movies!$F:$F,Hoja1!Y$3)</f>
        <v>1</v>
      </c>
      <c r="Z12">
        <v>9</v>
      </c>
      <c r="AA12" t="s">
        <v>17</v>
      </c>
      <c r="AD12" s="22" t="s">
        <v>952</v>
      </c>
      <c r="AE12" s="22">
        <v>9</v>
      </c>
      <c r="AF12" s="22"/>
      <c r="AG12" s="22"/>
    </row>
    <row r="13" spans="1:33" x14ac:dyDescent="0.2">
      <c r="A13" t="s">
        <v>314</v>
      </c>
      <c r="B13">
        <f>COUNTIF(Movies!$L:$L,$A13)</f>
        <v>18</v>
      </c>
      <c r="C13" s="22">
        <f>COUNTIFS(Movies!$L:$L,Hoja1!$A13,Movies!$D:$D,Hoja1!C$3)</f>
        <v>0</v>
      </c>
      <c r="D13" s="22">
        <f>COUNTIFS(Movies!$L:$L,Hoja1!$A13,Movies!$D:$D,Hoja1!D$3)</f>
        <v>15</v>
      </c>
      <c r="E13" s="22">
        <f>COUNTIFS(Movies!$L:$L,Hoja1!$A13,Movies!$D:$D,Hoja1!E$3)</f>
        <v>3</v>
      </c>
      <c r="F13" s="22">
        <f>COUNTIFS(Movies!$L:$L,Hoja1!$A13,Movies!$D:$D,Hoja1!F$3)</f>
        <v>0</v>
      </c>
      <c r="G13" s="22">
        <f>COUNTIFS(Movies!$L:$L,Hoja1!$A13,Movies!$E:$E,Hoja1!G$3)</f>
        <v>2</v>
      </c>
      <c r="H13" s="22">
        <f>COUNTIFS(Movies!$L:$L,Hoja1!$A13,Movies!$E:$E,Hoja1!H$3)</f>
        <v>1</v>
      </c>
      <c r="I13" s="22">
        <f>COUNTIFS(Movies!$L:$L,Hoja1!$A13,Movies!$E:$E,Hoja1!I$3)</f>
        <v>2</v>
      </c>
      <c r="J13" s="22">
        <f>COUNTIFS(Movies!$L:$L,Hoja1!$A13,Movies!$E:$E,Hoja1!J$3)</f>
        <v>3</v>
      </c>
      <c r="K13" s="22">
        <f>COUNTIFS(Movies!$L:$L,Hoja1!$A13,Movies!$E:$E,Hoja1!K$3)</f>
        <v>2</v>
      </c>
      <c r="L13" s="22">
        <f>COUNTIFS(Movies!$L:$L,Hoja1!$A13,Movies!$E:$E,Hoja1!L$3)</f>
        <v>1</v>
      </c>
      <c r="M13" s="22">
        <f>COUNTIFS(Movies!$L:$L,Hoja1!$A13,Movies!$E:$E,Hoja1!M$3)</f>
        <v>1</v>
      </c>
      <c r="N13" s="22">
        <f>COUNTIFS(Movies!$L:$L,Hoja1!$A13,Movies!$E:$E,Hoja1!N$3)</f>
        <v>2</v>
      </c>
      <c r="O13" s="22">
        <f>COUNTIFS(Movies!$L:$L,Hoja1!$A13,Movies!$E:$E,Hoja1!O$3)</f>
        <v>3</v>
      </c>
      <c r="P13" s="22">
        <f>COUNTIFS(Movies!$L:$L,Hoja1!$A13,Movies!$E:$E,Hoja1!P$3)</f>
        <v>0</v>
      </c>
      <c r="Q13" s="22">
        <f>COUNTIFS(Movies!$L:$L,Hoja1!$A13,Movies!$E:$E,Hoja1!Q$3)</f>
        <v>1</v>
      </c>
      <c r="R13" s="22">
        <f>COUNTIFS(Movies!$L:$L,Hoja1!$A13,Movies!$E:$E,Hoja1!R$3)</f>
        <v>0</v>
      </c>
      <c r="S13" s="22">
        <f>COUNTIFS(Movies!$L:$L,Hoja1!$A13,Movies!$F:$F,Hoja1!S$3)</f>
        <v>0</v>
      </c>
      <c r="T13" s="22">
        <f>COUNTIFS(Movies!$L:$L,Hoja1!$A13,Movies!$F:$F,Hoja1!T$3)</f>
        <v>3</v>
      </c>
      <c r="U13" s="22">
        <f>COUNTIFS(Movies!$L:$L,Hoja1!$A13,Movies!$F:$F,Hoja1!U$3)</f>
        <v>0</v>
      </c>
      <c r="V13" s="22">
        <f>COUNTIFS(Movies!$L:$L,Hoja1!$A13,Movies!$F:$F,Hoja1!V$3)</f>
        <v>5</v>
      </c>
      <c r="W13" s="22">
        <f>COUNTIFS(Movies!$L:$L,Hoja1!$A13,Movies!$F:$F,Hoja1!W$3)</f>
        <v>3</v>
      </c>
      <c r="X13" s="22">
        <f>COUNTIFS(Movies!$L:$L,Hoja1!$A13,Movies!$F:$F,Hoja1!X$3)</f>
        <v>2</v>
      </c>
      <c r="Y13" s="22">
        <f>COUNTIFS(Movies!$L:$L,Hoja1!$A13,Movies!$F:$F,Hoja1!Y$3)</f>
        <v>5</v>
      </c>
      <c r="Z13">
        <v>10</v>
      </c>
      <c r="AA13" t="s">
        <v>591</v>
      </c>
      <c r="AD13" s="22" t="s">
        <v>953</v>
      </c>
      <c r="AE13" s="22">
        <v>10</v>
      </c>
      <c r="AF13" s="22"/>
      <c r="AG13" s="22"/>
    </row>
    <row r="14" spans="1:33" x14ac:dyDescent="0.2">
      <c r="A14" t="s">
        <v>28</v>
      </c>
      <c r="B14">
        <f>COUNTIF(Movies!$L:$L,$A14)</f>
        <v>33</v>
      </c>
      <c r="C14" s="22">
        <f>COUNTIFS(Movies!$L:$L,Hoja1!$A14,Movies!$D:$D,Hoja1!C$3)</f>
        <v>4</v>
      </c>
      <c r="D14" s="22">
        <f>COUNTIFS(Movies!$L:$L,Hoja1!$A14,Movies!$D:$D,Hoja1!D$3)</f>
        <v>10</v>
      </c>
      <c r="E14" s="22">
        <f>COUNTIFS(Movies!$L:$L,Hoja1!$A14,Movies!$D:$D,Hoja1!E$3)</f>
        <v>12</v>
      </c>
      <c r="F14" s="22">
        <f>COUNTIFS(Movies!$L:$L,Hoja1!$A14,Movies!$D:$D,Hoja1!F$3)</f>
        <v>7</v>
      </c>
      <c r="G14" s="22">
        <f>COUNTIFS(Movies!$L:$L,Hoja1!$A14,Movies!$E:$E,Hoja1!G$3)</f>
        <v>5</v>
      </c>
      <c r="H14" s="22">
        <f>COUNTIFS(Movies!$L:$L,Hoja1!$A14,Movies!$E:$E,Hoja1!H$3)</f>
        <v>4</v>
      </c>
      <c r="I14" s="22">
        <f>COUNTIFS(Movies!$L:$L,Hoja1!$A14,Movies!$E:$E,Hoja1!I$3)</f>
        <v>3</v>
      </c>
      <c r="J14" s="22">
        <f>COUNTIFS(Movies!$L:$L,Hoja1!$A14,Movies!$E:$E,Hoja1!J$3)</f>
        <v>2</v>
      </c>
      <c r="K14" s="22">
        <f>COUNTIFS(Movies!$L:$L,Hoja1!$A14,Movies!$E:$E,Hoja1!K$3)</f>
        <v>1</v>
      </c>
      <c r="L14" s="22">
        <f>COUNTIFS(Movies!$L:$L,Hoja1!$A14,Movies!$E:$E,Hoja1!L$3)</f>
        <v>7</v>
      </c>
      <c r="M14" s="22">
        <f>COUNTIFS(Movies!$L:$L,Hoja1!$A14,Movies!$E:$E,Hoja1!M$3)</f>
        <v>5</v>
      </c>
      <c r="N14" s="22">
        <f>COUNTIFS(Movies!$L:$L,Hoja1!$A14,Movies!$E:$E,Hoja1!N$3)</f>
        <v>2</v>
      </c>
      <c r="O14" s="22">
        <f>COUNTIFS(Movies!$L:$L,Hoja1!$A14,Movies!$E:$E,Hoja1!O$3)</f>
        <v>1</v>
      </c>
      <c r="P14" s="22">
        <f>COUNTIFS(Movies!$L:$L,Hoja1!$A14,Movies!$E:$E,Hoja1!P$3)</f>
        <v>1</v>
      </c>
      <c r="Q14" s="22">
        <f>COUNTIFS(Movies!$L:$L,Hoja1!$A14,Movies!$E:$E,Hoja1!Q$3)</f>
        <v>1</v>
      </c>
      <c r="R14" s="22">
        <f>COUNTIFS(Movies!$L:$L,Hoja1!$A14,Movies!$E:$E,Hoja1!R$3)</f>
        <v>1</v>
      </c>
      <c r="S14" s="22">
        <f>COUNTIFS(Movies!$L:$L,Hoja1!$A14,Movies!$F:$F,Hoja1!S$3)</f>
        <v>0</v>
      </c>
      <c r="T14" s="22">
        <f>COUNTIFS(Movies!$L:$L,Hoja1!$A14,Movies!$F:$F,Hoja1!T$3)</f>
        <v>5</v>
      </c>
      <c r="U14" s="22">
        <f>COUNTIFS(Movies!$L:$L,Hoja1!$A14,Movies!$F:$F,Hoja1!U$3)</f>
        <v>7</v>
      </c>
      <c r="V14" s="22">
        <f>COUNTIFS(Movies!$L:$L,Hoja1!$A14,Movies!$F:$F,Hoja1!V$3)</f>
        <v>18</v>
      </c>
      <c r="W14" s="22">
        <f>COUNTIFS(Movies!$L:$L,Hoja1!$A14,Movies!$F:$F,Hoja1!W$3)</f>
        <v>2</v>
      </c>
      <c r="X14" s="22">
        <f>COUNTIFS(Movies!$L:$L,Hoja1!$A14,Movies!$F:$F,Hoja1!X$3)</f>
        <v>1</v>
      </c>
      <c r="Y14" s="22">
        <f>COUNTIFS(Movies!$L:$L,Hoja1!$A14,Movies!$F:$F,Hoja1!Y$3)</f>
        <v>0</v>
      </c>
      <c r="Z14">
        <v>11</v>
      </c>
      <c r="AA14" t="s">
        <v>314</v>
      </c>
      <c r="AD14" s="22" t="s">
        <v>954</v>
      </c>
      <c r="AE14" s="22">
        <v>11</v>
      </c>
      <c r="AF14" s="22"/>
      <c r="AG14" s="22"/>
    </row>
    <row r="15" spans="1:33" x14ac:dyDescent="0.2">
      <c r="A15" t="s">
        <v>210</v>
      </c>
      <c r="B15">
        <f>COUNTIF(Movies!$L:$L,$A15)</f>
        <v>44</v>
      </c>
      <c r="C15" s="22">
        <f>COUNTIFS(Movies!$L:$L,Hoja1!$A15,Movies!$D:$D,Hoja1!C$3)</f>
        <v>4</v>
      </c>
      <c r="D15" s="22">
        <f>COUNTIFS(Movies!$L:$L,Hoja1!$A15,Movies!$D:$D,Hoja1!D$3)</f>
        <v>23</v>
      </c>
      <c r="E15" s="22">
        <f>COUNTIFS(Movies!$L:$L,Hoja1!$A15,Movies!$D:$D,Hoja1!E$3)</f>
        <v>16</v>
      </c>
      <c r="F15" s="22">
        <f>COUNTIFS(Movies!$L:$L,Hoja1!$A15,Movies!$D:$D,Hoja1!F$3)</f>
        <v>1</v>
      </c>
      <c r="G15" s="22">
        <f>COUNTIFS(Movies!$L:$L,Hoja1!$A15,Movies!$E:$E,Hoja1!G$3)</f>
        <v>6</v>
      </c>
      <c r="H15" s="22">
        <f>COUNTIFS(Movies!$L:$L,Hoja1!$A15,Movies!$E:$E,Hoja1!H$3)</f>
        <v>5</v>
      </c>
      <c r="I15" s="22">
        <f>COUNTIFS(Movies!$L:$L,Hoja1!$A15,Movies!$E:$E,Hoja1!I$3)</f>
        <v>5</v>
      </c>
      <c r="J15" s="22">
        <f>COUNTIFS(Movies!$L:$L,Hoja1!$A15,Movies!$E:$E,Hoja1!J$3)</f>
        <v>4</v>
      </c>
      <c r="K15" s="22">
        <f>COUNTIFS(Movies!$L:$L,Hoja1!$A15,Movies!$E:$E,Hoja1!K$3)</f>
        <v>3</v>
      </c>
      <c r="L15" s="22">
        <f>COUNTIFS(Movies!$L:$L,Hoja1!$A15,Movies!$E:$E,Hoja1!L$3)</f>
        <v>3</v>
      </c>
      <c r="M15" s="22">
        <f>COUNTIFS(Movies!$L:$L,Hoja1!$A15,Movies!$E:$E,Hoja1!M$3)</f>
        <v>4</v>
      </c>
      <c r="N15" s="22">
        <f>COUNTIFS(Movies!$L:$L,Hoja1!$A15,Movies!$E:$E,Hoja1!N$3)</f>
        <v>3</v>
      </c>
      <c r="O15" s="22">
        <f>COUNTIFS(Movies!$L:$L,Hoja1!$A15,Movies!$E:$E,Hoja1!O$3)</f>
        <v>2</v>
      </c>
      <c r="P15" s="22">
        <f>COUNTIFS(Movies!$L:$L,Hoja1!$A15,Movies!$E:$E,Hoja1!P$3)</f>
        <v>2</v>
      </c>
      <c r="Q15" s="22">
        <f>COUNTIFS(Movies!$L:$L,Hoja1!$A15,Movies!$E:$E,Hoja1!Q$3)</f>
        <v>2</v>
      </c>
      <c r="R15" s="22">
        <f>COUNTIFS(Movies!$L:$L,Hoja1!$A15,Movies!$E:$E,Hoja1!R$3)</f>
        <v>5</v>
      </c>
      <c r="S15" s="22">
        <f>COUNTIFS(Movies!$L:$L,Hoja1!$A15,Movies!$F:$F,Hoja1!S$3)</f>
        <v>10</v>
      </c>
      <c r="T15" s="22">
        <f>COUNTIFS(Movies!$L:$L,Hoja1!$A15,Movies!$F:$F,Hoja1!T$3)</f>
        <v>5</v>
      </c>
      <c r="U15" s="22">
        <f>COUNTIFS(Movies!$L:$L,Hoja1!$A15,Movies!$F:$F,Hoja1!U$3)</f>
        <v>4</v>
      </c>
      <c r="V15" s="22">
        <f>COUNTIFS(Movies!$L:$L,Hoja1!$A15,Movies!$F:$F,Hoja1!V$3)</f>
        <v>8</v>
      </c>
      <c r="W15" s="22">
        <f>COUNTIFS(Movies!$L:$L,Hoja1!$A15,Movies!$F:$F,Hoja1!W$3)</f>
        <v>5</v>
      </c>
      <c r="X15" s="22">
        <f>COUNTIFS(Movies!$L:$L,Hoja1!$A15,Movies!$F:$F,Hoja1!X$3)</f>
        <v>5</v>
      </c>
      <c r="Y15" s="22">
        <f>COUNTIFS(Movies!$L:$L,Hoja1!$A15,Movies!$F:$F,Hoja1!Y$3)</f>
        <v>7</v>
      </c>
      <c r="Z15">
        <v>12</v>
      </c>
      <c r="AA15" t="s">
        <v>33</v>
      </c>
      <c r="AD15" s="22" t="s">
        <v>955</v>
      </c>
      <c r="AE15" s="22">
        <v>12</v>
      </c>
      <c r="AF15" s="22"/>
      <c r="AG15" s="22"/>
    </row>
    <row r="16" spans="1:33" x14ac:dyDescent="0.2">
      <c r="A16" t="s">
        <v>12</v>
      </c>
      <c r="B16">
        <f>COUNTIF(Movies!$L:$L,$A16)</f>
        <v>67</v>
      </c>
      <c r="C16" s="22">
        <f>COUNTIFS(Movies!$L:$L,Hoja1!$A16,Movies!$D:$D,Hoja1!C$3)</f>
        <v>16</v>
      </c>
      <c r="D16" s="22">
        <f>COUNTIFS(Movies!$L:$L,Hoja1!$A16,Movies!$D:$D,Hoja1!D$3)</f>
        <v>26</v>
      </c>
      <c r="E16" s="22">
        <f>COUNTIFS(Movies!$L:$L,Hoja1!$A16,Movies!$D:$D,Hoja1!E$3)</f>
        <v>18</v>
      </c>
      <c r="F16" s="22">
        <f>COUNTIFS(Movies!$L:$L,Hoja1!$A16,Movies!$D:$D,Hoja1!F$3)</f>
        <v>7</v>
      </c>
      <c r="G16" s="22">
        <f>COUNTIFS(Movies!$L:$L,Hoja1!$A16,Movies!$E:$E,Hoja1!G$3)</f>
        <v>9</v>
      </c>
      <c r="H16" s="22">
        <f>COUNTIFS(Movies!$L:$L,Hoja1!$A16,Movies!$E:$E,Hoja1!H$3)</f>
        <v>7</v>
      </c>
      <c r="I16" s="22">
        <f>COUNTIFS(Movies!$L:$L,Hoja1!$A16,Movies!$E:$E,Hoja1!I$3)</f>
        <v>5</v>
      </c>
      <c r="J16" s="22">
        <f>COUNTIFS(Movies!$L:$L,Hoja1!$A16,Movies!$E:$E,Hoja1!J$3)</f>
        <v>12</v>
      </c>
      <c r="K16" s="22">
        <f>COUNTIFS(Movies!$L:$L,Hoja1!$A16,Movies!$E:$E,Hoja1!K$3)</f>
        <v>9</v>
      </c>
      <c r="L16" s="22">
        <f>COUNTIFS(Movies!$L:$L,Hoja1!$A16,Movies!$E:$E,Hoja1!L$3)</f>
        <v>3</v>
      </c>
      <c r="M16" s="22">
        <f>COUNTIFS(Movies!$L:$L,Hoja1!$A16,Movies!$E:$E,Hoja1!M$3)</f>
        <v>5</v>
      </c>
      <c r="N16" s="22">
        <f>COUNTIFS(Movies!$L:$L,Hoja1!$A16,Movies!$E:$E,Hoja1!N$3)</f>
        <v>4</v>
      </c>
      <c r="O16" s="22">
        <f>COUNTIFS(Movies!$L:$L,Hoja1!$A16,Movies!$E:$E,Hoja1!O$3)</f>
        <v>3</v>
      </c>
      <c r="P16" s="22">
        <f>COUNTIFS(Movies!$L:$L,Hoja1!$A16,Movies!$E:$E,Hoja1!P$3)</f>
        <v>5</v>
      </c>
      <c r="Q16" s="22">
        <f>COUNTIFS(Movies!$L:$L,Hoja1!$A16,Movies!$E:$E,Hoja1!Q$3)</f>
        <v>2</v>
      </c>
      <c r="R16" s="22">
        <f>COUNTIFS(Movies!$L:$L,Hoja1!$A16,Movies!$E:$E,Hoja1!R$3)</f>
        <v>3</v>
      </c>
      <c r="S16" s="22">
        <f>COUNTIFS(Movies!$L:$L,Hoja1!$A16,Movies!$F:$F,Hoja1!S$3)</f>
        <v>13</v>
      </c>
      <c r="T16" s="22">
        <f>COUNTIFS(Movies!$L:$L,Hoja1!$A16,Movies!$F:$F,Hoja1!T$3)</f>
        <v>5</v>
      </c>
      <c r="U16" s="22">
        <f>COUNTIFS(Movies!$L:$L,Hoja1!$A16,Movies!$F:$F,Hoja1!U$3)</f>
        <v>1</v>
      </c>
      <c r="V16" s="22">
        <f>COUNTIFS(Movies!$L:$L,Hoja1!$A16,Movies!$F:$F,Hoja1!V$3)</f>
        <v>5</v>
      </c>
      <c r="W16" s="22">
        <f>COUNTIFS(Movies!$L:$L,Hoja1!$A16,Movies!$F:$F,Hoja1!W$3)</f>
        <v>5</v>
      </c>
      <c r="X16" s="22">
        <f>COUNTIFS(Movies!$L:$L,Hoja1!$A16,Movies!$F:$F,Hoja1!X$3)</f>
        <v>22</v>
      </c>
      <c r="Y16" s="22">
        <f>COUNTIFS(Movies!$L:$L,Hoja1!$A16,Movies!$F:$F,Hoja1!Y$3)</f>
        <v>16</v>
      </c>
      <c r="Z16">
        <v>13</v>
      </c>
      <c r="AA16" t="s">
        <v>569</v>
      </c>
    </row>
    <row r="17" spans="1:35" x14ac:dyDescent="0.2">
      <c r="A17" t="s">
        <v>33</v>
      </c>
      <c r="B17">
        <f>COUNTIF(Movies!$L:$L,$A17)</f>
        <v>71</v>
      </c>
      <c r="C17" s="22">
        <f>COUNTIFS(Movies!$L:$L,Hoja1!$A17,Movies!$D:$D,Hoja1!C$3)</f>
        <v>28</v>
      </c>
      <c r="D17" s="22">
        <f>COUNTIFS(Movies!$L:$L,Hoja1!$A17,Movies!$D:$D,Hoja1!D$3)</f>
        <v>24</v>
      </c>
      <c r="E17" s="22">
        <f>COUNTIFS(Movies!$L:$L,Hoja1!$A17,Movies!$D:$D,Hoja1!E$3)</f>
        <v>15</v>
      </c>
      <c r="F17" s="22">
        <f>COUNTIFS(Movies!$L:$L,Hoja1!$A17,Movies!$D:$D,Hoja1!F$3)</f>
        <v>4</v>
      </c>
      <c r="G17" s="22">
        <f>COUNTIFS(Movies!$L:$L,Hoja1!$A17,Movies!$E:$E,Hoja1!G$3)</f>
        <v>6</v>
      </c>
      <c r="H17" s="22">
        <f>COUNTIFS(Movies!$L:$L,Hoja1!$A17,Movies!$E:$E,Hoja1!H$3)</f>
        <v>4</v>
      </c>
      <c r="I17" s="22">
        <f>COUNTIFS(Movies!$L:$L,Hoja1!$A17,Movies!$E:$E,Hoja1!I$3)</f>
        <v>7</v>
      </c>
      <c r="J17" s="22">
        <f>COUNTIFS(Movies!$L:$L,Hoja1!$A17,Movies!$E:$E,Hoja1!J$3)</f>
        <v>19</v>
      </c>
      <c r="K17" s="22">
        <f>COUNTIFS(Movies!$L:$L,Hoja1!$A17,Movies!$E:$E,Hoja1!K$3)</f>
        <v>10</v>
      </c>
      <c r="L17" s="22">
        <f>COUNTIFS(Movies!$L:$L,Hoja1!$A17,Movies!$E:$E,Hoja1!L$3)</f>
        <v>5</v>
      </c>
      <c r="M17" s="22">
        <f>COUNTIFS(Movies!$L:$L,Hoja1!$A17,Movies!$E:$E,Hoja1!M$3)</f>
        <v>5</v>
      </c>
      <c r="N17" s="22">
        <f>COUNTIFS(Movies!$L:$L,Hoja1!$A17,Movies!$E:$E,Hoja1!N$3)</f>
        <v>5</v>
      </c>
      <c r="O17" s="22">
        <f>COUNTIFS(Movies!$L:$L,Hoja1!$A17,Movies!$E:$E,Hoja1!O$3)</f>
        <v>2</v>
      </c>
      <c r="P17" s="22">
        <f>COUNTIFS(Movies!$L:$L,Hoja1!$A17,Movies!$E:$E,Hoja1!P$3)</f>
        <v>2</v>
      </c>
      <c r="Q17" s="22">
        <f>COUNTIFS(Movies!$L:$L,Hoja1!$A17,Movies!$E:$E,Hoja1!Q$3)</f>
        <v>3</v>
      </c>
      <c r="R17" s="22">
        <f>COUNTIFS(Movies!$L:$L,Hoja1!$A17,Movies!$E:$E,Hoja1!R$3)</f>
        <v>3</v>
      </c>
      <c r="S17" s="22">
        <f>COUNTIFS(Movies!$L:$L,Hoja1!$A17,Movies!$F:$F,Hoja1!S$3)</f>
        <v>9</v>
      </c>
      <c r="T17" s="22">
        <f>COUNTIFS(Movies!$L:$L,Hoja1!$A17,Movies!$F:$F,Hoja1!T$3)</f>
        <v>2</v>
      </c>
      <c r="U17" s="22">
        <f>COUNTIFS(Movies!$L:$L,Hoja1!$A17,Movies!$F:$F,Hoja1!U$3)</f>
        <v>5</v>
      </c>
      <c r="V17" s="22">
        <f>COUNTIFS(Movies!$L:$L,Hoja1!$A17,Movies!$F:$F,Hoja1!V$3)</f>
        <v>7</v>
      </c>
      <c r="W17" s="22">
        <f>COUNTIFS(Movies!$L:$L,Hoja1!$A17,Movies!$F:$F,Hoja1!W$3)</f>
        <v>7</v>
      </c>
      <c r="X17" s="22">
        <f>COUNTIFS(Movies!$L:$L,Hoja1!$A17,Movies!$F:$F,Hoja1!X$3)</f>
        <v>18</v>
      </c>
      <c r="Y17" s="22">
        <f>COUNTIFS(Movies!$L:$L,Hoja1!$A17,Movies!$F:$F,Hoja1!Y$3)</f>
        <v>23</v>
      </c>
      <c r="Z17">
        <v>14</v>
      </c>
      <c r="AA17" t="s">
        <v>492</v>
      </c>
    </row>
    <row r="18" spans="1:35" x14ac:dyDescent="0.2">
      <c r="A18" t="s">
        <v>17</v>
      </c>
      <c r="B18">
        <f>COUNTIF(Movies!$L:$L,$A18)</f>
        <v>72</v>
      </c>
      <c r="C18" s="22">
        <f>COUNTIFS(Movies!$L:$L,Hoja1!$A18,Movies!$D:$D,Hoja1!C$3)</f>
        <v>30</v>
      </c>
      <c r="D18" s="22">
        <f>COUNTIFS(Movies!$L:$L,Hoja1!$A18,Movies!$D:$D,Hoja1!D$3)</f>
        <v>23</v>
      </c>
      <c r="E18" s="22">
        <f>COUNTIFS(Movies!$L:$L,Hoja1!$A18,Movies!$D:$D,Hoja1!E$3)</f>
        <v>16</v>
      </c>
      <c r="F18" s="22">
        <f>COUNTIFS(Movies!$L:$L,Hoja1!$A18,Movies!$D:$D,Hoja1!F$3)</f>
        <v>3</v>
      </c>
      <c r="G18" s="22">
        <f>COUNTIFS(Movies!$L:$L,Hoja1!$A18,Movies!$E:$E,Hoja1!G$3)</f>
        <v>10</v>
      </c>
      <c r="H18" s="22">
        <f>COUNTIFS(Movies!$L:$L,Hoja1!$A18,Movies!$E:$E,Hoja1!H$3)</f>
        <v>8</v>
      </c>
      <c r="I18" s="22">
        <f>COUNTIFS(Movies!$L:$L,Hoja1!$A18,Movies!$E:$E,Hoja1!I$3)</f>
        <v>9</v>
      </c>
      <c r="J18" s="22">
        <f>COUNTIFS(Movies!$L:$L,Hoja1!$A18,Movies!$E:$E,Hoja1!J$3)</f>
        <v>10</v>
      </c>
      <c r="K18" s="22">
        <f>COUNTIFS(Movies!$L:$L,Hoja1!$A18,Movies!$E:$E,Hoja1!K$3)</f>
        <v>10</v>
      </c>
      <c r="L18" s="22">
        <f>COUNTIFS(Movies!$L:$L,Hoja1!$A18,Movies!$E:$E,Hoja1!L$3)</f>
        <v>4</v>
      </c>
      <c r="M18" s="22">
        <f>COUNTIFS(Movies!$L:$L,Hoja1!$A18,Movies!$E:$E,Hoja1!M$3)</f>
        <v>5</v>
      </c>
      <c r="N18" s="22">
        <f>COUNTIFS(Movies!$L:$L,Hoja1!$A18,Movies!$E:$E,Hoja1!N$3)</f>
        <v>3</v>
      </c>
      <c r="O18" s="22">
        <f>COUNTIFS(Movies!$L:$L,Hoja1!$A18,Movies!$E:$E,Hoja1!O$3)</f>
        <v>3</v>
      </c>
      <c r="P18" s="22">
        <f>COUNTIFS(Movies!$L:$L,Hoja1!$A18,Movies!$E:$E,Hoja1!P$3)</f>
        <v>5</v>
      </c>
      <c r="Q18" s="22">
        <f>COUNTIFS(Movies!$L:$L,Hoja1!$A18,Movies!$E:$E,Hoja1!Q$3)</f>
        <v>2</v>
      </c>
      <c r="R18" s="22">
        <f>COUNTIFS(Movies!$L:$L,Hoja1!$A18,Movies!$E:$E,Hoja1!R$3)</f>
        <v>3</v>
      </c>
      <c r="S18" s="22">
        <f>COUNTIFS(Movies!$L:$L,Hoja1!$A18,Movies!$F:$F,Hoja1!S$3)</f>
        <v>10</v>
      </c>
      <c r="T18" s="22">
        <f>COUNTIFS(Movies!$L:$L,Hoja1!$A18,Movies!$F:$F,Hoja1!T$3)</f>
        <v>6</v>
      </c>
      <c r="U18" s="22">
        <f>COUNTIFS(Movies!$L:$L,Hoja1!$A18,Movies!$F:$F,Hoja1!U$3)</f>
        <v>10</v>
      </c>
      <c r="V18" s="22">
        <f>COUNTIFS(Movies!$L:$L,Hoja1!$A18,Movies!$F:$F,Hoja1!V$3)</f>
        <v>6</v>
      </c>
      <c r="W18" s="22">
        <f>COUNTIFS(Movies!$L:$L,Hoja1!$A18,Movies!$F:$F,Hoja1!W$3)</f>
        <v>2</v>
      </c>
      <c r="X18" s="22">
        <f>COUNTIFS(Movies!$L:$L,Hoja1!$A18,Movies!$F:$F,Hoja1!X$3)</f>
        <v>15</v>
      </c>
      <c r="Y18" s="22">
        <f>COUNTIFS(Movies!$L:$L,Hoja1!$A18,Movies!$F:$F,Hoja1!Y$3)</f>
        <v>23</v>
      </c>
      <c r="Z18">
        <v>15</v>
      </c>
      <c r="AA18" t="s">
        <v>291</v>
      </c>
    </row>
    <row r="19" spans="1:35" x14ac:dyDescent="0.2">
      <c r="B19" s="22"/>
      <c r="C19" s="22"/>
      <c r="D19" s="22"/>
      <c r="E19" s="22"/>
      <c r="F19" s="22"/>
      <c r="G19" s="22"/>
      <c r="H19" s="22"/>
      <c r="I19" s="22"/>
      <c r="J19" s="34"/>
      <c r="K19" s="35"/>
      <c r="L19" s="22"/>
    </row>
    <row r="20" spans="1:35" x14ac:dyDescent="0.2">
      <c r="A20" s="1"/>
      <c r="B20" s="22"/>
      <c r="C20" s="36" t="s">
        <v>935</v>
      </c>
      <c r="D20" s="36">
        <v>2020</v>
      </c>
      <c r="E20" s="36">
        <v>2021</v>
      </c>
      <c r="F20" s="36">
        <v>2022</v>
      </c>
      <c r="G20" s="36">
        <v>2023</v>
      </c>
      <c r="H20" s="22">
        <v>1</v>
      </c>
      <c r="I20" s="22">
        <v>2</v>
      </c>
      <c r="J20" s="22">
        <v>3</v>
      </c>
      <c r="K20" s="22">
        <v>4</v>
      </c>
      <c r="L20" s="22">
        <v>5</v>
      </c>
      <c r="M20" s="22">
        <v>6</v>
      </c>
      <c r="N20" s="22">
        <v>7</v>
      </c>
      <c r="O20" s="22">
        <v>8</v>
      </c>
      <c r="P20" s="22">
        <v>9</v>
      </c>
      <c r="Q20" s="22">
        <v>10</v>
      </c>
      <c r="R20" s="22">
        <v>11</v>
      </c>
      <c r="S20" s="22">
        <v>12</v>
      </c>
      <c r="T20" s="22">
        <v>1</v>
      </c>
      <c r="U20" s="22">
        <v>2</v>
      </c>
      <c r="V20" s="22">
        <v>3</v>
      </c>
      <c r="W20" s="22">
        <v>4</v>
      </c>
      <c r="X20" s="22">
        <v>5</v>
      </c>
      <c r="Y20" s="22">
        <v>6</v>
      </c>
      <c r="Z20" s="22">
        <v>7</v>
      </c>
      <c r="AA20" s="22"/>
    </row>
    <row r="21" spans="1:35" x14ac:dyDescent="0.2">
      <c r="A21" s="1"/>
      <c r="B21" s="22"/>
      <c r="C21" s="36" t="s">
        <v>935</v>
      </c>
      <c r="D21" s="36">
        <v>2020</v>
      </c>
      <c r="E21" s="36">
        <v>2021</v>
      </c>
      <c r="F21" s="36">
        <v>2022</v>
      </c>
      <c r="G21" s="36">
        <v>2023</v>
      </c>
      <c r="H21" s="36" t="s">
        <v>944</v>
      </c>
      <c r="I21" s="36" t="s">
        <v>945</v>
      </c>
      <c r="J21" s="36" t="s">
        <v>946</v>
      </c>
      <c r="K21" s="36" t="s">
        <v>947</v>
      </c>
      <c r="L21" s="36" t="s">
        <v>948</v>
      </c>
      <c r="M21" s="36" t="s">
        <v>949</v>
      </c>
      <c r="N21" s="36" t="s">
        <v>950</v>
      </c>
      <c r="O21" s="36" t="s">
        <v>951</v>
      </c>
      <c r="P21" s="36" t="s">
        <v>952</v>
      </c>
      <c r="Q21" s="36" t="s">
        <v>953</v>
      </c>
      <c r="R21" s="36" t="s">
        <v>954</v>
      </c>
      <c r="S21" s="36" t="s">
        <v>955</v>
      </c>
      <c r="T21" s="36" t="s">
        <v>958</v>
      </c>
      <c r="U21" s="36" t="s">
        <v>959</v>
      </c>
      <c r="V21" s="36" t="s">
        <v>960</v>
      </c>
      <c r="W21" s="36" t="s">
        <v>961</v>
      </c>
      <c r="X21" s="36" t="s">
        <v>962</v>
      </c>
      <c r="Y21" s="36" t="s">
        <v>963</v>
      </c>
      <c r="Z21" s="36" t="s">
        <v>964</v>
      </c>
      <c r="AA21" s="22"/>
    </row>
    <row r="22" spans="1:35" x14ac:dyDescent="0.2">
      <c r="A22" t="s">
        <v>968</v>
      </c>
      <c r="B22" t="s">
        <v>220</v>
      </c>
      <c r="C22">
        <f>VLOOKUP(B22,$A$4:$B$18,2,0)</f>
        <v>12</v>
      </c>
      <c r="D22" s="22">
        <f>INDEX($C$4:$F$18,MATCH($B$22,$A$4:$A$18,0),MATCH(D$20,$C$3:$F$3,0))</f>
        <v>2</v>
      </c>
      <c r="E22" s="22">
        <f t="shared" ref="E22:G22" si="0">INDEX($C$4:$F$18,MATCH($B$22,$A$4:$A$18,0),MATCH(E$20,$C$3:$F$3,0))</f>
        <v>5</v>
      </c>
      <c r="F22" s="22">
        <f t="shared" si="0"/>
        <v>2</v>
      </c>
      <c r="G22" s="22">
        <f t="shared" si="0"/>
        <v>3</v>
      </c>
      <c r="H22" s="22">
        <f>INDEX($G$4:$R$18,MATCH($B$22,$A$4:$A$18,0),MATCH(H$20,$G$3:$R$3,0))</f>
        <v>1</v>
      </c>
      <c r="I22" s="22">
        <f t="shared" ref="I22:S22" si="1">INDEX($G$4:$R$18,MATCH($B$22,$A$4:$A$18,0),MATCH(I$20,$G$3:$R$3,0))</f>
        <v>1</v>
      </c>
      <c r="J22" s="22">
        <f t="shared" si="1"/>
        <v>1</v>
      </c>
      <c r="K22" s="22">
        <f t="shared" si="1"/>
        <v>0</v>
      </c>
      <c r="L22" s="22">
        <f t="shared" si="1"/>
        <v>3</v>
      </c>
      <c r="M22" s="22">
        <f t="shared" si="1"/>
        <v>2</v>
      </c>
      <c r="N22" s="22">
        <f t="shared" si="1"/>
        <v>0</v>
      </c>
      <c r="O22" s="22">
        <f t="shared" si="1"/>
        <v>0</v>
      </c>
      <c r="P22" s="22">
        <f t="shared" si="1"/>
        <v>1</v>
      </c>
      <c r="Q22" s="22">
        <f t="shared" si="1"/>
        <v>0</v>
      </c>
      <c r="R22" s="22">
        <f t="shared" si="1"/>
        <v>1</v>
      </c>
      <c r="S22" s="22">
        <f t="shared" si="1"/>
        <v>2</v>
      </c>
      <c r="T22">
        <f>INDEX($S$4:$Y$18,MATCH($B$22,$A$4:$A$18,0),MATCH(T$20,$S$3:$Y$3,0))</f>
        <v>0</v>
      </c>
      <c r="U22">
        <f t="shared" ref="U22:Z22" si="2">INDEX($S$4:$Y$18,MATCH($B$22,$A$4:$A$18,0),MATCH(U$20,$S$3:$Y$3,0))</f>
        <v>1</v>
      </c>
      <c r="V22">
        <f t="shared" si="2"/>
        <v>4</v>
      </c>
      <c r="W22">
        <f t="shared" si="2"/>
        <v>5</v>
      </c>
      <c r="X22">
        <f t="shared" si="2"/>
        <v>1</v>
      </c>
      <c r="Y22">
        <f t="shared" si="2"/>
        <v>0</v>
      </c>
      <c r="Z22">
        <f t="shared" si="2"/>
        <v>1</v>
      </c>
    </row>
    <row r="23" spans="1:35" x14ac:dyDescent="0.2">
      <c r="B23" s="15"/>
      <c r="E23" s="22"/>
      <c r="F23" s="22"/>
      <c r="G23" s="22"/>
      <c r="H23" s="22"/>
      <c r="I23" s="22"/>
      <c r="J23" s="34"/>
      <c r="K23" s="35"/>
      <c r="L23" s="22"/>
    </row>
    <row r="24" spans="1:35" x14ac:dyDescent="0.2">
      <c r="B24" s="22"/>
      <c r="E24" s="22"/>
      <c r="F24" s="22"/>
      <c r="G24" s="22"/>
      <c r="H24" s="22"/>
      <c r="I24" s="22"/>
      <c r="J24" s="34"/>
      <c r="K24" s="35"/>
      <c r="L24" s="22"/>
    </row>
    <row r="25" spans="1:35" x14ac:dyDescent="0.2">
      <c r="B25" s="22"/>
      <c r="E25" s="22"/>
      <c r="F25" s="22"/>
      <c r="G25" s="22"/>
      <c r="H25" s="22"/>
      <c r="I25" s="22"/>
      <c r="J25" s="34"/>
      <c r="K25" s="35"/>
      <c r="L25" s="22"/>
      <c r="AI25" s="22"/>
    </row>
    <row r="26" spans="1:35" x14ac:dyDescent="0.2">
      <c r="C26" s="22"/>
      <c r="D26" s="22"/>
      <c r="E26" s="22"/>
      <c r="F26" s="22"/>
      <c r="G26" s="22"/>
      <c r="H26" s="22"/>
      <c r="I26" s="22"/>
      <c r="J26" s="34"/>
      <c r="K26" s="35"/>
      <c r="L26" s="22"/>
    </row>
    <row r="27" spans="1:35" x14ac:dyDescent="0.2">
      <c r="C27" s="22"/>
      <c r="D27" s="22"/>
      <c r="E27" s="22"/>
      <c r="F27" s="22"/>
      <c r="G27" s="22"/>
      <c r="H27" s="22"/>
      <c r="I27" s="22"/>
      <c r="J27" s="34"/>
      <c r="K27" s="35"/>
      <c r="L27" s="22"/>
    </row>
    <row r="28" spans="1:35" x14ac:dyDescent="0.2">
      <c r="C28" s="22"/>
      <c r="D28" s="22"/>
      <c r="E28" s="22"/>
      <c r="F28" s="22"/>
      <c r="G28" s="22"/>
      <c r="H28" s="22"/>
      <c r="I28" s="22"/>
      <c r="J28" s="34"/>
      <c r="K28" s="35"/>
      <c r="L28" s="22"/>
    </row>
    <row r="29" spans="1:35" x14ac:dyDescent="0.2">
      <c r="C29" s="22"/>
      <c r="D29" s="22"/>
      <c r="E29" s="22"/>
      <c r="F29" s="22"/>
      <c r="G29" s="22"/>
      <c r="H29" s="22"/>
      <c r="I29" s="22"/>
      <c r="J29" s="34"/>
      <c r="K29" s="35"/>
      <c r="L29" s="22"/>
    </row>
    <row r="30" spans="1:35" x14ac:dyDescent="0.2">
      <c r="C30" s="22"/>
      <c r="D30" s="22"/>
      <c r="E30" s="22"/>
      <c r="F30" s="22"/>
      <c r="G30" s="22"/>
      <c r="H30" s="22"/>
      <c r="J30" s="36"/>
    </row>
    <row r="31" spans="1:35" x14ac:dyDescent="0.2">
      <c r="B31" s="22"/>
      <c r="C31" s="22"/>
      <c r="D31" s="22"/>
      <c r="E31" s="22"/>
      <c r="F31" s="22"/>
      <c r="G31" s="22"/>
      <c r="H31" s="22"/>
      <c r="J31" s="36"/>
    </row>
    <row r="32" spans="1:35" x14ac:dyDescent="0.2">
      <c r="B32" s="22"/>
      <c r="C32" s="22"/>
      <c r="D32" s="22"/>
      <c r="E32" s="22"/>
      <c r="F32" s="22"/>
      <c r="G32" s="22"/>
      <c r="H32" s="22"/>
      <c r="I32" s="36"/>
      <c r="J32" s="36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x14ac:dyDescent="0.2">
      <c r="B33" s="22"/>
      <c r="C33" s="22"/>
      <c r="D33" s="22"/>
      <c r="E33" s="22"/>
      <c r="F33" s="22"/>
      <c r="G33" s="22"/>
      <c r="H33" s="22"/>
      <c r="I33" s="36"/>
      <c r="J33" s="36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x14ac:dyDescent="0.2">
      <c r="B34" s="22"/>
      <c r="C34" s="22"/>
      <c r="D34" s="22"/>
      <c r="E34" s="22"/>
      <c r="F34" s="22"/>
      <c r="G34" s="22"/>
      <c r="H34" s="22"/>
      <c r="I34" s="36"/>
      <c r="J34" s="36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x14ac:dyDescent="0.2">
      <c r="B35" s="22"/>
      <c r="C35" s="22"/>
      <c r="D35" s="22"/>
      <c r="E35" s="22"/>
      <c r="F35" s="22"/>
      <c r="G35" s="22"/>
      <c r="H35" s="22"/>
      <c r="I35" s="36"/>
      <c r="J35" s="36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x14ac:dyDescent="0.2">
      <c r="I36" s="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x14ac:dyDescent="0.2">
      <c r="I37" s="36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x14ac:dyDescent="0.2">
      <c r="I38" s="36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x14ac:dyDescent="0.2">
      <c r="I39" s="36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x14ac:dyDescent="0.2">
      <c r="I40" s="36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x14ac:dyDescent="0.2">
      <c r="I41" s="36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x14ac:dyDescent="0.2">
      <c r="A42" t="s">
        <v>968</v>
      </c>
      <c r="B42" t="s">
        <v>492</v>
      </c>
      <c r="I42" s="36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x14ac:dyDescent="0.2">
      <c r="A43" t="s">
        <v>904</v>
      </c>
      <c r="B43">
        <v>2022</v>
      </c>
      <c r="I43" s="36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x14ac:dyDescent="0.2">
      <c r="A44" t="s">
        <v>935</v>
      </c>
      <c r="B44">
        <f>INDEX($B$4:$F$18,MATCH(B42,$A$4:$A$18,0),MATCH(B43,$B$3:$F$3,0))</f>
        <v>3</v>
      </c>
      <c r="I44" s="36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x14ac:dyDescent="0.2">
      <c r="I45" s="36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x14ac:dyDescent="0.2">
      <c r="I46" s="36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">
      <c r="I47" s="36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x14ac:dyDescent="0.2">
      <c r="I48" s="36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9:25" x14ac:dyDescent="0.2">
      <c r="I49" s="36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9:25" x14ac:dyDescent="0.2">
      <c r="I50" s="36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9:25" x14ac:dyDescent="0.2">
      <c r="I51" s="36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9:25" x14ac:dyDescent="0.2">
      <c r="I52" s="36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9:25" x14ac:dyDescent="0.2">
      <c r="I53" s="36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9:25" x14ac:dyDescent="0.2">
      <c r="I54" s="36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</sheetData>
  <autoFilter ref="A1:Y20" xr:uid="{697C66FA-5853-064A-AE68-E03A2E58241B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sortState xmlns:xlrd2="http://schemas.microsoft.com/office/spreadsheetml/2017/richdata2" ref="AA4:AA18">
    <sortCondition ref="AA4:AA18"/>
  </sortState>
  <mergeCells count="3">
    <mergeCell ref="C1:F1"/>
    <mergeCell ref="G1:R1"/>
    <mergeCell ref="S1:Y1"/>
  </mergeCells>
  <dataValidations count="7">
    <dataValidation type="list" allowBlank="1" showInputMessage="1" showErrorMessage="1" sqref="B42" xr:uid="{DF4CABE2-6130-A34D-A3CA-8347E7E96E41}">
      <formula1>$A$4:$A$18</formula1>
    </dataValidation>
    <dataValidation type="list" allowBlank="1" showInputMessage="1" showErrorMessage="1" sqref="B43 B23" xr:uid="{49543107-F82A-0241-9778-7671BFF1A521}">
      <formula1>$C$2:$F$2</formula1>
    </dataValidation>
    <dataValidation type="list" allowBlank="1" showInputMessage="1" showErrorMessage="1" sqref="B24" xr:uid="{A9DB7BEF-1A3A-F24E-9540-50545F6E4196}">
      <formula1>$G$2:$R$2</formula1>
    </dataValidation>
    <dataValidation type="list" allowBlank="1" showInputMessage="1" showErrorMessage="1" sqref="B25" xr:uid="{14F723D7-EE53-004E-B988-1625F72550A2}">
      <formula1>$S$2:$Y$2</formula1>
    </dataValidation>
    <dataValidation type="list" showInputMessage="1" showErrorMessage="1" sqref="B20:B21" xr:uid="{A93EEBD7-BAFE-3A47-8007-2C6481D47F62}">
      <formula1>$Z$4:$Z$18</formula1>
    </dataValidation>
    <dataValidation type="list" showInputMessage="1" showErrorMessage="1" sqref="AI25" xr:uid="{8394480F-8FBB-9546-92EB-7FC1517E4D16}">
      <formula1>$AA$3:$AA$7</formula1>
    </dataValidation>
    <dataValidation type="list" allowBlank="1" showInputMessage="1" showErrorMessage="1" sqref="B22" xr:uid="{3005CCA7-D9DE-284A-94E1-2CCDF653ED4B}">
      <formula1>$AA$4:$AA$18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Movies</vt:lpstr>
      <vt:lpstr>Pivot_Tables</vt:lpstr>
      <vt:lpstr>View_Analysis</vt:lpstr>
      <vt:lpstr>Dashboard-1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2023-10-10T01:36:51Z</dcterms:modified>
</cp:coreProperties>
</file>