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FD5167F0-06CD-A74B-92EE-9A12DB46A244}" xr6:coauthVersionLast="47" xr6:coauthVersionMax="47" xr10:uidLastSave="{00000000-0000-0000-0000-000000000000}"/>
  <bookViews>
    <workbookView xWindow="4800" yWindow="500" windowWidth="28160" windowHeight="20760" xr2:uid="{29BFFC22-DD2F-A545-BE55-9FE5A0B360C9}"/>
  </bookViews>
  <sheets>
    <sheet name="Movies" sheetId="1" r:id="rId1"/>
    <sheet name="Pivot_Tables" sheetId="2" r:id="rId2"/>
    <sheet name="View_Analysis" sheetId="3" state="hidden" r:id="rId3"/>
    <sheet name="Dashboard-1" sheetId="4" r:id="rId4"/>
    <sheet name="Hoja1" sheetId="5" r:id="rId5"/>
  </sheets>
  <definedNames>
    <definedName name="_xlnm._FilterDatabase" localSheetId="4" hidden="1">Hoja1!$A$1:$Y$20</definedName>
    <definedName name="_xlnm._FilterDatabase" localSheetId="0" hidden="1">Movies!$A$1:$O$375</definedName>
    <definedName name="_xlchart.v2.0" hidden="1">View_Analysis!$A$38:$A$52</definedName>
    <definedName name="_xlchart.v2.1" hidden="1">View_Analysis!$B$37</definedName>
    <definedName name="_xlchart.v2.2" hidden="1">View_Analysis!$B$38:$B$52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6" i="1" l="1"/>
  <c r="E376" i="1"/>
  <c r="D376" i="1"/>
  <c r="C376" i="1" s="1"/>
  <c r="B59" i="4"/>
  <c r="D373" i="1"/>
  <c r="E373" i="1"/>
  <c r="C373" i="1" s="1"/>
  <c r="F373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4" i="1"/>
  <c r="E374" i="1"/>
  <c r="F374" i="1"/>
  <c r="D375" i="1"/>
  <c r="E375" i="1"/>
  <c r="F375" i="1"/>
  <c r="K59" i="4" l="1"/>
  <c r="K63" i="4"/>
  <c r="K67" i="4"/>
  <c r="K60" i="4"/>
  <c r="K64" i="4"/>
  <c r="K68" i="4"/>
  <c r="K61" i="4"/>
  <c r="K65" i="4"/>
  <c r="K69" i="4"/>
  <c r="K62" i="4"/>
  <c r="K66" i="4"/>
  <c r="K70" i="4"/>
  <c r="C369" i="1"/>
  <c r="C365" i="1"/>
  <c r="C361" i="1"/>
  <c r="C357" i="1"/>
  <c r="C353" i="1"/>
  <c r="C349" i="1"/>
  <c r="C372" i="1"/>
  <c r="C362" i="1"/>
  <c r="C374" i="1"/>
  <c r="C366" i="1"/>
  <c r="C358" i="1"/>
  <c r="C354" i="1"/>
  <c r="C350" i="1"/>
  <c r="C375" i="1"/>
  <c r="C370" i="1"/>
  <c r="C367" i="1"/>
  <c r="C363" i="1"/>
  <c r="C359" i="1"/>
  <c r="C355" i="1"/>
  <c r="C351" i="1"/>
  <c r="C371" i="1"/>
  <c r="C368" i="1"/>
  <c r="C364" i="1"/>
  <c r="C360" i="1"/>
  <c r="C356" i="1"/>
  <c r="C352" i="1"/>
  <c r="C348" i="1"/>
  <c r="D347" i="1"/>
  <c r="E347" i="1"/>
  <c r="F347" i="1"/>
  <c r="D346" i="1"/>
  <c r="E346" i="1"/>
  <c r="F346" i="1"/>
  <c r="B14" i="5"/>
  <c r="B4" i="5"/>
  <c r="B12" i="5"/>
  <c r="B15" i="5"/>
  <c r="B16" i="5"/>
  <c r="B5" i="5"/>
  <c r="B7" i="5"/>
  <c r="B18" i="5"/>
  <c r="B10" i="5"/>
  <c r="B13" i="5"/>
  <c r="B17" i="5"/>
  <c r="B8" i="5"/>
  <c r="B11" i="5"/>
  <c r="B6" i="5"/>
  <c r="B9" i="5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H61" i="4" l="1"/>
  <c r="E59" i="4"/>
  <c r="B62" i="4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81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3" i="1"/>
  <c r="C105" i="1"/>
  <c r="C101" i="1"/>
  <c r="C97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344" i="1"/>
  <c r="C340" i="1"/>
  <c r="C336" i="1"/>
  <c r="C332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77" i="1"/>
  <c r="C117" i="1"/>
  <c r="C18" i="5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46" i="1"/>
  <c r="C242" i="1"/>
  <c r="C238" i="1"/>
  <c r="C234" i="1"/>
  <c r="C230" i="1"/>
  <c r="C226" i="1"/>
  <c r="C222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15" i="5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H6" i="5"/>
  <c r="L6" i="5"/>
  <c r="P6" i="5"/>
  <c r="G6" i="5"/>
  <c r="I6" i="5"/>
  <c r="M6" i="5"/>
  <c r="Q6" i="5"/>
  <c r="J6" i="5"/>
  <c r="N6" i="5"/>
  <c r="R6" i="5"/>
  <c r="K6" i="5"/>
  <c r="O6" i="5"/>
  <c r="K5" i="5"/>
  <c r="O5" i="5"/>
  <c r="H5" i="5"/>
  <c r="L5" i="5"/>
  <c r="P5" i="5"/>
  <c r="I5" i="5"/>
  <c r="M5" i="5"/>
  <c r="Q5" i="5"/>
  <c r="J5" i="5"/>
  <c r="N5" i="5"/>
  <c r="R5" i="5"/>
  <c r="G5" i="5"/>
  <c r="W6" i="5"/>
  <c r="S6" i="5"/>
  <c r="T6" i="5"/>
  <c r="X6" i="5"/>
  <c r="U6" i="5"/>
  <c r="Y6" i="5"/>
  <c r="V6" i="5"/>
  <c r="D52" i="3"/>
  <c r="D6" i="5"/>
  <c r="E6" i="5"/>
  <c r="F6" i="5"/>
  <c r="C6" i="5"/>
  <c r="D51" i="3"/>
  <c r="F5" i="5"/>
  <c r="C5" i="5"/>
  <c r="E5" i="5"/>
  <c r="D5" i="5"/>
  <c r="J8" i="5"/>
  <c r="N8" i="5"/>
  <c r="R8" i="5"/>
  <c r="K8" i="5"/>
  <c r="O8" i="5"/>
  <c r="H8" i="5"/>
  <c r="L8" i="5"/>
  <c r="P8" i="5"/>
  <c r="G8" i="5"/>
  <c r="I8" i="5"/>
  <c r="M8" i="5"/>
  <c r="Q8" i="5"/>
  <c r="K17" i="5"/>
  <c r="O17" i="5"/>
  <c r="H17" i="5"/>
  <c r="L17" i="5"/>
  <c r="P17" i="5"/>
  <c r="I17" i="5"/>
  <c r="M17" i="5"/>
  <c r="Q17" i="5"/>
  <c r="J17" i="5"/>
  <c r="N17" i="5"/>
  <c r="R17" i="5"/>
  <c r="G17" i="5"/>
  <c r="W8" i="5"/>
  <c r="T8" i="5"/>
  <c r="X8" i="5"/>
  <c r="U8" i="5"/>
  <c r="Y8" i="5"/>
  <c r="S8" i="5"/>
  <c r="V8" i="5"/>
  <c r="U17" i="5"/>
  <c r="Y17" i="5"/>
  <c r="V17" i="5"/>
  <c r="W17" i="5"/>
  <c r="T17" i="5"/>
  <c r="X17" i="5"/>
  <c r="S17" i="5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E8" i="5"/>
  <c r="F8" i="5"/>
  <c r="D8" i="5"/>
  <c r="C216" i="1"/>
  <c r="C8" i="5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F17" i="5"/>
  <c r="E17" i="5"/>
  <c r="D17" i="5"/>
  <c r="C17" i="5"/>
  <c r="C8" i="1"/>
  <c r="C4" i="1"/>
  <c r="E67" i="4"/>
  <c r="E62" i="4"/>
  <c r="H62" i="4"/>
  <c r="U5" i="5"/>
  <c r="Y5" i="5"/>
  <c r="V5" i="5"/>
  <c r="W5" i="5"/>
  <c r="T5" i="5"/>
  <c r="X5" i="5"/>
  <c r="S5" i="5"/>
  <c r="K9" i="5"/>
  <c r="O9" i="5"/>
  <c r="H9" i="5"/>
  <c r="L9" i="5"/>
  <c r="P9" i="5"/>
  <c r="I9" i="5"/>
  <c r="M9" i="5"/>
  <c r="Q9" i="5"/>
  <c r="J9" i="5"/>
  <c r="N9" i="5"/>
  <c r="R9" i="5"/>
  <c r="G9" i="5"/>
  <c r="H10" i="5"/>
  <c r="L10" i="5"/>
  <c r="P10" i="5"/>
  <c r="G10" i="5"/>
  <c r="I10" i="5"/>
  <c r="M10" i="5"/>
  <c r="Q10" i="5"/>
  <c r="J10" i="5"/>
  <c r="N10" i="5"/>
  <c r="R10" i="5"/>
  <c r="K10" i="5"/>
  <c r="O10" i="5"/>
  <c r="I11" i="5"/>
  <c r="M11" i="5"/>
  <c r="Q11" i="5"/>
  <c r="J11" i="5"/>
  <c r="N11" i="5"/>
  <c r="R11" i="5"/>
  <c r="G11" i="5"/>
  <c r="K11" i="5"/>
  <c r="O11" i="5"/>
  <c r="H11" i="5"/>
  <c r="L11" i="5"/>
  <c r="P11" i="5"/>
  <c r="H14" i="5"/>
  <c r="L14" i="5"/>
  <c r="P14" i="5"/>
  <c r="G14" i="5"/>
  <c r="I14" i="5"/>
  <c r="M14" i="5"/>
  <c r="Q14" i="5"/>
  <c r="J14" i="5"/>
  <c r="N14" i="5"/>
  <c r="R14" i="5"/>
  <c r="K14" i="5"/>
  <c r="O14" i="5"/>
  <c r="H18" i="5"/>
  <c r="L18" i="5"/>
  <c r="P18" i="5"/>
  <c r="G18" i="5"/>
  <c r="I18" i="5"/>
  <c r="M18" i="5"/>
  <c r="Q18" i="5"/>
  <c r="J18" i="5"/>
  <c r="N18" i="5"/>
  <c r="R18" i="5"/>
  <c r="K18" i="5"/>
  <c r="O18" i="5"/>
  <c r="U9" i="5"/>
  <c r="Y9" i="5"/>
  <c r="V9" i="5"/>
  <c r="W9" i="5"/>
  <c r="T9" i="5"/>
  <c r="X9" i="5"/>
  <c r="S9" i="5"/>
  <c r="W10" i="5"/>
  <c r="S10" i="5"/>
  <c r="T10" i="5"/>
  <c r="X10" i="5"/>
  <c r="U10" i="5"/>
  <c r="Y10" i="5"/>
  <c r="V10" i="5"/>
  <c r="U11" i="5"/>
  <c r="Y11" i="5"/>
  <c r="V11" i="5"/>
  <c r="S11" i="5"/>
  <c r="W11" i="5"/>
  <c r="T11" i="5"/>
  <c r="X11" i="5"/>
  <c r="W14" i="5"/>
  <c r="S14" i="5"/>
  <c r="T14" i="5"/>
  <c r="X14" i="5"/>
  <c r="U14" i="5"/>
  <c r="Y14" i="5"/>
  <c r="V14" i="5"/>
  <c r="W18" i="5"/>
  <c r="S18" i="5"/>
  <c r="T18" i="5"/>
  <c r="X18" i="5"/>
  <c r="U18" i="5"/>
  <c r="Y18" i="5"/>
  <c r="V18" i="5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F9" i="5"/>
  <c r="C9" i="5"/>
  <c r="E9" i="5"/>
  <c r="D9" i="5"/>
  <c r="C227" i="1"/>
  <c r="D10" i="5"/>
  <c r="E10" i="5"/>
  <c r="F10" i="5"/>
  <c r="C10" i="5"/>
  <c r="C223" i="1"/>
  <c r="C219" i="1"/>
  <c r="C215" i="1"/>
  <c r="C211" i="1"/>
  <c r="C207" i="1"/>
  <c r="C203" i="1"/>
  <c r="C199" i="1"/>
  <c r="C195" i="1"/>
  <c r="C191" i="1"/>
  <c r="F11" i="5"/>
  <c r="C11" i="5"/>
  <c r="D11" i="5"/>
  <c r="E11" i="5"/>
  <c r="B44" i="5" s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D14" i="5"/>
  <c r="E14" i="5"/>
  <c r="F14" i="5"/>
  <c r="C7" i="1"/>
  <c r="D18" i="5"/>
  <c r="E18" i="5"/>
  <c r="F18" i="5"/>
  <c r="C3" i="1"/>
  <c r="E3" i="3"/>
  <c r="E66" i="4"/>
  <c r="E61" i="4"/>
  <c r="C78" i="1"/>
  <c r="J16" i="5"/>
  <c r="K22" i="5" s="1"/>
  <c r="N16" i="5"/>
  <c r="O22" i="5" s="1"/>
  <c r="R16" i="5"/>
  <c r="S22" i="5" s="1"/>
  <c r="K16" i="5"/>
  <c r="L22" i="5" s="1"/>
  <c r="O16" i="5"/>
  <c r="P22" i="5" s="1"/>
  <c r="H16" i="5"/>
  <c r="I22" i="5" s="1"/>
  <c r="L16" i="5"/>
  <c r="M22" i="5" s="1"/>
  <c r="P16" i="5"/>
  <c r="Q22" i="5" s="1"/>
  <c r="G16" i="5"/>
  <c r="H22" i="5" s="1"/>
  <c r="I16" i="5"/>
  <c r="J22" i="5" s="1"/>
  <c r="M16" i="5"/>
  <c r="N22" i="5" s="1"/>
  <c r="Q16" i="5"/>
  <c r="R22" i="5" s="1"/>
  <c r="E60" i="4"/>
  <c r="E64" i="4"/>
  <c r="E68" i="4"/>
  <c r="J4" i="5"/>
  <c r="N4" i="5"/>
  <c r="R4" i="5"/>
  <c r="K4" i="5"/>
  <c r="O4" i="5"/>
  <c r="G4" i="5"/>
  <c r="H4" i="5"/>
  <c r="L4" i="5"/>
  <c r="P4" i="5"/>
  <c r="I4" i="5"/>
  <c r="M4" i="5"/>
  <c r="Q4" i="5"/>
  <c r="I7" i="5"/>
  <c r="M7" i="5"/>
  <c r="Q7" i="5"/>
  <c r="J7" i="5"/>
  <c r="N7" i="5"/>
  <c r="R7" i="5"/>
  <c r="G7" i="5"/>
  <c r="K7" i="5"/>
  <c r="O7" i="5"/>
  <c r="H7" i="5"/>
  <c r="L7" i="5"/>
  <c r="P7" i="5"/>
  <c r="K13" i="5"/>
  <c r="O13" i="5"/>
  <c r="H13" i="5"/>
  <c r="L13" i="5"/>
  <c r="P13" i="5"/>
  <c r="I13" i="5"/>
  <c r="M13" i="5"/>
  <c r="Q13" i="5"/>
  <c r="J13" i="5"/>
  <c r="N13" i="5"/>
  <c r="R13" i="5"/>
  <c r="G13" i="5"/>
  <c r="J12" i="5"/>
  <c r="N12" i="5"/>
  <c r="R12" i="5"/>
  <c r="K12" i="5"/>
  <c r="O12" i="5"/>
  <c r="H12" i="5"/>
  <c r="L12" i="5"/>
  <c r="P12" i="5"/>
  <c r="G12" i="5"/>
  <c r="I12" i="5"/>
  <c r="M12" i="5"/>
  <c r="Q12" i="5"/>
  <c r="I15" i="5"/>
  <c r="M15" i="5"/>
  <c r="Q15" i="5"/>
  <c r="J15" i="5"/>
  <c r="N15" i="5"/>
  <c r="R15" i="5"/>
  <c r="G15" i="5"/>
  <c r="K15" i="5"/>
  <c r="O15" i="5"/>
  <c r="H15" i="5"/>
  <c r="L15" i="5"/>
  <c r="P15" i="5"/>
  <c r="W16" i="5"/>
  <c r="X22" i="5" s="1"/>
  <c r="T16" i="5"/>
  <c r="U22" i="5" s="1"/>
  <c r="X16" i="5"/>
  <c r="Y22" i="5" s="1"/>
  <c r="U16" i="5"/>
  <c r="V22" i="5" s="1"/>
  <c r="Y16" i="5"/>
  <c r="Z22" i="5" s="1"/>
  <c r="S16" i="5"/>
  <c r="T22" i="5" s="1"/>
  <c r="V16" i="5"/>
  <c r="W22" i="5" s="1"/>
  <c r="H59" i="4"/>
  <c r="H63" i="4"/>
  <c r="W4" i="5"/>
  <c r="T4" i="5"/>
  <c r="X4" i="5"/>
  <c r="S4" i="5"/>
  <c r="U4" i="5"/>
  <c r="Y4" i="5"/>
  <c r="V4" i="5"/>
  <c r="U7" i="5"/>
  <c r="Y7" i="5"/>
  <c r="V7" i="5"/>
  <c r="S7" i="5"/>
  <c r="W7" i="5"/>
  <c r="T7" i="5"/>
  <c r="X7" i="5"/>
  <c r="U13" i="5"/>
  <c r="Y13" i="5"/>
  <c r="V13" i="5"/>
  <c r="W13" i="5"/>
  <c r="T13" i="5"/>
  <c r="X13" i="5"/>
  <c r="S13" i="5"/>
  <c r="W12" i="5"/>
  <c r="T12" i="5"/>
  <c r="X12" i="5"/>
  <c r="U12" i="5"/>
  <c r="Y12" i="5"/>
  <c r="S12" i="5"/>
  <c r="V12" i="5"/>
  <c r="U15" i="5"/>
  <c r="Y15" i="5"/>
  <c r="V15" i="5"/>
  <c r="S15" i="5"/>
  <c r="W15" i="5"/>
  <c r="T15" i="5"/>
  <c r="X15" i="5"/>
  <c r="E40" i="3"/>
  <c r="E16" i="5"/>
  <c r="F22" i="5" s="1"/>
  <c r="F16" i="5"/>
  <c r="G22" i="5" s="1"/>
  <c r="D16" i="5"/>
  <c r="E22" i="5" s="1"/>
  <c r="C16" i="5"/>
  <c r="B61" i="4"/>
  <c r="D50" i="3"/>
  <c r="E4" i="5"/>
  <c r="F4" i="5"/>
  <c r="D4" i="5"/>
  <c r="F7" i="5"/>
  <c r="C7" i="5"/>
  <c r="D7" i="5"/>
  <c r="E7" i="5"/>
  <c r="F13" i="5"/>
  <c r="E13" i="5"/>
  <c r="D13" i="5"/>
  <c r="C13" i="5"/>
  <c r="E12" i="5"/>
  <c r="F12" i="5"/>
  <c r="D12" i="5"/>
  <c r="C12" i="5"/>
  <c r="F15" i="5"/>
  <c r="E15" i="5"/>
  <c r="D15" i="5"/>
  <c r="E70" i="4"/>
  <c r="E65" i="4"/>
  <c r="B60" i="4"/>
  <c r="H65" i="4"/>
  <c r="H60" i="4"/>
  <c r="C109" i="1"/>
  <c r="C93" i="1"/>
  <c r="C14" i="5"/>
  <c r="E69" i="4"/>
  <c r="E63" i="4"/>
  <c r="B63" i="4"/>
  <c r="H64" i="4"/>
  <c r="C2" i="1"/>
  <c r="C250" i="1"/>
  <c r="C218" i="1"/>
  <c r="C82" i="1"/>
  <c r="C4" i="5"/>
  <c r="C347" i="1"/>
  <c r="C22" i="5"/>
  <c r="C346" i="1"/>
  <c r="E5" i="3"/>
  <c r="C48" i="3"/>
  <c r="H5" i="3"/>
  <c r="F47" i="3"/>
  <c r="E46" i="3"/>
  <c r="E45" i="3"/>
  <c r="E42" i="3"/>
  <c r="B60" i="3" s="1"/>
  <c r="F38" i="3"/>
  <c r="D43" i="3"/>
  <c r="C44" i="3"/>
  <c r="F41" i="3"/>
  <c r="F49" i="3"/>
  <c r="D39" i="3"/>
  <c r="B5" i="3"/>
  <c r="E12" i="3"/>
  <c r="E8" i="3"/>
  <c r="E4" i="3"/>
  <c r="H8" i="3"/>
  <c r="H4" i="3"/>
  <c r="C39" i="3"/>
  <c r="C51" i="3"/>
  <c r="C50" i="3"/>
  <c r="D45" i="3"/>
  <c r="D46" i="3"/>
  <c r="D40" i="3"/>
  <c r="D42" i="3"/>
  <c r="E49" i="3"/>
  <c r="E38" i="3"/>
  <c r="E41" i="3"/>
  <c r="E47" i="3"/>
  <c r="F39" i="3"/>
  <c r="F48" i="3"/>
  <c r="F44" i="3"/>
  <c r="C38" i="3"/>
  <c r="B4" i="3"/>
  <c r="E11" i="3"/>
  <c r="E7" i="3"/>
  <c r="H7" i="3"/>
  <c r="C52" i="3"/>
  <c r="C43" i="3"/>
  <c r="C40" i="3"/>
  <c r="C42" i="3"/>
  <c r="D49" i="3"/>
  <c r="D38" i="3"/>
  <c r="D41" i="3"/>
  <c r="D47" i="3"/>
  <c r="E39" i="3"/>
  <c r="E48" i="3"/>
  <c r="E44" i="3"/>
  <c r="F52" i="3"/>
  <c r="F43" i="3"/>
  <c r="F51" i="3"/>
  <c r="F50" i="3"/>
  <c r="B3" i="3"/>
  <c r="E14" i="3"/>
  <c r="E10" i="3"/>
  <c r="E6" i="3"/>
  <c r="H3" i="3"/>
  <c r="H6" i="3"/>
  <c r="C45" i="3"/>
  <c r="C46" i="3"/>
  <c r="C41" i="3"/>
  <c r="C47" i="3"/>
  <c r="D48" i="3"/>
  <c r="D44" i="3"/>
  <c r="E52" i="3"/>
  <c r="E43" i="3"/>
  <c r="E51" i="3"/>
  <c r="E50" i="3"/>
  <c r="F45" i="3"/>
  <c r="F46" i="3"/>
  <c r="F40" i="3"/>
  <c r="F42" i="3"/>
  <c r="B6" i="3"/>
  <c r="E13" i="3"/>
  <c r="E9" i="3"/>
  <c r="H9" i="3"/>
  <c r="C49" i="3"/>
  <c r="C60" i="3"/>
  <c r="K111" i="4" l="1"/>
  <c r="K101" i="4"/>
  <c r="K79" i="4"/>
  <c r="K90" i="4"/>
  <c r="K92" i="4"/>
  <c r="K77" i="4"/>
  <c r="K84" i="4"/>
  <c r="K103" i="4"/>
  <c r="K114" i="4"/>
  <c r="K82" i="4"/>
  <c r="K93" i="4"/>
  <c r="K108" i="4"/>
  <c r="K76" i="4"/>
  <c r="K95" i="4"/>
  <c r="K106" i="4"/>
  <c r="K74" i="4"/>
  <c r="K85" i="4"/>
  <c r="K100" i="4"/>
  <c r="K71" i="4"/>
  <c r="K87" i="4"/>
  <c r="K98" i="4"/>
  <c r="K109" i="4"/>
  <c r="K81" i="4"/>
  <c r="K112" i="4"/>
  <c r="K96" i="4"/>
  <c r="K80" i="4"/>
  <c r="K115" i="4"/>
  <c r="K99" i="4"/>
  <c r="K83" i="4"/>
  <c r="K110" i="4"/>
  <c r="K94" i="4"/>
  <c r="K78" i="4"/>
  <c r="K105" i="4"/>
  <c r="K89" i="4"/>
  <c r="K73" i="4"/>
  <c r="K117" i="4"/>
  <c r="K118" i="4"/>
  <c r="K116" i="4"/>
  <c r="D22" i="5"/>
  <c r="K104" i="4"/>
  <c r="K88" i="4"/>
  <c r="K72" i="4"/>
  <c r="K107" i="4"/>
  <c r="K91" i="4"/>
  <c r="K75" i="4"/>
  <c r="K102" i="4"/>
  <c r="K86" i="4"/>
  <c r="K113" i="4"/>
  <c r="K97" i="4"/>
</calcChain>
</file>

<file path=xl/sharedStrings.xml><?xml version="1.0" encoding="utf-8"?>
<sst xmlns="http://schemas.openxmlformats.org/spreadsheetml/2006/main" count="2908" uniqueCount="1072">
  <si>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</si>
  <si>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</si>
  <si>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</si>
  <si>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</si>
  <si>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</si>
  <si>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</si>
  <si>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</si>
  <si>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</si>
  <si>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</si>
  <si>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</si>
  <si>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</si>
  <si>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</si>
  <si>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</si>
  <si>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</si>
  <si>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</si>
  <si>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</si>
  <si>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</si>
  <si>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</si>
  <si>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</si>
  <si>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</si>
  <si>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</si>
  <si>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</si>
  <si>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</si>
  <si>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</si>
  <si>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</si>
  <si>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</si>
  <si>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</si>
  <si>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</si>
  <si>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</si>
  <si>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</si>
  <si>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</si>
  <si>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</si>
  <si>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</si>
  <si>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</si>
  <si>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</si>
  <si>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</si>
  <si>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</si>
  <si>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</si>
  <si>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</si>
  <si>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</si>
  <si>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</si>
  <si>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</si>
  <si>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</si>
  <si>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</si>
  <si>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</si>
  <si>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</si>
  <si>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</si>
  <si>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</si>
  <si>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</si>
  <si>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</si>
  <si>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</si>
  <si>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</si>
  <si>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</si>
  <si>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</si>
  <si>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</si>
  <si>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</si>
  <si>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</si>
  <si>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</si>
  <si>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</si>
  <si>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</si>
  <si>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</si>
  <si>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</si>
  <si>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</si>
  <si>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</si>
  <si>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</si>
  <si>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</si>
  <si>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</si>
  <si>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</si>
  <si>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</si>
  <si>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</si>
  <si>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</si>
  <si>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</si>
  <si>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</si>
  <si>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</si>
  <si>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</si>
  <si>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</si>
  <si>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</si>
  <si>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</si>
  <si>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</si>
  <si>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</si>
  <si>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</si>
  <si>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</si>
  <si>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</si>
  <si>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</si>
  <si>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</si>
  <si>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</si>
  <si>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</si>
  <si>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</si>
  <si>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</si>
  <si>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</si>
  <si>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</si>
  <si>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</si>
  <si>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</si>
  <si>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</si>
  <si>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</si>
  <si>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</si>
  <si>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</si>
  <si>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</si>
  <si>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</si>
  <si>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</si>
  <si>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</si>
  <si>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</si>
  <si>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</si>
  <si>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</si>
  <si>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</si>
  <si>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</si>
  <si>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</si>
  <si>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</si>
  <si>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</si>
  <si>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</si>
  <si>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</si>
  <si>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</si>
  <si>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</si>
  <si>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</si>
  <si>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</si>
  <si>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</si>
  <si>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</si>
  <si>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</si>
  <si>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</si>
  <si>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</si>
  <si>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</si>
  <si>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</si>
  <si>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</si>
  <si>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</si>
  <si>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</si>
  <si>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</si>
  <si>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</si>
  <si>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</si>
  <si>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</si>
  <si>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</si>
  <si>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</si>
  <si>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</si>
  <si>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</si>
  <si>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</si>
  <si>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</si>
  <si>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</si>
  <si>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</si>
  <si>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</si>
  <si>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</si>
  <si>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</si>
  <si>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</si>
  <si>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</si>
  <si>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</si>
  <si>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</si>
  <si>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</si>
  <si>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</si>
  <si>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</si>
  <si>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</si>
  <si>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</si>
  <si>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</si>
  <si>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</si>
  <si>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</si>
  <si>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</si>
  <si>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</si>
  <si>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</si>
  <si>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</si>
  <si>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</si>
  <si>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</si>
  <si>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</si>
  <si>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</si>
  <si>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</si>
  <si>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</si>
  <si>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</si>
  <si>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</si>
  <si>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</si>
  <si>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</si>
  <si>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</si>
  <si>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</si>
  <si>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</si>
  <si>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</si>
  <si>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</si>
  <si>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</si>
  <si>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</si>
  <si>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</si>
  <si>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</si>
  <si>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</si>
  <si>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</si>
  <si>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</si>
  <si>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</si>
  <si>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</si>
  <si>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</si>
  <si>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</si>
  <si>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</si>
  <si>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</si>
  <si>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</si>
  <si>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</si>
  <si>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</si>
  <si>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</si>
  <si>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</si>
  <si>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</si>
  <si>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</si>
  <si>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</si>
  <si>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</si>
  <si>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</si>
  <si>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</si>
  <si>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</si>
  <si>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</si>
  <si>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</si>
  <si>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</si>
  <si>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</si>
  <si>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</si>
  <si>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</si>
  <si>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</si>
  <si>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</si>
  <si>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</si>
  <si>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</si>
  <si>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</si>
  <si>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</si>
  <si>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</si>
  <si>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</si>
  <si>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</si>
  <si>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</si>
  <si>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</si>
  <si>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</si>
  <si>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</si>
  <si>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</si>
  <si>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</si>
  <si>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</si>
  <si>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</si>
  <si>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</si>
  <si>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</si>
  <si>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</si>
  <si>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</si>
  <si>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</si>
  <si>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</si>
  <si>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</si>
  <si>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</si>
  <si>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</si>
  <si>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</si>
  <si>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</si>
  <si>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</si>
  <si>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</si>
  <si>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</si>
  <si>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</si>
  <si>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</si>
  <si>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</si>
  <si>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</si>
  <si>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</si>
  <si>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</si>
  <si>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</si>
  <si>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</si>
  <si>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</si>
  <si>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</si>
  <si>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</si>
  <si>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</si>
  <si>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</si>
  <si>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</si>
  <si>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</si>
  <si>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</si>
  <si>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</si>
  <si>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</si>
  <si>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</si>
  <si>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</si>
  <si>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</si>
  <si>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</si>
  <si>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</si>
  <si>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</si>
  <si>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</si>
  <si>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</si>
  <si>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</si>
  <si>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</si>
  <si>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</si>
  <si>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</si>
  <si>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</si>
  <si>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</si>
  <si>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</si>
  <si>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</si>
  <si>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</si>
  <si>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</si>
  <si>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</si>
  <si>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</si>
  <si>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</si>
  <si>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</si>
  <si>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</si>
  <si>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</si>
  <si>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</si>
  <si>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</si>
  <si>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</si>
  <si>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</si>
  <si>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</si>
  <si>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</si>
  <si>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</si>
  <si>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</si>
  <si>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</si>
  <si>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</si>
  <si>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</si>
  <si>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</si>
  <si>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</si>
  <si>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</si>
  <si>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</si>
  <si>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</si>
  <si>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</si>
  <si>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</si>
  <si>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</si>
  <si>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</si>
  <si>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</si>
  <si>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</si>
  <si>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</si>
  <si>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</si>
  <si>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</si>
  <si>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</si>
  <si>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</si>
  <si>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</si>
  <si>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</si>
  <si>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</si>
  <si>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</si>
  <si>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</si>
  <si>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</si>
  <si>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</si>
  <si>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</si>
  <si>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</si>
  <si>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</si>
  <si>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</si>
  <si>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</si>
  <si>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</si>
  <si>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</si>
  <si>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</si>
  <si>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</si>
  <si>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</si>
  <si>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</si>
  <si>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</si>
  <si>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</si>
  <si>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</si>
  <si>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</si>
  <si>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</si>
  <si>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</si>
  <si>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</si>
  <si>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</si>
  <si>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</si>
  <si>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</si>
  <si>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</si>
  <si>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</si>
  <si>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</si>
  <si>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</si>
  <si>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</si>
  <si>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</si>
  <si>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</si>
  <si>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</si>
  <si>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</si>
  <si>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</si>
  <si>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</si>
  <si>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</si>
  <si>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</si>
  <si>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</si>
  <si>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</si>
  <si>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</si>
  <si>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</si>
  <si>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</si>
  <si>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</si>
  <si>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</si>
  <si>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</si>
  <si>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</si>
  <si>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</si>
  <si>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</si>
  <si>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</si>
  <si>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</si>
  <si>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</si>
  <si>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</si>
  <si>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</si>
  <si>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</si>
  <si>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</si>
  <si>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</si>
  <si>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</si>
  <si>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</si>
  <si>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</si>
  <si>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</si>
  <si>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</si>
  <si>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</si>
  <si>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</si>
  <si>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</si>
  <si>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</si>
  <si>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</si>
  <si>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</si>
  <si>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</si>
  <si>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</si>
  <si>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</si>
  <si>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</si>
  <si>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</si>
  <si>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</si>
  <si>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</si>
  <si>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</si>
  <si>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</si>
  <si>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</si>
  <si>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</si>
  <si>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</si>
  <si>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</si>
  <si>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</si>
  <si>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</si>
  <si>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</si>
  <si>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</si>
  <si>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</si>
  <si>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</si>
  <si>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</si>
  <si>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</si>
  <si>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</si>
  <si>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</si>
  <si>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</si>
  <si>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</si>
  <si>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</si>
  <si>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</si>
  <si>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</si>
  <si>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</si>
  <si>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</si>
  <si>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</si>
  <si>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</si>
  <si>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</si>
  <si>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</si>
  <si>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</si>
  <si>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</si>
  <si>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</si>
  <si>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</si>
  <si>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</si>
  <si>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</si>
  <si>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</si>
  <si>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</si>
  <si>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</si>
  <si>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</si>
  <si>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</si>
  <si>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</si>
  <si>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</si>
  <si>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</si>
  <si>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</si>
  <si>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</si>
  <si>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</si>
  <si>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</si>
  <si>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</si>
  <si>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</si>
  <si>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</si>
  <si>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</si>
  <si>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</si>
  <si>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</si>
  <si>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</si>
  <si>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</si>
  <si>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</si>
  <si>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</si>
  <si>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</si>
  <si>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</si>
  <si>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</si>
  <si>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</si>
  <si>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</si>
  <si>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</si>
  <si>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</si>
  <si>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</si>
  <si>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</si>
  <si>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</si>
  <si>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</si>
  <si>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</si>
  <si>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</si>
  <si>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</si>
  <si>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</si>
  <si>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</si>
  <si>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</si>
  <si>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</si>
  <si>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</si>
  <si>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</si>
  <si>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</si>
  <si>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</si>
  <si>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</si>
  <si>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</si>
  <si>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</si>
  <si>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</si>
  <si>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</si>
  <si>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</si>
  <si>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</si>
  <si>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</si>
  <si>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</si>
  <si>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</si>
  <si>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</si>
  <si>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</si>
  <si>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</si>
  <si>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</si>
  <si>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</si>
  <si>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</si>
  <si>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</si>
  <si>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</si>
  <si>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</si>
  <si>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</si>
  <si>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</si>
  <si>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</si>
  <si>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</si>
  <si>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</si>
  <si>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</si>
  <si>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</si>
  <si>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</si>
  <si>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</si>
  <si>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</si>
  <si>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</si>
  <si>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</si>
  <si>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</si>
  <si>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</si>
  <si>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</si>
  <si>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</si>
  <si>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</si>
  <si>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</si>
  <si>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</si>
  <si>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</si>
  <si>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</si>
  <si>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</si>
  <si>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</si>
  <si>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</si>
  <si>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</si>
  <si>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</si>
  <si>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</si>
  <si>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</si>
  <si>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</si>
  <si>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</si>
  <si>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</si>
  <si>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</si>
  <si>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</si>
  <si>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</si>
  <si>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</si>
  <si>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</si>
  <si>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</si>
  <si>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</si>
  <si>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</si>
  <si>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</si>
  <si>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</si>
  <si>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</si>
  <si>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</si>
  <si>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</si>
  <si>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</si>
  <si>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</si>
  <si>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</si>
  <si>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</si>
  <si>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</si>
  <si>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</si>
  <si>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</si>
  <si>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</si>
  <si>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</si>
  <si>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</si>
  <si>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</si>
  <si>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</si>
  <si>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</si>
  <si>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</si>
  <si>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</si>
  <si>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</si>
  <si>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</si>
  <si>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</si>
  <si>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</si>
  <si>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</si>
  <si>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</si>
  <si>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</si>
  <si>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</si>
  <si>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</si>
  <si>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</si>
  <si>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</si>
  <si>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</si>
  <si>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</si>
  <si>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</si>
  <si>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</si>
  <si>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</si>
  <si>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</si>
  <si>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</si>
  <si>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</si>
  <si>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</si>
  <si>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</si>
  <si>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</si>
  <si>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</si>
  <si>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</si>
  <si>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</si>
  <si>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</si>
  <si>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</si>
  <si>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</si>
  <si>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</si>
  <si>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</si>
  <si>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</si>
  <si>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</si>
  <si>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</si>
  <si>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</si>
  <si>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</si>
  <si>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</si>
  <si>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</si>
  <si>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</si>
  <si>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</si>
  <si>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</si>
  <si>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</si>
  <si>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</si>
  <si>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</si>
  <si>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</si>
  <si>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</si>
  <si>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</si>
  <si>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</si>
  <si>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</si>
  <si>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</si>
  <si>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</si>
  <si>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</si>
  <si>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</si>
  <si>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</si>
  <si>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</si>
  <si>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</si>
  <si>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</si>
  <si>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</si>
  <si>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</si>
  <si>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</si>
  <si>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</si>
  <si>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</si>
  <si>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</si>
  <si>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</si>
  <si>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</si>
  <si>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</si>
  <si>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</si>
  <si>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</si>
  <si>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</si>
  <si>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</si>
  <si>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</si>
  <si>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</si>
  <si>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</si>
  <si>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</si>
  <si>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</si>
  <si>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</si>
  <si>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</si>
  <si>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</si>
  <si>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</si>
  <si>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</si>
  <si>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</si>
  <si>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</si>
  <si>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</si>
  <si>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</si>
  <si>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</si>
  <si>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</si>
  <si>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</si>
  <si>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</si>
  <si>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</si>
  <si>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</si>
  <si>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</si>
  <si>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</si>
  <si>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</si>
  <si>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</si>
  <si>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</si>
  <si>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</si>
  <si>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</si>
  <si>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</si>
  <si>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</si>
  <si>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</si>
  <si>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</si>
  <si>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</si>
  <si>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</si>
  <si>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</si>
  <si>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</si>
  <si>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</si>
  <si>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</si>
  <si>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</si>
  <si>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</si>
  <si>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</si>
  <si>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</si>
  <si>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</si>
  <si>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</si>
  <si>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</si>
  <si>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</si>
  <si>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</si>
  <si>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</si>
  <si>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</si>
  <si>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</si>
  <si>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</si>
  <si>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</si>
  <si>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</si>
  <si>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</si>
  <si>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</si>
  <si>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</si>
  <si>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</si>
  <si>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</si>
  <si>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</si>
  <si>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</si>
  <si>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</si>
  <si>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</si>
  <si>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</si>
  <si>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</si>
  <si>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</si>
  <si>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</si>
  <si>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</si>
  <si>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</si>
  <si>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</si>
  <si>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</si>
  <si>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</si>
  <si>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</si>
  <si>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</si>
  <si>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</si>
  <si>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</si>
  <si>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</si>
  <si>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</si>
  <si>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</si>
  <si>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</si>
  <si>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</si>
  <si>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</si>
  <si>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</si>
  <si>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</si>
  <si>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</si>
  <si>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</si>
  <si>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</si>
  <si>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</si>
  <si>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</si>
  <si>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</si>
  <si>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</si>
  <si>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</si>
  <si>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</si>
  <si>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</si>
  <si>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</si>
  <si>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</si>
  <si>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</si>
  <si>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</si>
  <si>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</si>
  <si>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</si>
  <si>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</si>
  <si>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</si>
  <si>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</si>
  <si>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</si>
  <si>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</si>
  <si>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</si>
  <si>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</si>
  <si>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</si>
  <si>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</si>
  <si>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</si>
  <si>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</si>
  <si>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</si>
  <si>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</si>
  <si>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</si>
  <si>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</si>
  <si>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</si>
  <si>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</si>
  <si>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</si>
  <si>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</si>
  <si>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</si>
  <si>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</si>
  <si>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</si>
  <si>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</si>
  <si>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</si>
  <si>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</si>
  <si>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</si>
  <si>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</si>
  <si>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</si>
  <si>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</si>
  <si>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</si>
  <si>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</si>
  <si>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</si>
  <si>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</si>
  <si>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</si>
  <si>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</si>
  <si>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</si>
  <si>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</si>
  <si>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</si>
  <si>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</si>
  <si>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</si>
  <si>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</si>
  <si>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</si>
  <si>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</si>
  <si>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</si>
  <si>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</si>
  <si>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</si>
  <si>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</si>
  <si>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</si>
  <si>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</si>
  <si>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</si>
  <si>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</si>
  <si>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</si>
  <si>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</si>
  <si>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</si>
  <si>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</si>
  <si>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</si>
  <si>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</si>
  <si>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</si>
  <si>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</si>
  <si>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</si>
  <si>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</si>
  <si>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</si>
  <si>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</si>
  <si>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</si>
  <si>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</si>
  <si>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</si>
  <si>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</si>
  <si>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</si>
  <si>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</si>
  <si>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</si>
  <si>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</si>
  <si>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</si>
  <si>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</si>
  <si>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</si>
  <si>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</si>
  <si>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</si>
  <si>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</si>
  <si>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</si>
  <si>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</si>
  <si>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</si>
  <si>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</si>
  <si>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</si>
  <si>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</si>
  <si>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</si>
  <si>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</si>
  <si>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</si>
  <si>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</si>
  <si>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</si>
  <si>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</si>
  <si>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</si>
  <si>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</si>
  <si>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</si>
  <si>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</si>
  <si>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</si>
  <si>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</si>
  <si>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</si>
  <si>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</si>
  <si>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</si>
  <si>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</si>
  <si>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</si>
  <si>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</si>
  <si>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</si>
  <si>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</si>
  <si>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</si>
  <si>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</si>
  <si>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</si>
  <si>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</si>
  <si>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</si>
  <si>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</si>
  <si>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</si>
  <si>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</si>
  <si>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</si>
  <si>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</si>
  <si>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</si>
  <si>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</si>
  <si>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</si>
  <si>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</si>
  <si>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</si>
  <si>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</si>
  <si>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</si>
  <si>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</si>
  <si>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</si>
  <si>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</si>
  <si>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</si>
  <si>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</si>
  <si>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</si>
  <si>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</si>
  <si>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</si>
  <si>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</si>
  <si>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</si>
  <si>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</si>
  <si>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</si>
  <si>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</si>
  <si>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</si>
  <si>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</si>
  <si>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</si>
  <si>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</si>
  <si>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</si>
  <si>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</si>
  <si>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</si>
  <si>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</si>
  <si>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</si>
  <si>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</si>
  <si>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</si>
  <si>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</si>
  <si>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</si>
  <si>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</si>
  <si>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</si>
  <si>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</si>
  <si>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</si>
  <si>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</si>
  <si>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</si>
  <si>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</si>
  <si>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</si>
  <si>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</si>
  <si>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</si>
  <si>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</si>
  <si>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</si>
  <si>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</si>
  <si>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</si>
  <si>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</si>
  <si>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</si>
  <si>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</si>
  <si>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</si>
  <si>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</si>
  <si>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</si>
  <si>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</si>
  <si>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</si>
  <si>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</si>
  <si>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</si>
  <si>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</si>
  <si>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</si>
  <si>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</si>
  <si>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</si>
  <si>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</si>
  <si>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</si>
  <si>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</si>
  <si>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</si>
  <si>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</si>
  <si>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</si>
  <si>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</si>
  <si>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</si>
  <si>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</si>
  <si>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</si>
  <si>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</si>
  <si>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</si>
  <si>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</si>
  <si>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</si>
  <si>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</si>
  <si>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</si>
  <si>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</si>
  <si>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</si>
  <si>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</si>
  <si>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</si>
  <si>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</si>
  <si>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Avg_duration(min)</t>
  </si>
  <si>
    <t>Información General</t>
  </si>
  <si>
    <t>Platform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</si>
  <si>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</si>
  <si>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</si>
  <si>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</si>
  <si>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</si>
  <si>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</si>
  <si>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</si>
  <si>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</si>
  <si>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</si>
  <si>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</si>
  <si>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</si>
  <si>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</si>
  <si>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</si>
  <si>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</si>
  <si>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</si>
  <si>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</si>
  <si>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</si>
  <si>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</si>
  <si>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</si>
  <si>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</si>
  <si>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</si>
  <si>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</si>
  <si>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</si>
  <si>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</si>
  <si>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</si>
  <si>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</si>
  <si>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</si>
  <si>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</si>
  <si>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</si>
  <si>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</si>
  <si>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</si>
  <si>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</si>
  <si>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</si>
  <si>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</si>
  <si>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</si>
  <si>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</si>
  <si>
    <t>Total</t>
  </si>
  <si>
    <t>Tipo</t>
  </si>
  <si>
    <t>Cinema</t>
  </si>
  <si>
    <t>Descargadas</t>
  </si>
  <si>
    <t>Streaming</t>
  </si>
  <si>
    <t>Mes-Año</t>
  </si>
  <si>
    <t>Total por año</t>
  </si>
  <si>
    <t>Nº mes</t>
  </si>
  <si>
    <t>Total por mes (general)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</si>
  <si>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</si>
  <si>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</si>
  <si>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</si>
  <si>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</si>
  <si>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</si>
  <si>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</si>
  <si>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</si>
  <si>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</si>
  <si>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</si>
  <si>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</si>
  <si>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</si>
  <si>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</si>
  <si>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 día semana</t>
  </si>
  <si>
    <t>Total por día semana (general)</t>
  </si>
  <si>
    <t>Domingo</t>
  </si>
  <si>
    <t>Lunes</t>
  </si>
  <si>
    <t>Martes</t>
  </si>
  <si>
    <t>Miércoles</t>
  </si>
  <si>
    <t>Jueves</t>
  </si>
  <si>
    <t>Viernes</t>
  </si>
  <si>
    <t>Sábado</t>
  </si>
  <si>
    <t>Mes-año</t>
  </si>
  <si>
    <t>Total histórico</t>
  </si>
  <si>
    <t>DASHBOARD RESPECTO AL TIEMPO</t>
  </si>
  <si>
    <t>Plataforma</t>
  </si>
  <si>
    <t>AÑO</t>
  </si>
  <si>
    <t>MES</t>
  </si>
  <si>
    <t>DIA DE LA SEMANA</t>
  </si>
  <si>
    <t>Por año</t>
  </si>
  <si>
    <t>Por mes</t>
  </si>
  <si>
    <t>Por día de la semana</t>
  </si>
  <si>
    <t>Flashdance</t>
  </si>
  <si>
    <t>Adrian Lyne</t>
  </si>
  <si>
    <t>Kingdom of heaven</t>
  </si>
  <si>
    <t>Cruzada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</si>
  <si>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</si>
  <si>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</si>
  <si>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</si>
  <si>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</si>
  <si>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</si>
  <si>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</si>
  <si>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</si>
  <si>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</si>
  <si>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</si>
  <si>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</si>
  <si>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</si>
  <si>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</si>
  <si>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Años</t>
  </si>
  <si>
    <t>Promedio de Año estreno</t>
  </si>
  <si>
    <t>Promedio de Minutos</t>
  </si>
  <si>
    <t>Unicentro</t>
  </si>
  <si>
    <t>Calle 100</t>
  </si>
  <si>
    <t>Avianca</t>
  </si>
  <si>
    <t>Pájaros de verano</t>
  </si>
  <si>
    <t>Cristina Gallego
Ciro Guerra</t>
  </si>
  <si>
    <t>Bohemian Rhapsody</t>
  </si>
  <si>
    <t>Bryan Singer</t>
  </si>
  <si>
    <t>Aquaman</t>
  </si>
  <si>
    <t>Creed II</t>
  </si>
  <si>
    <t>Steven Caple Jr.</t>
  </si>
  <si>
    <t>BlacKkKlansman</t>
  </si>
  <si>
    <t>Creed II: Defendiendo el legado</t>
  </si>
  <si>
    <t>El infiltrado del KKKlan</t>
  </si>
  <si>
    <t>Spike Lee</t>
  </si>
  <si>
    <t>The favourite</t>
  </si>
  <si>
    <t>La favorita</t>
  </si>
  <si>
    <t>Yorgos Lanthimos</t>
  </si>
  <si>
    <t>Green book</t>
  </si>
  <si>
    <t>Green book: una amistad sin fronteras</t>
  </si>
  <si>
    <t>Peter Farrelly</t>
  </si>
  <si>
    <t>The mule</t>
  </si>
  <si>
    <t>La mula</t>
  </si>
  <si>
    <t>Vice</t>
  </si>
  <si>
    <t>Adam Mckay</t>
  </si>
  <si>
    <t>El vicepresidente: Más allá del poder</t>
  </si>
  <si>
    <t>Zimna wojna</t>
  </si>
  <si>
    <t>Guerra fría</t>
  </si>
  <si>
    <t>Pawel Pawlikowski</t>
  </si>
  <si>
    <t>Us</t>
  </si>
  <si>
    <t>Nosotros</t>
  </si>
  <si>
    <t>Mary Queen of Scots</t>
  </si>
  <si>
    <t>Las dos reinas</t>
  </si>
  <si>
    <t>Josie Rourke</t>
  </si>
  <si>
    <t>Avengers: Endgame</t>
  </si>
  <si>
    <t>Anthony Russo
Joe Russo</t>
  </si>
  <si>
    <t>El piedra</t>
  </si>
  <si>
    <t>Rafael Martínez Moreno</t>
  </si>
  <si>
    <t>Red Joan</t>
  </si>
  <si>
    <t>La espía roja</t>
  </si>
  <si>
    <t>Trevor Nunn</t>
  </si>
  <si>
    <t>X-Men: Dark Phoenix</t>
  </si>
  <si>
    <t>Simon Kinberg</t>
  </si>
  <si>
    <t>Tolkien</t>
  </si>
  <si>
    <t>Dome Karukoski</t>
  </si>
  <si>
    <t>El sendero de la anaconda</t>
  </si>
  <si>
    <t>Alessandro Angulo</t>
  </si>
  <si>
    <t>Toy story 4</t>
  </si>
  <si>
    <t>Josh Cooley</t>
  </si>
  <si>
    <t>Spider-Man: Far from Home</t>
  </si>
  <si>
    <t>Spider-Man: Lejos de casa</t>
  </si>
  <si>
    <t>Apollo 11</t>
  </si>
  <si>
    <t>Apolo 11</t>
  </si>
  <si>
    <t>Todd Douglas Miller</t>
  </si>
  <si>
    <t>The Lion King</t>
  </si>
  <si>
    <t>El rey león</t>
  </si>
  <si>
    <t>Jon Favreau</t>
  </si>
  <si>
    <t>L'échange des princesses</t>
  </si>
  <si>
    <t>Intercambio de reinas</t>
  </si>
  <si>
    <t>Marc Dugain</t>
  </si>
  <si>
    <t>Once Upon a Time in... Hollywood</t>
  </si>
  <si>
    <t>Érase una vez en... Hollywood</t>
  </si>
  <si>
    <t>Quentin Tarantino</t>
  </si>
  <si>
    <t>Deadpool 2</t>
  </si>
  <si>
    <t>David Leitch</t>
  </si>
  <si>
    <t>Joker</t>
  </si>
  <si>
    <t>Guasón</t>
  </si>
  <si>
    <t>Todd Phillips</t>
  </si>
  <si>
    <t>Star Wars: Episode IX - The rise of Skywalker</t>
  </si>
  <si>
    <t>Star Wars: El ascenso de Skywalker</t>
  </si>
  <si>
    <t>J. J. Abrams</t>
  </si>
  <si>
    <t>2019</t>
  </si>
  <si>
    <t>KILLERS OF THE FLOWER MOON</t>
  </si>
  <si>
    <t>LOS ASESINOS DE LA LUNA</t>
  </si>
  <si>
    <t>MARTIN SCORSESE</t>
  </si>
  <si>
    <t>SI</t>
  </si>
  <si>
    <t>CINE COLOMBIA</t>
  </si>
  <si>
    <t>CINEMA</t>
  </si>
  <si>
    <t>NUESTRO 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</si>
</sst>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79E8EE"/>
      <name val="Calibri"/>
      <family val="2"/>
      <scheme val="minor"/>
    </font>
    <font>
      <sz val="12"/>
      <color rgb="FF79E8EE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7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5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1" fontId="11" fillId="0" borderId="2" xfId="0" applyNumberFormat="1" applyFont="1" applyBorder="1" applyAlignment="1">
      <alignment vertical="center"/>
    </xf>
    <xf numFmtId="17" fontId="11" fillId="0" borderId="2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horizontal="left"/>
    </xf>
    <xf numFmtId="1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AC38FF"/>
      <color rgb="FF79E8EE"/>
      <color rgb="FFFF6D60"/>
      <color rgb="FFD2EB1C"/>
      <color rgb="FF27B0B8"/>
      <color rgb="FF16676B"/>
      <color rgb="FF98D8AA"/>
      <color rgb="FFF7D060"/>
      <color rgb="FF8B9E00"/>
      <color rgb="FF7133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[Movies.xlsx]Pivot_Tables!TablaDinámica1</c:name>
    <c:fmtId val="1"/>
  </c:pivotSource>
  <c:chart>
    <c:autoTitleDeleted val="0"/>
    <c:pivotFmts>
      <c:pivotFmt>
        <c:idx val="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AC38FF"/>
            </a:solidFill>
            <a:round/>
          </a:ln>
          <a:effectLst/>
        </c:spPr>
        <c:marker>
          <c:symbol val="circle"/>
          <c:size val="5"/>
          <c:spPr>
            <a:solidFill>
              <a:srgbClr val="AC38FF"/>
            </a:solidFill>
            <a:ln w="9525">
              <a:solidFill>
                <a:srgbClr val="AC38F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Pivot_Tables!$L$3:$L$4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Pivot_Tables!$L$5:$L$17</c:f>
              <c:numCache>
                <c:formatCode>General</c:formatCode>
                <c:ptCount val="12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F5-AF4F-981B-B3197C2A43AE}"/>
            </c:ext>
          </c:extLst>
        </c:ser>
        <c:ser>
          <c:idx val="1"/>
          <c:order val="1"/>
          <c:tx>
            <c:strRef>
              <c:f>Pivot_Tables!$M$3:$M$4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Pivot_Tables!$M$5:$M$17</c:f>
              <c:numCache>
                <c:formatCode>General</c:formatCode>
                <c:ptCount val="12"/>
                <c:pt idx="0">
                  <c:v>16</c:v>
                </c:pt>
                <c:pt idx="1">
                  <c:v>11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F5-AF4F-981B-B3197C2A43AE}"/>
            </c:ext>
          </c:extLst>
        </c:ser>
        <c:ser>
          <c:idx val="2"/>
          <c:order val="2"/>
          <c:tx>
            <c:strRef>
              <c:f>Pivot_Tables!$N$3:$N$4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Pivot_Tables!$N$5:$N$17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7F5-AF4F-981B-B3197C2A43AE}"/>
            </c:ext>
          </c:extLst>
        </c:ser>
        <c:ser>
          <c:idx val="3"/>
          <c:order val="3"/>
          <c:tx>
            <c:strRef>
              <c:f>Pivot_Tables!$O$3:$O$4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Pivot_Tables!$O$5:$O$17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7F5-AF4F-981B-B3197C2A43AE}"/>
            </c:ext>
          </c:extLst>
        </c:ser>
        <c:ser>
          <c:idx val="4"/>
          <c:order val="4"/>
          <c:tx>
            <c:strRef>
              <c:f>Pivot_Tables!$P$3:$P$4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AC38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C38FF"/>
              </a:solidFill>
              <a:ln w="9525">
                <a:solidFill>
                  <a:srgbClr val="AC38FF"/>
                </a:solidFill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Pivot_Tables!$P$5:$P$17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49-3141-8E7E-95B7B80E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48960"/>
        <c:axId val="488565808"/>
      </c:lineChart>
      <c:catAx>
        <c:axId val="4870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565808"/>
        <c:crosses val="autoZero"/>
        <c:auto val="1"/>
        <c:lblAlgn val="ctr"/>
        <c:lblOffset val="100"/>
        <c:noMultiLvlLbl val="0"/>
      </c:catAx>
      <c:valAx>
        <c:axId val="4885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0489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j-ea"/>
                <a:cs typeface="+mj-cs"/>
              </a:defRPr>
            </a:pPr>
            <a:r>
              <a:rPr lang="en-US" sz="1600" b="1">
                <a:solidFill>
                  <a:schemeClr val="accent2"/>
                </a:solidFill>
                <a:latin typeface="+mn-lt"/>
              </a:rPr>
              <a:t>HISTÓRICO PELÍCULAS VISTAS A PARTIR DE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accent2"/>
              </a:solidFill>
              <a:latin typeface="+mn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'Dashboard-1'!$K$58</c:f>
              <c:strCache>
                <c:ptCount val="1"/>
                <c:pt idx="0">
                  <c:v>Total histórico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'Dashboard-1'!$J$59:$J$118</c:f>
              <c:numCache>
                <c:formatCode>mmm\-yy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'Dashboard-1'!$K$59:$K$118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7</c:v>
                </c:pt>
                <c:pt idx="14">
                  <c:v>7</c:v>
                </c:pt>
                <c:pt idx="15">
                  <c:v>22</c:v>
                </c:pt>
                <c:pt idx="16">
                  <c:v>16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16</c:v>
                </c:pt>
                <c:pt idx="25">
                  <c:v>11</c:v>
                </c:pt>
                <c:pt idx="26">
                  <c:v>16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7</c:v>
                </c:pt>
                <c:pt idx="33">
                  <c:v>10</c:v>
                </c:pt>
                <c:pt idx="34">
                  <c:v>7</c:v>
                </c:pt>
                <c:pt idx="35">
                  <c:v>9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5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D-CD45-BCBB-CBC34255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16943"/>
        <c:axId val="776119215"/>
      </c:lineChart>
      <c:dateAx>
        <c:axId val="77611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9215"/>
        <c:crosses val="autoZero"/>
        <c:auto val="1"/>
        <c:lblOffset val="100"/>
        <c:baseTimeUnit val="months"/>
      </c:dateAx>
      <c:valAx>
        <c:axId val="776119215"/>
        <c:scaling>
          <c:orientation val="minMax"/>
        </c:scaling>
        <c:delete val="0"/>
        <c:axPos val="l"/>
        <c:majorGridlines>
          <c:spPr>
            <a:ln w="38100" cap="flat" cmpd="tri" algn="ctr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6943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Hoja1!$A$4:$A$18</c:f>
              <c:strCache>
                <c:ptCount val="15"/>
                <c:pt idx="0">
                  <c:v>Cinemark</c:v>
                </c:pt>
                <c:pt idx="1">
                  <c:v>iTunes</c:v>
                </c:pt>
                <c:pt idx="2">
                  <c:v>YouTube</c:v>
                </c:pt>
                <c:pt idx="3">
                  <c:v>Latam</c:v>
                </c:pt>
                <c:pt idx="4">
                  <c:v>Procinal</c:v>
                </c:pt>
                <c:pt idx="5">
                  <c:v>Apple TV</c:v>
                </c:pt>
                <c:pt idx="6">
                  <c:v>Paramount+</c:v>
                </c:pt>
                <c:pt idx="7">
                  <c:v>Star+</c:v>
                </c:pt>
                <c:pt idx="8">
                  <c:v>Cinepolis</c:v>
                </c:pt>
                <c:pt idx="9">
                  <c:v>PC</c:v>
                </c:pt>
                <c:pt idx="10">
                  <c:v>Cine Colombia</c:v>
                </c:pt>
                <c:pt idx="11">
                  <c:v>Disney+</c:v>
                </c:pt>
                <c:pt idx="12">
                  <c:v>HBO</c:v>
                </c:pt>
                <c:pt idx="13">
                  <c:v>Prime Video</c:v>
                </c:pt>
                <c:pt idx="14">
                  <c:v>Netflix</c:v>
                </c:pt>
              </c:strCache>
            </c:strRef>
          </c:cat>
          <c:val>
            <c:numRef>
              <c:f>Hoja1!$B$4:$B$18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18</c:v>
                </c:pt>
                <c:pt idx="10">
                  <c:v>61</c:v>
                </c:pt>
                <c:pt idx="11">
                  <c:v>44</c:v>
                </c:pt>
                <c:pt idx="12">
                  <c:v>67</c:v>
                </c:pt>
                <c:pt idx="13">
                  <c:v>71</c:v>
                </c:pt>
                <c:pt idx="1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4D43-A2C4-537838764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30492784"/>
        <c:axId val="430521184"/>
      </c:barChart>
      <c:catAx>
        <c:axId val="43049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521184"/>
        <c:crosses val="autoZero"/>
        <c:auto val="1"/>
        <c:lblAlgn val="ctr"/>
        <c:lblOffset val="100"/>
        <c:noMultiLvlLbl val="0"/>
      </c:catAx>
      <c:valAx>
        <c:axId val="4305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4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Hoja1!$H$21:$S$21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Hoja1!$H$22:$S$22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10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E-F94D-85E5-6D17874B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66735"/>
        <c:axId val="119459295"/>
      </c:barChart>
      <c:catAx>
        <c:axId val="1518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459295"/>
        <c:crosses val="autoZero"/>
        <c:auto val="1"/>
        <c:lblAlgn val="ctr"/>
        <c:lblOffset val="100"/>
        <c:noMultiLvlLbl val="0"/>
      </c:catAx>
      <c:valAx>
        <c:axId val="119459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8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Hoja1!$B$22</c:f>
              <c:strCache>
                <c:ptCount val="1"/>
                <c:pt idx="0">
                  <c:v>Cine Colombia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34-D149-9FA9-D7A57321F90C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-0.26851851851851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34-D149-9FA9-D7A57321F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Hoja1!$C$22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D149-9FA9-D7A57321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[Movies.xlsx]Pivot_Tables!TablaDinámica9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9E8EE"/>
          </a:solidFill>
          <a:ln>
            <a:noFill/>
          </a:ln>
          <a:effectLst/>
        </c:spPr>
      </c:pivotFmt>
      <c:pivotFmt>
        <c:idx val="2"/>
        <c:spPr>
          <a:solidFill>
            <a:srgbClr val="D2EB1C"/>
          </a:solidFill>
          <a:ln>
            <a:noFill/>
          </a:ln>
          <a:effectLst/>
        </c:spPr>
      </c:pivotFmt>
      <c:pivotFmt>
        <c:idx val="3"/>
        <c:spPr>
          <a:solidFill>
            <a:srgbClr val="FF6D60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Pivot_Tables!$T$3</c:f>
              <c:strCache>
                <c:ptCount val="1"/>
                <c:pt idx="0">
                  <c:v>Count_view</c:v>
                </c:pt>
              </c:strCache>
            </c:strRef>
          </c:tx>
          <c:dPt>
            <c:idx val="0"/>
            <c:bubble3D val="0"/>
            <c:spPr>
              <a:solidFill>
                <a:srgbClr val="79E8E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DE-EF47-BEE4-74766BE6CCBA}"/>
              </c:ext>
            </c:extLst>
          </c:dPt>
          <c:dPt>
            <c:idx val="1"/>
            <c:bubble3D val="0"/>
            <c:spPr>
              <a:solidFill>
                <a:srgbClr val="D2EB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E-EF47-BEE4-74766BE6CCBA}"/>
              </c:ext>
            </c:extLst>
          </c:dPt>
          <c:dPt>
            <c:idx val="2"/>
            <c:bubble3D val="0"/>
            <c:spPr>
              <a:solidFill>
                <a:srgbClr val="FF6D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DE-EF47-BEE4-74766BE6C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Pivot_Tables!$S$4:$S$7</c:f>
              <c:strCache>
                <c:ptCount val="3"/>
                <c:pt idx="0">
                  <c:v>Cinema</c:v>
                </c:pt>
                <c:pt idx="1">
                  <c:v>Descargadas</c:v>
                </c:pt>
                <c:pt idx="2">
                  <c:v>Streaming</c:v>
                </c:pt>
              </c:strCache>
            </c:strRef>
          </c:cat>
          <c:val>
            <c:numRef>
              <c:f>Pivot_Tables!$T$4:$T$7</c:f>
              <c:numCache>
                <c:formatCode>0.0%</c:formatCode>
                <c:ptCount val="3"/>
                <c:pt idx="0">
                  <c:v>0.20053475935828877</c:v>
                </c:pt>
                <c:pt idx="1">
                  <c:v>4.8128342245989303E-2</c:v>
                </c:pt>
                <c:pt idx="2">
                  <c:v>0.75133689839572193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E-EF47-BEE4-74766BE6CCBA}"/>
            </c:ext>
          </c:extLst>
        </c:ser>
        <c:ser>
          <c:idx val="1"/>
          <c:order val="1"/>
          <c:tx>
            <c:strRef>
              <c:f>Pivot_Tables!$U$3</c:f>
              <c:strCache>
                <c:ptCount val="1"/>
                <c:pt idx="0">
                  <c:v>Promedio de Minutos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29-CE4C-BC97-B314634684E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9-CE4C-BC97-B314634684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29-CE4C-BC97-B314634684E9}"/>
              </c:ext>
            </c:extLst>
          </c:dPt>
          <c:cat>
            <c:strRef>
              <c:f>Pivot_Tables!$S$4:$S$7</c:f>
              <c:strCache>
                <c:ptCount val="3"/>
                <c:pt idx="0">
                  <c:v>Cinema</c:v>
                </c:pt>
                <c:pt idx="1">
                  <c:v>Descargadas</c:v>
                </c:pt>
                <c:pt idx="2">
                  <c:v>Streaming</c:v>
                </c:pt>
              </c:strCache>
            </c:strRef>
          </c:cat>
          <c:val>
            <c:numRef>
              <c:f>Pivot_Tables!$U$4:$U$7</c:f>
              <c:numCache>
                <c:formatCode>0</c:formatCode>
                <c:ptCount val="3"/>
                <c:pt idx="0">
                  <c:v>127.96</c:v>
                </c:pt>
                <c:pt idx="1">
                  <c:v>136.44444444444446</c:v>
                </c:pt>
                <c:pt idx="2">
                  <c:v>121.36654804270462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DE-EF47-BEE4-74766BE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49</c:v>
                </c:pt>
                <c:pt idx="1">
                  <c:v>36</c:v>
                </c:pt>
                <c:pt idx="2">
                  <c:v>34</c:v>
                </c:pt>
                <c:pt idx="3">
                  <c:v>57</c:v>
                </c:pt>
                <c:pt idx="4">
                  <c:v>39</c:v>
                </c:pt>
                <c:pt idx="5">
                  <c:v>30</c:v>
                </c:pt>
                <c:pt idx="6">
                  <c:v>31</c:v>
                </c:pt>
                <c:pt idx="7">
                  <c:v>23</c:v>
                </c:pt>
                <c:pt idx="8">
                  <c:v>18</c:v>
                </c:pt>
                <c:pt idx="9">
                  <c:v>23</c:v>
                </c:pt>
                <c:pt idx="10">
                  <c:v>14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29</c:v>
                </c:pt>
                <c:pt idx="2">
                  <c:v>44</c:v>
                </c:pt>
                <c:pt idx="3">
                  <c:v>68</c:v>
                </c:pt>
                <c:pt idx="4">
                  <c:v>33</c:v>
                </c:pt>
                <c:pt idx="5">
                  <c:v>70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platform comparative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View_Analysis!$A$60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View_Analysis!$B$58:$C$59</c:f>
              <c:multiLvlStrCache>
                <c:ptCount val="2"/>
                <c:lvl>
                  <c:pt idx="0">
                    <c:v>Cine Colombia</c:v>
                  </c:pt>
                  <c:pt idx="1">
                    <c:v>Netflix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View_Analysis!$B$60:$C$60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9-A044-8861-3499AF9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2505567"/>
        <c:axId val="2112507567"/>
      </c:barChart>
      <c:catAx>
        <c:axId val="211250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7567"/>
        <c:crosses val="autoZero"/>
        <c:auto val="1"/>
        <c:lblAlgn val="ctr"/>
        <c:lblOffset val="100"/>
        <c:noMultiLvlLbl val="0"/>
      </c:catAx>
      <c:valAx>
        <c:axId val="21125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peliculas vistas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'Dashboard-1'!$A$58</c:f>
              <c:strCache>
                <c:ptCount val="1"/>
                <c:pt idx="0">
                  <c:v>Año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7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'Dashboard-1'!$A$59:$A$63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'Dashboard-1'!$B$59:$B$63</c:f>
              <c:numCache>
                <c:formatCode>General</c:formatCode>
                <c:ptCount val="5"/>
                <c:pt idx="0">
                  <c:v>28</c:v>
                </c:pt>
                <c:pt idx="1">
                  <c:v>84</c:v>
                </c:pt>
                <c:pt idx="2">
                  <c:v>135</c:v>
                </c:pt>
                <c:pt idx="3">
                  <c:v>90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F-D94F-ABF5-77F0E27D2E8D}"/>
            </c:ext>
          </c:extLst>
        </c:ser>
        <c:ser>
          <c:idx val="1"/>
          <c:order val="1"/>
          <c:tx>
            <c:strRef>
              <c:f>'Dashboard-1'!$B$58</c:f>
              <c:strCache>
                <c:ptCount val="1"/>
                <c:pt idx="0">
                  <c:v>Total por año</c:v>
                </c:pt>
              </c:strCache>
            </c:strRef>
          </c:tx>
          <c:spPr>
            <a:ln w="19050" cap="rnd" cmpd="sng" algn="ctr">
              <a:solidFill>
                <a:schemeClr val="accent2">
                  <a:tint val="77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tint val="7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'Dashboard-1'!$A$59:$A$63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'Dashboard-1'!$B$59:$B$63</c:f>
              <c:numCache>
                <c:formatCode>General</c:formatCode>
                <c:ptCount val="5"/>
                <c:pt idx="0">
                  <c:v>28</c:v>
                </c:pt>
                <c:pt idx="1">
                  <c:v>84</c:v>
                </c:pt>
                <c:pt idx="2">
                  <c:v>135</c:v>
                </c:pt>
                <c:pt idx="3">
                  <c:v>90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4-E94C-B5C5-7F11C19A49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51021600"/>
        <c:axId val="54579648"/>
      </c:lineChart>
      <c:catAx>
        <c:axId val="510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accent2"/>
                    </a:solidFill>
                  </a:rPr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579648"/>
        <c:crosses val="autoZero"/>
        <c:auto val="1"/>
        <c:lblAlgn val="ctr"/>
        <c:lblOffset val="100"/>
        <c:noMultiLvlLbl val="0"/>
      </c:catAx>
      <c:valAx>
        <c:axId val="54579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0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chemeClr val="accent2"/>
                </a:solidFill>
              </a:rPr>
              <a:t>PELICULAS VISTAS POR MES - NIVEL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'Dashboard-1'!$E$58</c:f>
              <c:strCache>
                <c:ptCount val="1"/>
                <c:pt idx="0">
                  <c:v>Total por mes (general)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noFill/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'Dashboard-1'!$D$59:$D$70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'Dashboard-1'!$E$59:$E$70</c:f>
              <c:numCache>
                <c:formatCode>General</c:formatCode>
                <c:ptCount val="12"/>
                <c:pt idx="0">
                  <c:v>49</c:v>
                </c:pt>
                <c:pt idx="1">
                  <c:v>36</c:v>
                </c:pt>
                <c:pt idx="2">
                  <c:v>34</c:v>
                </c:pt>
                <c:pt idx="3">
                  <c:v>57</c:v>
                </c:pt>
                <c:pt idx="4">
                  <c:v>39</c:v>
                </c:pt>
                <c:pt idx="5">
                  <c:v>30</c:v>
                </c:pt>
                <c:pt idx="6">
                  <c:v>31</c:v>
                </c:pt>
                <c:pt idx="7">
                  <c:v>23</c:v>
                </c:pt>
                <c:pt idx="8">
                  <c:v>18</c:v>
                </c:pt>
                <c:pt idx="9">
                  <c:v>23</c:v>
                </c:pt>
                <c:pt idx="10">
                  <c:v>14</c:v>
                </c:pt>
                <c:pt idx="11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F-9442-BA3B-7C0F5782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9920"/>
        <c:axId val="94776080"/>
      </c:lineChart>
      <c:catAx>
        <c:axId val="950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76080"/>
        <c:crosses val="autoZero"/>
        <c:auto val="1"/>
        <c:lblAlgn val="ctr"/>
        <c:lblOffset val="100"/>
        <c:noMultiLvlLbl val="0"/>
      </c:catAx>
      <c:valAx>
        <c:axId val="9477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0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/>
                </a:solidFill>
              </a:rPr>
              <a:t>PELICULAS VISTAS</a:t>
            </a:r>
            <a:r>
              <a:rPr lang="en-US" sz="1200" baseline="0">
                <a:solidFill>
                  <a:schemeClr val="accent2"/>
                </a:solidFill>
              </a:rPr>
              <a:t> POR DÍA DE LA SEMANA</a:t>
            </a:r>
            <a:endParaRPr lang="en-US" sz="1200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'Dashboard-1'!$H$58</c:f>
              <c:strCache>
                <c:ptCount val="1"/>
                <c:pt idx="0">
                  <c:v>Total por día semana (general)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'Dashboard-1'!$G$59:$G$65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'Dashboard-1'!$H$59:$H$65</c:f>
              <c:numCache>
                <c:formatCode>General</c:formatCode>
                <c:ptCount val="7"/>
                <c:pt idx="0">
                  <c:v>48</c:v>
                </c:pt>
                <c:pt idx="1">
                  <c:v>29</c:v>
                </c:pt>
                <c:pt idx="2">
                  <c:v>44</c:v>
                </c:pt>
                <c:pt idx="3">
                  <c:v>68</c:v>
                </c:pt>
                <c:pt idx="4">
                  <c:v>33</c:v>
                </c:pt>
                <c:pt idx="5">
                  <c:v>70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564A-BA2D-671D020F0F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08272"/>
        <c:axId val="92488752"/>
      </c:lineChart>
      <c:catAx>
        <c:axId val="534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488752"/>
        <c:crosses val="autoZero"/>
        <c:auto val="1"/>
        <c:lblAlgn val="ctr"/>
        <c:lblOffset val="100"/>
        <c:noMultiLvlLbl val="0"/>
      </c:catAx>
      <c:valAx>
        <c:axId val="9248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_xlchart.v2.1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18</xdr:row>
      <xdr:rowOff>69850</xdr:rowOff>
    </xdr:from>
    <xdr:to>
      <xdr:col>17</xdr:col>
      <xdr:colOff>635000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80D3E1-D6F2-0EF1-1A88-51B99E7D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</xdr:colOff>
      <xdr:row>8</xdr:row>
      <xdr:rowOff>19050</xdr:rowOff>
    </xdr:from>
    <xdr:to>
      <xdr:col>22</xdr:col>
      <xdr:colOff>292099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344694-F8F2-3895-42FD-A1DC9031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7423149"/>
              <a:ext cx="6280150" cy="442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21167</xdr:colOff>
      <xdr:row>58</xdr:row>
      <xdr:rowOff>18345</xdr:rowOff>
    </xdr:from>
    <xdr:to>
      <xdr:col>8</xdr:col>
      <xdr:colOff>712612</xdr:colOff>
      <xdr:row>71</xdr:row>
      <xdr:rowOff>193323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A71A60-DAFA-8199-55D9-CED58F1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6350</xdr:rowOff>
    </xdr:from>
    <xdr:to>
      <xdr:col>5</xdr:col>
      <xdr:colOff>626110</xdr:colOff>
      <xdr:row>17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CF44C8-B340-42E0-F5DE-0CF033C5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</xdr:row>
      <xdr:rowOff>6350</xdr:rowOff>
    </xdr:from>
    <xdr:to>
      <xdr:col>11</xdr:col>
      <xdr:colOff>568960</xdr:colOff>
      <xdr:row>17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FE11F4-D179-E7A0-64E5-3FD0A2B7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723900</xdr:colOff>
      <xdr:row>2</xdr:row>
      <xdr:rowOff>12700</xdr:rowOff>
    </xdr:from>
    <xdr:to>
      <xdr:col>18</xdr:col>
      <xdr:colOff>340360</xdr:colOff>
      <xdr:row>17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3F904E-3AEA-8A78-F114-E8A23E72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298450</xdr:colOff>
      <xdr:row>19</xdr:row>
      <xdr:rowOff>31750</xdr:rowOff>
    </xdr:from>
    <xdr:to>
      <xdr:col>18</xdr:col>
      <xdr:colOff>457200</xdr:colOff>
      <xdr:row>41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1DE737-856D-B68A-47A1-7B1864E5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46</xdr:row>
      <xdr:rowOff>57150</xdr:rowOff>
    </xdr:from>
    <xdr:to>
      <xdr:col>7</xdr:col>
      <xdr:colOff>12700</xdr:colOff>
      <xdr:row>66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E0112-4AAD-6356-2FC0-D45D0C5E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23</xdr:row>
      <xdr:rowOff>6350</xdr:rowOff>
    </xdr:from>
    <xdr:to>
      <xdr:col>10</xdr:col>
      <xdr:colOff>431800</xdr:colOff>
      <xdr:row>39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68CA4FF-29C5-3B4C-DD13-89F437CC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23</xdr:row>
      <xdr:rowOff>31750</xdr:rowOff>
    </xdr:from>
    <xdr:to>
      <xdr:col>5</xdr:col>
      <xdr:colOff>12700</xdr:colOff>
      <xdr:row>36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388A16-4EBC-6732-2CA4-AE9218086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220.837285532405" createdVersion="8" refreshedVersion="8" minRefreshableVersion="3" recordCount="374" xr:uid="{D3E947F8-5832-FF4A-BFEB-ADCBAEE158FD}">
  <cacheSource type="worksheet">
    <worksheetSource ref="A1:O375" sheet="Movies"/>
  </cacheSource>
  <cacheFields count="16">
    <cacheField name="ID" numFmtId="0">
      <sharedItems containsSemiMixedTypes="0" containsString="0" containsNumber="1" containsInteger="1" minValue="1" maxValue="374"/>
    </cacheField>
    <cacheField name="Fecha" numFmtId="164">
      <sharedItems containsSemiMixedTypes="0" containsNonDate="0" containsDate="1" containsString="0" minDate="2019-01-08T00:00:00" maxDate="2023-10-08T00:00:00" count="36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  <d v="2023-10-06T00:00:00"/>
        <d v="2023-10-07T00:00:00"/>
        <d v="2019-01-08T00:00:00"/>
        <d v="2019-01-10T00:00:00"/>
        <d v="2019-01-22T00:00:00"/>
        <d v="2019-01-29T00:00:00"/>
        <d v="2019-02-05T00:00:00"/>
        <d v="2019-02-14T00:00:00"/>
        <d v="2019-02-15T00:00:00"/>
        <d v="2019-02-20T00:00:00"/>
        <d v="2019-02-28T00:00:00"/>
        <d v="2019-03-01T00:00:00"/>
        <d v="2019-03-19T00:00:00"/>
        <d v="2019-04-03T00:00:00"/>
        <d v="2019-04-09T00:00:00"/>
        <d v="2019-04-25T00:00:00"/>
        <d v="2019-05-29T00:00:00"/>
        <d v="2019-06-05T00:00:00"/>
        <d v="2019-06-11T00:00:00"/>
        <d v="2019-06-20T00:00:00"/>
        <d v="2019-07-02T00:00:00"/>
        <d v="2019-07-03T00:00:00"/>
        <d v="2019-07-09T00:00:00"/>
        <d v="2019-07-17T00:00:00"/>
        <d v="2019-07-30T00:00:00"/>
        <d v="2019-08-13T00:00:00"/>
        <d v="2019-09-02T00:00:00"/>
        <d v="2019-10-03T00:00:00"/>
        <d v="2019-10-30T00:00:00"/>
        <d v="2019-12-19T00:00:00"/>
      </sharedItems>
      <fieldGroup par="15" base="1">
        <rangePr groupBy="months" startDate="2019-01-08T00:00:00" endDate="2023-10-08T00:00:00"/>
        <groupItems count="14">
          <s v="&lt;8/01/19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8/10/23"/>
        </groupItems>
      </fieldGroup>
    </cacheField>
    <cacheField name="Mes-Año" numFmtId="17">
      <sharedItems/>
    </cacheField>
    <cacheField name="Año" numFmtId="1">
      <sharedItems containsSemiMixedTypes="0" containsString="0" containsNumber="1" containsInteger="1" minValue="2019" maxValue="2023"/>
    </cacheField>
    <cacheField name="Mes" numFmtId="1">
      <sharedItems containsSemiMixedTypes="0" containsString="0" containsNumber="1" containsInteger="1" minValue="1" maxValue="12"/>
    </cacheField>
    <cacheField name="Día semana" numFmtId="1">
      <sharedItems containsSemiMixedTypes="0" containsString="0" containsNumber="1" containsInteger="1" minValue="1" maxValue="7"/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69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  <s v="Adrian Lyne"/>
        <s v="Cristina Gallego_x000a_Ciro Guerra"/>
        <s v="Bryan Singer"/>
        <s v="Steven Caple Jr."/>
        <s v="Spike Lee"/>
        <s v="Yorgos Lanthimos"/>
        <s v="Peter Farrelly"/>
        <s v="Pawel Pawlikowski"/>
        <s v="Josie Rourke"/>
        <s v="Anthony Russo_x000a_Joe Russo"/>
        <s v="Rafael Martínez Moreno"/>
        <s v="Trevor Nunn"/>
        <s v="Simon Kinberg"/>
        <s v="Dome Karukoski"/>
        <s v="Alessandro Angulo"/>
        <s v="Josh Cooley"/>
        <s v="Todd Douglas Miller"/>
        <s v="Jon Favreau"/>
        <s v="Marc Dugain"/>
        <s v="Quentin Tarantino"/>
        <s v="David Leitch"/>
        <s v="Todd Phillips"/>
        <s v="J. J. Abrams"/>
      </sharedItems>
    </cacheField>
    <cacheField name="Primera Visualización" numFmtId="0">
      <sharedItems/>
    </cacheField>
    <cacheField name="Proyector" numFmtId="0">
      <sharedItems count="16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  <s v="Avianca"/>
      </sharedItems>
    </cacheField>
    <cacheField name="Tipo" numFmtId="0">
      <sharedItems count="3">
        <s v="Streaming"/>
        <s v="Cinema"/>
        <s v="Descargadas"/>
      </sharedItems>
    </cacheField>
    <cacheField name="Lugar" numFmtId="0">
      <sharedItems count="18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Unicentro"/>
        <s v="Calle 100"/>
      </sharedItems>
    </cacheField>
    <cacheField name="Minutos" numFmtId="1">
      <sharedItems containsSemiMixedTypes="0" containsString="0" containsNumber="1" containsInteger="1" minValue="43" maxValue="263"/>
    </cacheField>
    <cacheField name="Años" numFmtId="0" databaseField="0">
      <fieldGroup base="1">
        <rangePr groupBy="years" startDate="2019-01-08T00:00:00" endDate="2023-10-08T00:00:00"/>
        <groupItems count="7">
          <s v="&lt;8/01/19"/>
          <s v="2019"/>
          <s v="2020"/>
          <s v="2021"/>
          <s v="2022"/>
          <s v="2023"/>
          <s v="&gt;8/10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x v="0"/>
    <s v="202001"/>
    <n v="2020"/>
    <n v="1"/>
    <n v="6"/>
    <s v="The disaster artist"/>
    <s v="The disaster artist: Obra maestra"/>
    <n v="2017"/>
    <x v="0"/>
    <s v="Si"/>
    <x v="0"/>
    <x v="0"/>
    <x v="0"/>
    <n v="104"/>
  </r>
  <r>
    <n v="2"/>
    <x v="1"/>
    <s v="202001"/>
    <n v="2020"/>
    <n v="1"/>
    <n v="7"/>
    <s v="The two popes"/>
    <s v="Los dos papas"/>
    <n v="2019"/>
    <x v="1"/>
    <s v="Si"/>
    <x v="1"/>
    <x v="0"/>
    <x v="0"/>
    <n v="126"/>
  </r>
  <r>
    <n v="3"/>
    <x v="2"/>
    <s v="202001"/>
    <n v="2020"/>
    <n v="1"/>
    <n v="1"/>
    <s v="The irishman"/>
    <s v="El irlandés"/>
    <n v="2019"/>
    <x v="2"/>
    <s v="Si"/>
    <x v="1"/>
    <x v="0"/>
    <x v="0"/>
    <n v="210"/>
  </r>
  <r>
    <n v="4"/>
    <x v="2"/>
    <s v="202001"/>
    <n v="2020"/>
    <n v="1"/>
    <n v="1"/>
    <s v="Into the spider-verse"/>
    <s v="Spider-Man: Un nuevo universo"/>
    <n v="2018"/>
    <x v="3"/>
    <s v="Si"/>
    <x v="0"/>
    <x v="0"/>
    <x v="0"/>
    <n v="116"/>
  </r>
  <r>
    <n v="5"/>
    <x v="3"/>
    <s v="202001"/>
    <n v="2020"/>
    <n v="1"/>
    <n v="2"/>
    <s v="Zootopia"/>
    <s v="Zootopia"/>
    <n v="2016"/>
    <x v="4"/>
    <s v="Si"/>
    <x v="1"/>
    <x v="0"/>
    <x v="0"/>
    <n v="110"/>
  </r>
  <r>
    <n v="6"/>
    <x v="4"/>
    <s v="202001"/>
    <n v="2020"/>
    <n v="1"/>
    <n v="3"/>
    <s v="Judy"/>
    <s v="Judy"/>
    <n v="2019"/>
    <x v="5"/>
    <s v="Si"/>
    <x v="2"/>
    <x v="1"/>
    <x v="1"/>
    <n v="118"/>
  </r>
  <r>
    <n v="7"/>
    <x v="5"/>
    <s v="202001"/>
    <n v="2020"/>
    <n v="1"/>
    <n v="5"/>
    <s v="Her"/>
    <s v="Ella"/>
    <n v="2013"/>
    <x v="6"/>
    <s v="Si"/>
    <x v="3"/>
    <x v="0"/>
    <x v="0"/>
    <n v="126"/>
  </r>
  <r>
    <n v="8"/>
    <x v="6"/>
    <s v="202001"/>
    <n v="2020"/>
    <n v="1"/>
    <n v="3"/>
    <s v="기생충"/>
    <s v="Parásitos"/>
    <n v="2019"/>
    <x v="7"/>
    <s v="Si"/>
    <x v="2"/>
    <x v="1"/>
    <x v="1"/>
    <n v="132"/>
  </r>
  <r>
    <n v="9"/>
    <x v="7"/>
    <s v="202001"/>
    <n v="2020"/>
    <n v="1"/>
    <n v="7"/>
    <s v="Eternal sunshine of the spotless mind"/>
    <s v="Eterno resplandor de una mente sin recuerdos"/>
    <n v="2004"/>
    <x v="8"/>
    <s v="Si"/>
    <x v="3"/>
    <x v="0"/>
    <x v="0"/>
    <n v="108"/>
  </r>
  <r>
    <n v="10"/>
    <x v="8"/>
    <s v="202001"/>
    <n v="2020"/>
    <n v="1"/>
    <n v="4"/>
    <s v="Jojo Rabbit"/>
    <s v="Jojo Rabbit"/>
    <n v="2019"/>
    <x v="9"/>
    <s v="Si"/>
    <x v="2"/>
    <x v="1"/>
    <x v="2"/>
    <n v="108"/>
  </r>
  <r>
    <n v="11"/>
    <x v="9"/>
    <s v="202001"/>
    <n v="2020"/>
    <n v="1"/>
    <n v="4"/>
    <n v="1917"/>
    <n v="1917"/>
    <n v="2019"/>
    <x v="10"/>
    <s v="Si"/>
    <x v="2"/>
    <x v="1"/>
    <x v="3"/>
    <n v="119"/>
  </r>
  <r>
    <n v="12"/>
    <x v="10"/>
    <s v="202002"/>
    <n v="2020"/>
    <n v="2"/>
    <n v="6"/>
    <s v="Superbad"/>
    <s v="Súper cool"/>
    <n v="2007"/>
    <x v="11"/>
    <s v="Si"/>
    <x v="1"/>
    <x v="0"/>
    <x v="0"/>
    <n v="119"/>
  </r>
  <r>
    <n v="13"/>
    <x v="11"/>
    <s v="202002"/>
    <n v="2020"/>
    <n v="2"/>
    <n v="7"/>
    <s v="Molly's game"/>
    <s v="Apuesta maestra"/>
    <n v="2017"/>
    <x v="12"/>
    <s v="Si"/>
    <x v="3"/>
    <x v="0"/>
    <x v="0"/>
    <n v="141"/>
  </r>
  <r>
    <n v="14"/>
    <x v="12"/>
    <s v="202002"/>
    <n v="2020"/>
    <n v="2"/>
    <n v="1"/>
    <s v="Uncut gems"/>
    <s v="Diamantes en bruto"/>
    <n v="2019"/>
    <x v="13"/>
    <s v="Si"/>
    <x v="1"/>
    <x v="0"/>
    <x v="0"/>
    <n v="135"/>
  </r>
  <r>
    <n v="15"/>
    <x v="13"/>
    <s v="202002"/>
    <n v="2020"/>
    <n v="2"/>
    <n v="4"/>
    <s v="8 mile"/>
    <s v="8 mile: calle de las ilusiones"/>
    <n v="2002"/>
    <x v="14"/>
    <s v="Si"/>
    <x v="0"/>
    <x v="0"/>
    <x v="0"/>
    <n v="118"/>
  </r>
  <r>
    <n v="16"/>
    <x v="14"/>
    <s v="202002"/>
    <n v="2020"/>
    <n v="2"/>
    <n v="7"/>
    <s v="Klaus"/>
    <s v="Klaus"/>
    <n v="2019"/>
    <x v="15"/>
    <s v="Si"/>
    <x v="1"/>
    <x v="0"/>
    <x v="0"/>
    <n v="97"/>
  </r>
  <r>
    <n v="17"/>
    <x v="15"/>
    <s v="202002"/>
    <n v="2020"/>
    <n v="2"/>
    <n v="6"/>
    <s v="Saving private Ryan"/>
    <s v="Rescatando al soldado Ryan"/>
    <n v="1998"/>
    <x v="16"/>
    <s v="Si"/>
    <x v="3"/>
    <x v="0"/>
    <x v="0"/>
    <n v="170"/>
  </r>
  <r>
    <n v="18"/>
    <x v="16"/>
    <s v="202002"/>
    <n v="2020"/>
    <n v="2"/>
    <n v="7"/>
    <s v="Mad Max"/>
    <s v="Mad Max, el guerrero de la carretera"/>
    <n v="1979"/>
    <x v="17"/>
    <s v="Si"/>
    <x v="1"/>
    <x v="0"/>
    <x v="0"/>
    <n v="95"/>
  </r>
  <r>
    <n v="19"/>
    <x v="17"/>
    <s v="202003"/>
    <n v="2020"/>
    <n v="3"/>
    <n v="6"/>
    <s v="Hustlers"/>
    <s v="Estafadores de Wall Street"/>
    <n v="2019"/>
    <x v="18"/>
    <s v="Si"/>
    <x v="3"/>
    <x v="0"/>
    <x v="0"/>
    <n v="104"/>
  </r>
  <r>
    <n v="20"/>
    <x v="18"/>
    <s v="202003"/>
    <n v="2020"/>
    <n v="3"/>
    <n v="1"/>
    <s v="The redshaw redemption"/>
    <s v="Sueño de fuga"/>
    <n v="1994"/>
    <x v="19"/>
    <s v="Si"/>
    <x v="0"/>
    <x v="0"/>
    <x v="0"/>
    <n v="142"/>
  </r>
  <r>
    <n v="21"/>
    <x v="19"/>
    <s v="202003"/>
    <n v="2020"/>
    <n v="3"/>
    <n v="6"/>
    <s v="Behind the curve"/>
    <s v="Tan plana como un encefalograma"/>
    <n v="2018"/>
    <x v="20"/>
    <s v="Si"/>
    <x v="1"/>
    <x v="0"/>
    <x v="0"/>
    <n v="95"/>
  </r>
  <r>
    <n v="22"/>
    <x v="19"/>
    <s v="202003"/>
    <n v="2020"/>
    <n v="3"/>
    <n v="6"/>
    <s v="Okja"/>
    <s v="Okja"/>
    <n v="2017"/>
    <x v="7"/>
    <s v="Si"/>
    <x v="1"/>
    <x v="0"/>
    <x v="0"/>
    <n v="120"/>
  </r>
  <r>
    <n v="23"/>
    <x v="20"/>
    <s v="202003"/>
    <n v="2020"/>
    <n v="3"/>
    <n v="1"/>
    <s v="The prestige"/>
    <s v="El gran truco"/>
    <n v="2006"/>
    <x v="21"/>
    <s v="Si"/>
    <x v="3"/>
    <x v="0"/>
    <x v="0"/>
    <n v="130"/>
  </r>
  <r>
    <n v="24"/>
    <x v="21"/>
    <s v="202003"/>
    <n v="2020"/>
    <n v="3"/>
    <n v="6"/>
    <s v="One flew over the cuckoo's nest"/>
    <s v="Atrapado sin salida"/>
    <n v="1975"/>
    <x v="22"/>
    <s v="Si"/>
    <x v="3"/>
    <x v="0"/>
    <x v="0"/>
    <n v="134"/>
  </r>
  <r>
    <n v="25"/>
    <x v="22"/>
    <s v="202003"/>
    <n v="2020"/>
    <n v="3"/>
    <n v="7"/>
    <s v="The game changers"/>
    <s v="Cambio Radical"/>
    <n v="2018"/>
    <x v="23"/>
    <s v="Si"/>
    <x v="1"/>
    <x v="0"/>
    <x v="0"/>
    <n v="112"/>
  </r>
  <r>
    <n v="26"/>
    <x v="23"/>
    <s v="202004"/>
    <n v="2020"/>
    <n v="4"/>
    <n v="7"/>
    <s v="John Wick"/>
    <s v="John Wick: Sin control"/>
    <n v="2014"/>
    <x v="24"/>
    <s v="Si"/>
    <x v="3"/>
    <x v="0"/>
    <x v="0"/>
    <n v="107"/>
  </r>
  <r>
    <n v="27"/>
    <x v="24"/>
    <s v="202004"/>
    <n v="2020"/>
    <n v="4"/>
    <n v="2"/>
    <s v="The big Lebowski"/>
    <s v="El gran Lebowski"/>
    <n v="1998"/>
    <x v="25"/>
    <s v="Si"/>
    <x v="3"/>
    <x v="0"/>
    <x v="0"/>
    <n v="119"/>
  </r>
  <r>
    <n v="28"/>
    <x v="25"/>
    <s v="202004"/>
    <n v="2020"/>
    <n v="4"/>
    <n v="3"/>
    <s v="The shining"/>
    <s v="El resplandor"/>
    <n v="1980"/>
    <x v="26"/>
    <s v="Si"/>
    <x v="0"/>
    <x v="0"/>
    <x v="0"/>
    <n v="146"/>
  </r>
  <r>
    <n v="29"/>
    <x v="26"/>
    <s v="202004"/>
    <n v="2020"/>
    <n v="4"/>
    <n v="4"/>
    <s v="Catch me if you can"/>
    <s v="Atrápame si puedes"/>
    <n v="2002"/>
    <x v="16"/>
    <s v="Si"/>
    <x v="3"/>
    <x v="0"/>
    <x v="0"/>
    <n v="141"/>
  </r>
  <r>
    <n v="30"/>
    <x v="27"/>
    <s v="202004"/>
    <n v="2020"/>
    <n v="4"/>
    <n v="5"/>
    <s v="Babel"/>
    <s v="Babel"/>
    <n v="2006"/>
    <x v="27"/>
    <s v="Si"/>
    <x v="3"/>
    <x v="0"/>
    <x v="0"/>
    <n v="143"/>
  </r>
  <r>
    <n v="31"/>
    <x v="28"/>
    <s v="202004"/>
    <n v="2020"/>
    <n v="4"/>
    <n v="6"/>
    <s v="Sully"/>
    <s v="Sully: hazaña en el Hudson"/>
    <n v="2016"/>
    <x v="28"/>
    <s v="Si"/>
    <x v="1"/>
    <x v="0"/>
    <x v="0"/>
    <n v="96"/>
  </r>
  <r>
    <n v="32"/>
    <x v="29"/>
    <s v="202004"/>
    <n v="2020"/>
    <n v="4"/>
    <n v="7"/>
    <s v="Atlantis"/>
    <s v="Atlantis: el imperio perdido"/>
    <n v="2001"/>
    <x v="29"/>
    <s v="Si"/>
    <x v="1"/>
    <x v="0"/>
    <x v="0"/>
    <n v="96"/>
  </r>
  <r>
    <n v="33"/>
    <x v="30"/>
    <s v="202004"/>
    <n v="2020"/>
    <n v="4"/>
    <n v="2"/>
    <s v="A clockwork orange"/>
    <s v="La naranja mecánica"/>
    <n v="1971"/>
    <x v="26"/>
    <s v="Si"/>
    <x v="0"/>
    <x v="0"/>
    <x v="0"/>
    <n v="137"/>
  </r>
  <r>
    <n v="34"/>
    <x v="31"/>
    <s v="202004"/>
    <n v="2020"/>
    <n v="4"/>
    <n v="4"/>
    <s v="Gran Torino"/>
    <s v="Gran Torino"/>
    <n v="2008"/>
    <x v="28"/>
    <s v="Si"/>
    <x v="3"/>
    <x v="0"/>
    <x v="0"/>
    <n v="120"/>
  </r>
  <r>
    <n v="35"/>
    <x v="32"/>
    <s v="202004"/>
    <n v="2020"/>
    <n v="4"/>
    <n v="6"/>
    <s v="The current war"/>
    <s v="Una guerra brillante"/>
    <n v="2017"/>
    <x v="30"/>
    <s v="Si"/>
    <x v="3"/>
    <x v="0"/>
    <x v="0"/>
    <n v="107"/>
  </r>
  <r>
    <n v="36"/>
    <x v="32"/>
    <s v="202004"/>
    <n v="2020"/>
    <n v="4"/>
    <n v="6"/>
    <s v="攻殻機動隊"/>
    <s v="Ghost in the Shell"/>
    <n v="1995"/>
    <x v="31"/>
    <s v="Si"/>
    <x v="1"/>
    <x v="0"/>
    <x v="0"/>
    <n v="85"/>
  </r>
  <r>
    <n v="37"/>
    <x v="33"/>
    <s v="202004"/>
    <n v="2020"/>
    <n v="4"/>
    <n v="7"/>
    <s v="Moana"/>
    <s v="Moana: Un mar de aventuras"/>
    <n v="2016"/>
    <x v="32"/>
    <s v="Si"/>
    <x v="3"/>
    <x v="0"/>
    <x v="0"/>
    <n v="113"/>
  </r>
  <r>
    <n v="38"/>
    <x v="34"/>
    <s v="202004"/>
    <n v="2020"/>
    <n v="4"/>
    <n v="1"/>
    <s v="Friday night lights"/>
    <s v="Friday night lights"/>
    <n v="2004"/>
    <x v="33"/>
    <s v="Si"/>
    <x v="0"/>
    <x v="0"/>
    <x v="0"/>
    <n v="118"/>
  </r>
  <r>
    <n v="39"/>
    <x v="35"/>
    <s v="202004"/>
    <n v="2020"/>
    <n v="4"/>
    <n v="2"/>
    <s v="Gone girl"/>
    <s v="Perdida"/>
    <n v="2014"/>
    <x v="34"/>
    <s v="Si"/>
    <x v="1"/>
    <x v="0"/>
    <x v="0"/>
    <n v="149"/>
  </r>
  <r>
    <n v="40"/>
    <x v="36"/>
    <s v="202004"/>
    <n v="2020"/>
    <n v="4"/>
    <n v="4"/>
    <s v="American psycho"/>
    <s v="Psicópata Americano"/>
    <n v="2000"/>
    <x v="35"/>
    <s v="Si"/>
    <x v="3"/>
    <x v="0"/>
    <x v="0"/>
    <n v="104"/>
  </r>
  <r>
    <n v="41"/>
    <x v="37"/>
    <s v="202004"/>
    <n v="2020"/>
    <n v="4"/>
    <n v="5"/>
    <s v="Yesterday"/>
    <s v="Yesterday"/>
    <n v="2019"/>
    <x v="36"/>
    <s v="Si"/>
    <x v="0"/>
    <x v="0"/>
    <x v="0"/>
    <n v="117"/>
  </r>
  <r>
    <n v="42"/>
    <x v="38"/>
    <s v="202004"/>
    <n v="2020"/>
    <n v="4"/>
    <n v="6"/>
    <s v="John Wick: Chapter 2"/>
    <s v="John Wick 2: Un nuevo día para matar"/>
    <n v="2017"/>
    <x v="24"/>
    <s v="Si"/>
    <x v="1"/>
    <x v="0"/>
    <x v="0"/>
    <n v="122"/>
  </r>
  <r>
    <n v="43"/>
    <x v="39"/>
    <s v="202004"/>
    <n v="2020"/>
    <n v="4"/>
    <n v="7"/>
    <s v="Chicago"/>
    <s v="Chicago"/>
    <n v="2002"/>
    <x v="37"/>
    <s v="Si"/>
    <x v="3"/>
    <x v="0"/>
    <x v="0"/>
    <n v="113"/>
  </r>
  <r>
    <n v="44"/>
    <x v="40"/>
    <s v="202004"/>
    <n v="2020"/>
    <n v="4"/>
    <n v="2"/>
    <s v="Full metal jacket"/>
    <s v="Nacido para matar"/>
    <n v="1987"/>
    <x v="26"/>
    <s v="Si"/>
    <x v="0"/>
    <x v="0"/>
    <x v="0"/>
    <n v="116"/>
  </r>
  <r>
    <n v="45"/>
    <x v="41"/>
    <s v="202004"/>
    <n v="2020"/>
    <n v="4"/>
    <n v="3"/>
    <n v="21"/>
    <s v="21 blackjack"/>
    <n v="2008"/>
    <x v="38"/>
    <s v="Si"/>
    <x v="1"/>
    <x v="0"/>
    <x v="0"/>
    <n v="123"/>
  </r>
  <r>
    <n v="46"/>
    <x v="42"/>
    <s v="202004"/>
    <n v="2020"/>
    <n v="4"/>
    <n v="4"/>
    <s v="The judge"/>
    <s v="El juez"/>
    <n v="2014"/>
    <x v="39"/>
    <s v="Si"/>
    <x v="3"/>
    <x v="0"/>
    <x v="0"/>
    <n v="142"/>
  </r>
  <r>
    <n v="47"/>
    <x v="43"/>
    <s v="202004"/>
    <n v="2020"/>
    <n v="4"/>
    <n v="5"/>
    <s v="J. Edgar"/>
    <s v="J. Edgar"/>
    <n v="2011"/>
    <x v="28"/>
    <s v="Si"/>
    <x v="0"/>
    <x v="0"/>
    <x v="0"/>
    <n v="140"/>
  </r>
  <r>
    <n v="48"/>
    <x v="44"/>
    <s v="202005"/>
    <n v="2020"/>
    <n v="5"/>
    <n v="6"/>
    <s v="Hotel Transylvania"/>
    <s v="Hotel Transylvania"/>
    <n v="2012"/>
    <x v="40"/>
    <s v="Si"/>
    <x v="1"/>
    <x v="0"/>
    <x v="0"/>
    <n v="92"/>
  </r>
  <r>
    <n v="49"/>
    <x v="45"/>
    <s v="202005"/>
    <n v="2020"/>
    <n v="5"/>
    <n v="2"/>
    <s v="First man"/>
    <s v="El primer hombre en la luna"/>
    <n v="2018"/>
    <x v="41"/>
    <s v="Si"/>
    <x v="0"/>
    <x v="0"/>
    <x v="0"/>
    <n v="141"/>
  </r>
  <r>
    <n v="50"/>
    <x v="46"/>
    <s v="202005"/>
    <n v="2020"/>
    <n v="5"/>
    <n v="3"/>
    <s v="John Wick: Chapter 3"/>
    <s v="John Wick 3: Parabellum"/>
    <n v="2019"/>
    <x v="24"/>
    <s v="Si"/>
    <x v="3"/>
    <x v="0"/>
    <x v="0"/>
    <n v="130"/>
  </r>
  <r>
    <n v="51"/>
    <x v="47"/>
    <s v="202005"/>
    <n v="2020"/>
    <n v="5"/>
    <n v="4"/>
    <s v="Scarface"/>
    <s v="Caracortada"/>
    <n v="1983"/>
    <x v="42"/>
    <s v="Si"/>
    <x v="1"/>
    <x v="0"/>
    <x v="0"/>
    <n v="170"/>
  </r>
  <r>
    <n v="52"/>
    <x v="48"/>
    <s v="202005"/>
    <n v="2020"/>
    <n v="5"/>
    <n v="5"/>
    <s v="Cidade de Deus"/>
    <s v="Ciudad de Dios"/>
    <n v="2002"/>
    <x v="43"/>
    <s v="Si"/>
    <x v="3"/>
    <x v="0"/>
    <x v="0"/>
    <n v="135"/>
  </r>
  <r>
    <n v="53"/>
    <x v="49"/>
    <s v="202005"/>
    <n v="2020"/>
    <n v="5"/>
    <n v="6"/>
    <s v="12 monkeys"/>
    <s v="12 monos"/>
    <n v="1995"/>
    <x v="44"/>
    <s v="Si"/>
    <x v="0"/>
    <x v="0"/>
    <x v="0"/>
    <n v="131"/>
  </r>
  <r>
    <n v="54"/>
    <x v="50"/>
    <s v="202005"/>
    <n v="2020"/>
    <n v="5"/>
    <n v="7"/>
    <s v="Mamma mia!"/>
    <s v="Mamma mia!"/>
    <n v="2008"/>
    <x v="45"/>
    <s v="Si"/>
    <x v="1"/>
    <x v="0"/>
    <x v="0"/>
    <n v="109"/>
  </r>
  <r>
    <n v="55"/>
    <x v="51"/>
    <s v="202005"/>
    <n v="2020"/>
    <n v="5"/>
    <n v="1"/>
    <s v="Onward"/>
    <s v="Unidos"/>
    <n v="2020"/>
    <x v="46"/>
    <s v="Si"/>
    <x v="3"/>
    <x v="0"/>
    <x v="0"/>
    <n v="102"/>
  </r>
  <r>
    <n v="56"/>
    <x v="52"/>
    <s v="202005"/>
    <n v="2020"/>
    <n v="5"/>
    <n v="2"/>
    <s v="Megamind"/>
    <s v="Megamente"/>
    <n v="2010"/>
    <x v="47"/>
    <s v="Si"/>
    <x v="1"/>
    <x v="0"/>
    <x v="0"/>
    <n v="96"/>
  </r>
  <r>
    <n v="57"/>
    <x v="53"/>
    <s v="202005"/>
    <n v="2020"/>
    <n v="5"/>
    <n v="3"/>
    <s v="Hotel Transylvania 2"/>
    <s v="Hotel Transylvania 2"/>
    <n v="2015"/>
    <x v="40"/>
    <s v="Si"/>
    <x v="1"/>
    <x v="0"/>
    <x v="0"/>
    <n v="89"/>
  </r>
  <r>
    <n v="58"/>
    <x v="54"/>
    <s v="202005"/>
    <n v="2020"/>
    <n v="5"/>
    <n v="7"/>
    <s v="Frozen 2"/>
    <s v="Frozen 2"/>
    <n v="2019"/>
    <x v="48"/>
    <s v="Si"/>
    <x v="3"/>
    <x v="0"/>
    <x v="0"/>
    <n v="103"/>
  </r>
  <r>
    <n v="59"/>
    <x v="55"/>
    <s v="202005"/>
    <n v="2020"/>
    <n v="5"/>
    <n v="1"/>
    <s v="Hotel Transylvania 3"/>
    <s v="Hotel Transylvania 3: Monstruos de vacaciones"/>
    <n v="2018"/>
    <x v="40"/>
    <s v="Si"/>
    <x v="0"/>
    <x v="0"/>
    <x v="0"/>
    <n v="97"/>
  </r>
  <r>
    <n v="60"/>
    <x v="56"/>
    <s v="202005"/>
    <n v="2020"/>
    <n v="5"/>
    <n v="2"/>
    <s v="How to train your dragon"/>
    <s v="¿Cómo entrenar a tu dragón?"/>
    <n v="2010"/>
    <x v="49"/>
    <s v="Si"/>
    <x v="1"/>
    <x v="0"/>
    <x v="0"/>
    <n v="98"/>
  </r>
  <r>
    <n v="61"/>
    <x v="57"/>
    <s v="202005"/>
    <n v="2020"/>
    <n v="5"/>
    <n v="4"/>
    <s v="The blind side"/>
    <s v="Un sueño posible"/>
    <n v="2009"/>
    <x v="50"/>
    <s v="Si"/>
    <x v="0"/>
    <x v="0"/>
    <x v="0"/>
    <n v="129"/>
  </r>
  <r>
    <n v="62"/>
    <x v="58"/>
    <s v="202005"/>
    <n v="2020"/>
    <n v="5"/>
    <n v="6"/>
    <s v="Lo imposible"/>
    <s v="Lo imposible"/>
    <n v="2012"/>
    <x v="51"/>
    <s v="Si"/>
    <x v="3"/>
    <x v="0"/>
    <x v="0"/>
    <n v="114"/>
  </r>
  <r>
    <n v="63"/>
    <x v="59"/>
    <s v="202005"/>
    <n v="2020"/>
    <n v="5"/>
    <n v="3"/>
    <s v="Drive"/>
    <s v="Drive"/>
    <n v="2011"/>
    <x v="52"/>
    <s v="Si"/>
    <x v="3"/>
    <x v="0"/>
    <x v="0"/>
    <n v="95"/>
  </r>
  <r>
    <n v="64"/>
    <x v="60"/>
    <s v="202006"/>
    <n v="2020"/>
    <n v="6"/>
    <n v="5"/>
    <s v="Atonement"/>
    <s v="Expiación, deseo y pecado"/>
    <n v="2007"/>
    <x v="53"/>
    <s v="Si"/>
    <x v="3"/>
    <x v="0"/>
    <x v="0"/>
    <n v="130"/>
  </r>
  <r>
    <n v="65"/>
    <x v="61"/>
    <s v="202006"/>
    <n v="2020"/>
    <n v="6"/>
    <n v="7"/>
    <s v="Casino"/>
    <s v="Casino"/>
    <n v="1995"/>
    <x v="2"/>
    <s v="Si"/>
    <x v="1"/>
    <x v="0"/>
    <x v="0"/>
    <n v="178"/>
  </r>
  <r>
    <n v="66"/>
    <x v="62"/>
    <s v="202006"/>
    <n v="2020"/>
    <n v="6"/>
    <n v="1"/>
    <s v="설국열차"/>
    <s v="El expreso del miedo"/>
    <n v="2013"/>
    <x v="7"/>
    <s v="Si"/>
    <x v="3"/>
    <x v="0"/>
    <x v="0"/>
    <n v="126"/>
  </r>
  <r>
    <n v="67"/>
    <x v="63"/>
    <s v="202007"/>
    <n v="2020"/>
    <n v="7"/>
    <n v="6"/>
    <s v="Baby driver"/>
    <s v="Baby driver: Aprendiz del crimen"/>
    <n v="2017"/>
    <x v="54"/>
    <s v="Si"/>
    <x v="1"/>
    <x v="0"/>
    <x v="0"/>
    <n v="113"/>
  </r>
  <r>
    <n v="68"/>
    <x v="64"/>
    <s v="202007"/>
    <n v="2020"/>
    <n v="7"/>
    <n v="1"/>
    <s v="Victoria &amp; Abdul"/>
    <s v="Victoria y Abdul"/>
    <n v="2017"/>
    <x v="55"/>
    <s v="Si"/>
    <x v="1"/>
    <x v="0"/>
    <x v="0"/>
    <n v="112"/>
  </r>
  <r>
    <n v="69"/>
    <x v="65"/>
    <s v="202007"/>
    <n v="2020"/>
    <n v="7"/>
    <n v="6"/>
    <s v="The Truman show"/>
    <s v="The Truman show: Historia de una vida"/>
    <n v="1998"/>
    <x v="56"/>
    <s v="Si"/>
    <x v="1"/>
    <x v="0"/>
    <x v="0"/>
    <n v="107"/>
  </r>
  <r>
    <n v="70"/>
    <x v="66"/>
    <s v="202007"/>
    <n v="2020"/>
    <n v="7"/>
    <n v="7"/>
    <s v="Trainspotting 2"/>
    <s v="Trainspotting 2: La vida en el abismo"/>
    <n v="2017"/>
    <x v="36"/>
    <s v="Si"/>
    <x v="3"/>
    <x v="0"/>
    <x v="0"/>
    <n v="117"/>
  </r>
  <r>
    <n v="71"/>
    <x v="67"/>
    <s v="202007"/>
    <n v="2020"/>
    <n v="7"/>
    <n v="1"/>
    <s v="Downton Abbey"/>
    <s v="Downton Abbey"/>
    <n v="2019"/>
    <x v="57"/>
    <s v="Si"/>
    <x v="0"/>
    <x v="0"/>
    <x v="0"/>
    <n v="123"/>
  </r>
  <r>
    <n v="72"/>
    <x v="68"/>
    <s v="202008"/>
    <n v="2020"/>
    <n v="8"/>
    <n v="5"/>
    <s v="Monos"/>
    <s v="Monos"/>
    <n v="2019"/>
    <x v="58"/>
    <s v="Si"/>
    <x v="1"/>
    <x v="0"/>
    <x v="0"/>
    <n v="103"/>
  </r>
  <r>
    <n v="73"/>
    <x v="69"/>
    <s v="202008"/>
    <n v="2020"/>
    <n v="8"/>
    <n v="2"/>
    <s v="Doctor Sleep"/>
    <s v="Doctor Sueño"/>
    <n v="2019"/>
    <x v="59"/>
    <s v="Si"/>
    <x v="0"/>
    <x v="0"/>
    <x v="0"/>
    <n v="152"/>
  </r>
  <r>
    <n v="74"/>
    <x v="70"/>
    <s v="202010"/>
    <n v="2020"/>
    <n v="10"/>
    <n v="1"/>
    <s v="The Prince of Egypt"/>
    <s v="El príncipe de Egipto"/>
    <n v="1998"/>
    <x v="60"/>
    <s v="Si"/>
    <x v="1"/>
    <x v="0"/>
    <x v="0"/>
    <n v="100"/>
  </r>
  <r>
    <n v="75"/>
    <x v="71"/>
    <s v="202010"/>
    <n v="2020"/>
    <n v="10"/>
    <n v="7"/>
    <s v="Rocky"/>
    <s v="Rocky"/>
    <n v="1976"/>
    <x v="61"/>
    <s v="Si"/>
    <x v="1"/>
    <x v="0"/>
    <x v="0"/>
    <n v="122"/>
  </r>
  <r>
    <n v="76"/>
    <x v="72"/>
    <s v="202011"/>
    <n v="2020"/>
    <n v="11"/>
    <n v="1"/>
    <s v="Mean girls"/>
    <s v="Chicas pesadas"/>
    <n v="2004"/>
    <x v="62"/>
    <s v="Si"/>
    <x v="3"/>
    <x v="0"/>
    <x v="0"/>
    <n v="97"/>
  </r>
  <r>
    <n v="77"/>
    <x v="73"/>
    <s v="202011"/>
    <n v="2020"/>
    <n v="11"/>
    <n v="6"/>
    <s v="Anastasia"/>
    <s v="Anastasia"/>
    <n v="1997"/>
    <x v="63"/>
    <s v="Si"/>
    <x v="4"/>
    <x v="0"/>
    <x v="0"/>
    <n v="94"/>
  </r>
  <r>
    <n v="78"/>
    <x v="74"/>
    <s v="202011"/>
    <n v="2020"/>
    <n v="11"/>
    <n v="2"/>
    <s v="Rocky 2"/>
    <s v="Rocky 2"/>
    <n v="1979"/>
    <x v="64"/>
    <s v="Si"/>
    <x v="1"/>
    <x v="0"/>
    <x v="0"/>
    <n v="119"/>
  </r>
  <r>
    <n v="79"/>
    <x v="75"/>
    <s v="202012"/>
    <n v="2020"/>
    <n v="12"/>
    <n v="4"/>
    <s v="Pinocchio"/>
    <s v="Pinocho"/>
    <n v="1940"/>
    <x v="65"/>
    <s v="Si"/>
    <x v="4"/>
    <x v="0"/>
    <x v="0"/>
    <n v="88"/>
  </r>
  <r>
    <n v="80"/>
    <x v="76"/>
    <s v="202012"/>
    <n v="2020"/>
    <n v="12"/>
    <n v="1"/>
    <s v="Bombshell"/>
    <s v="El escándalo"/>
    <n v="2019"/>
    <x v="66"/>
    <s v="Si"/>
    <x v="3"/>
    <x v="0"/>
    <x v="0"/>
    <n v="109"/>
  </r>
  <r>
    <n v="81"/>
    <x v="77"/>
    <s v="202012"/>
    <n v="2020"/>
    <n v="12"/>
    <n v="4"/>
    <s v="Tenet"/>
    <s v="Tenet"/>
    <n v="2020"/>
    <x v="21"/>
    <s v="Si"/>
    <x v="5"/>
    <x v="1"/>
    <x v="4"/>
    <n v="150"/>
  </r>
  <r>
    <n v="82"/>
    <x v="78"/>
    <s v="202012"/>
    <n v="2020"/>
    <n v="12"/>
    <n v="5"/>
    <s v="Mulan"/>
    <s v="Mulán"/>
    <n v="2020"/>
    <x v="67"/>
    <s v="Si"/>
    <x v="4"/>
    <x v="0"/>
    <x v="0"/>
    <n v="115"/>
  </r>
  <r>
    <n v="83"/>
    <x v="79"/>
    <s v="202012"/>
    <n v="2020"/>
    <n v="12"/>
    <n v="1"/>
    <s v="Fantasia"/>
    <s v="Fantasía"/>
    <n v="1940"/>
    <x v="65"/>
    <s v="Si"/>
    <x v="4"/>
    <x v="0"/>
    <x v="0"/>
    <n v="126"/>
  </r>
  <r>
    <n v="84"/>
    <x v="80"/>
    <s v="202012"/>
    <n v="2020"/>
    <n v="12"/>
    <n v="4"/>
    <s v="Wonder Woman 1984"/>
    <s v="Mujer Maravilla 1984"/>
    <n v="2020"/>
    <x v="68"/>
    <s v="Si"/>
    <x v="5"/>
    <x v="1"/>
    <x v="4"/>
    <n v="155"/>
  </r>
  <r>
    <n v="85"/>
    <x v="81"/>
    <s v="202101"/>
    <n v="2021"/>
    <n v="1"/>
    <n v="7"/>
    <s v="American Beauty"/>
    <s v="Belleza Americana"/>
    <n v="1999"/>
    <x v="10"/>
    <s v="Si"/>
    <x v="1"/>
    <x v="0"/>
    <x v="0"/>
    <n v="122"/>
  </r>
  <r>
    <n v="86"/>
    <x v="82"/>
    <s v="202101"/>
    <n v="2021"/>
    <n v="1"/>
    <n v="1"/>
    <s v="2001: A Space Odyssey"/>
    <s v="2001: Odisea del espacio"/>
    <n v="1968"/>
    <x v="26"/>
    <s v="Si"/>
    <x v="0"/>
    <x v="0"/>
    <x v="0"/>
    <n v="148"/>
  </r>
  <r>
    <n v="87"/>
    <x v="83"/>
    <s v="202101"/>
    <n v="2021"/>
    <n v="1"/>
    <n v="2"/>
    <s v="The Sound of Music"/>
    <s v="La novicia rebelde"/>
    <n v="1965"/>
    <x v="69"/>
    <s v="Si"/>
    <x v="4"/>
    <x v="0"/>
    <x v="0"/>
    <n v="175"/>
  </r>
  <r>
    <n v="88"/>
    <x v="84"/>
    <s v="202101"/>
    <n v="2021"/>
    <n v="1"/>
    <n v="3"/>
    <s v="Soul"/>
    <s v="Soul"/>
    <n v="2020"/>
    <x v="70"/>
    <s v="Si"/>
    <x v="4"/>
    <x v="0"/>
    <x v="0"/>
    <n v="107"/>
  </r>
  <r>
    <n v="89"/>
    <x v="85"/>
    <s v="202101"/>
    <n v="2021"/>
    <n v="1"/>
    <n v="4"/>
    <s v="Apocalypse Now (Redux)"/>
    <s v="Apocalipsis ahora"/>
    <n v="1979"/>
    <x v="71"/>
    <s v="Si"/>
    <x v="1"/>
    <x v="0"/>
    <x v="0"/>
    <n v="203"/>
  </r>
  <r>
    <n v="90"/>
    <x v="86"/>
    <s v="202101"/>
    <n v="2021"/>
    <n v="1"/>
    <n v="6"/>
    <s v="Philadelphia"/>
    <s v="Filadelfia"/>
    <n v="1993"/>
    <x v="72"/>
    <s v="Si"/>
    <x v="0"/>
    <x v="0"/>
    <x v="0"/>
    <n v="126"/>
  </r>
  <r>
    <n v="91"/>
    <x v="87"/>
    <s v="202101"/>
    <n v="2021"/>
    <n v="1"/>
    <n v="7"/>
    <s v="It's a Wonderful Life"/>
    <s v="Que bello es vivir"/>
    <n v="1946"/>
    <x v="73"/>
    <s v="Si"/>
    <x v="3"/>
    <x v="0"/>
    <x v="0"/>
    <n v="130"/>
  </r>
  <r>
    <n v="92"/>
    <x v="88"/>
    <s v="202101"/>
    <n v="2021"/>
    <n v="1"/>
    <n v="1"/>
    <s v="Citizen Kane"/>
    <s v="Ciudadano Kane"/>
    <n v="1941"/>
    <x v="74"/>
    <s v="Si"/>
    <x v="6"/>
    <x v="0"/>
    <x v="0"/>
    <n v="119"/>
  </r>
  <r>
    <n v="93"/>
    <x v="89"/>
    <s v="202101"/>
    <n v="2021"/>
    <n v="1"/>
    <n v="6"/>
    <s v="This Boy's Life"/>
    <s v="La edad difícil"/>
    <n v="1993"/>
    <x v="75"/>
    <s v="Si"/>
    <x v="3"/>
    <x v="0"/>
    <x v="0"/>
    <n v="115"/>
  </r>
  <r>
    <n v="94"/>
    <x v="90"/>
    <s v="202101"/>
    <n v="2021"/>
    <n v="1"/>
    <n v="1"/>
    <s v="Spartacus"/>
    <s v="Espartaco"/>
    <n v="1960"/>
    <x v="26"/>
    <s v="Si"/>
    <x v="0"/>
    <x v="0"/>
    <x v="0"/>
    <n v="189"/>
  </r>
  <r>
    <n v="95"/>
    <x v="91"/>
    <s v="202101"/>
    <n v="2021"/>
    <n v="1"/>
    <n v="4"/>
    <s v="Rocky III"/>
    <s v="Rocky III"/>
    <n v="1982"/>
    <x v="64"/>
    <s v="Si"/>
    <x v="1"/>
    <x v="0"/>
    <x v="0"/>
    <n v="100"/>
  </r>
  <r>
    <n v="96"/>
    <x v="92"/>
    <s v="202101"/>
    <n v="2021"/>
    <n v="1"/>
    <n v="6"/>
    <s v="Ford v Ferrari"/>
    <s v="Contra lo imposible"/>
    <n v="2019"/>
    <x v="76"/>
    <s v="Si"/>
    <x v="4"/>
    <x v="0"/>
    <x v="0"/>
    <n v="152"/>
  </r>
  <r>
    <n v="97"/>
    <x v="93"/>
    <s v="202101"/>
    <n v="2021"/>
    <n v="1"/>
    <n v="7"/>
    <s v="The butterfly effect"/>
    <s v="El efecto mariposa"/>
    <n v="2004"/>
    <x v="77"/>
    <s v="Si"/>
    <x v="3"/>
    <x v="0"/>
    <x v="0"/>
    <n v="113"/>
  </r>
  <r>
    <n v="98"/>
    <x v="94"/>
    <s v="202101"/>
    <n v="2021"/>
    <n v="1"/>
    <n v="1"/>
    <s v="Little Women"/>
    <s v="Mujercitas"/>
    <n v="2019"/>
    <x v="78"/>
    <s v="Si"/>
    <x v="0"/>
    <x v="0"/>
    <x v="0"/>
    <n v="135"/>
  </r>
  <r>
    <n v="99"/>
    <x v="95"/>
    <s v="202101"/>
    <n v="2021"/>
    <n v="1"/>
    <n v="6"/>
    <s v="The Lego Movie"/>
    <s v="La gran aventura Lego"/>
    <n v="2014"/>
    <x v="79"/>
    <s v="Si"/>
    <x v="3"/>
    <x v="0"/>
    <x v="0"/>
    <n v="101"/>
  </r>
  <r>
    <n v="100"/>
    <x v="96"/>
    <s v="202101"/>
    <n v="2021"/>
    <n v="1"/>
    <n v="7"/>
    <s v="Le Grand Bain"/>
    <s v="Hombres al agua"/>
    <n v="2018"/>
    <x v="80"/>
    <s v="Si"/>
    <x v="1"/>
    <x v="0"/>
    <x v="0"/>
    <n v="122"/>
  </r>
  <r>
    <n v="101"/>
    <x v="97"/>
    <s v="202102"/>
    <n v="2021"/>
    <n v="2"/>
    <n v="6"/>
    <s v="A few good men"/>
    <s v="Cuestión de Honor"/>
    <n v="1992"/>
    <x v="81"/>
    <s v="Si"/>
    <x v="0"/>
    <x v="0"/>
    <x v="0"/>
    <n v="138"/>
  </r>
  <r>
    <n v="102"/>
    <x v="98"/>
    <s v="202102"/>
    <n v="2021"/>
    <n v="2"/>
    <n v="7"/>
    <s v="Ma Rainey's Black Bottom"/>
    <s v="La madre del blues"/>
    <n v="2020"/>
    <x v="82"/>
    <s v="Si"/>
    <x v="1"/>
    <x v="0"/>
    <x v="0"/>
    <n v="93"/>
  </r>
  <r>
    <n v="103"/>
    <x v="99"/>
    <s v="202102"/>
    <n v="2021"/>
    <n v="2"/>
    <n v="3"/>
    <s v="Bambi"/>
    <s v="Bambi"/>
    <n v="1942"/>
    <x v="65"/>
    <s v="Si"/>
    <x v="4"/>
    <x v="0"/>
    <x v="0"/>
    <n v="72"/>
  </r>
  <r>
    <n v="104"/>
    <x v="100"/>
    <s v="202102"/>
    <n v="2021"/>
    <n v="2"/>
    <n v="7"/>
    <s v="Grease"/>
    <s v="Brillantina"/>
    <n v="1978"/>
    <x v="83"/>
    <s v="Si"/>
    <x v="3"/>
    <x v="0"/>
    <x v="0"/>
    <n v="111"/>
  </r>
  <r>
    <n v="105"/>
    <x v="101"/>
    <s v="202102"/>
    <n v="2021"/>
    <n v="2"/>
    <n v="1"/>
    <s v="Mank"/>
    <s v="Mank"/>
    <n v="2020"/>
    <x v="34"/>
    <s v="Si"/>
    <x v="1"/>
    <x v="0"/>
    <x v="0"/>
    <n v="131"/>
  </r>
  <r>
    <n v="106"/>
    <x v="102"/>
    <s v="202102"/>
    <n v="2021"/>
    <n v="2"/>
    <n v="4"/>
    <s v="The Princess Diaries"/>
    <s v="El diario de la princesa"/>
    <n v="2001"/>
    <x v="84"/>
    <s v="Si"/>
    <x v="4"/>
    <x v="0"/>
    <x v="0"/>
    <n v="115"/>
  </r>
  <r>
    <n v="107"/>
    <x v="103"/>
    <s v="202102"/>
    <n v="2021"/>
    <n v="2"/>
    <n v="7"/>
    <s v="Empire of the sun"/>
    <s v="El imperio del sol"/>
    <n v="1987"/>
    <x v="16"/>
    <s v="Si"/>
    <x v="0"/>
    <x v="0"/>
    <x v="0"/>
    <n v="154"/>
  </r>
  <r>
    <n v="108"/>
    <x v="104"/>
    <s v="202102"/>
    <n v="2021"/>
    <n v="2"/>
    <n v="1"/>
    <s v="Our latin thing"/>
    <s v="Nuestra cosa latina"/>
    <n v="1972"/>
    <x v="85"/>
    <s v="Si"/>
    <x v="7"/>
    <x v="0"/>
    <x v="0"/>
    <n v="86"/>
  </r>
  <r>
    <n v="109"/>
    <x v="105"/>
    <s v="202102"/>
    <n v="2021"/>
    <n v="2"/>
    <n v="2"/>
    <s v="Saludos amigos"/>
    <s v="Saludos amigos"/>
    <n v="1942"/>
    <x v="65"/>
    <s v="Si"/>
    <x v="4"/>
    <x v="0"/>
    <x v="0"/>
    <n v="43"/>
  </r>
  <r>
    <n v="110"/>
    <x v="106"/>
    <s v="202102"/>
    <n v="2021"/>
    <n v="2"/>
    <n v="3"/>
    <s v="Hotel Rwanda"/>
    <s v="Hotel Rwanda"/>
    <n v="2004"/>
    <x v="86"/>
    <s v="Si"/>
    <x v="3"/>
    <x v="0"/>
    <x v="0"/>
    <n v="120"/>
  </r>
  <r>
    <n v="111"/>
    <x v="107"/>
    <s v="202102"/>
    <n v="2021"/>
    <n v="2"/>
    <n v="6"/>
    <s v="Southpaw"/>
    <s v="Revancha"/>
    <n v="2015"/>
    <x v="87"/>
    <s v="Si"/>
    <x v="0"/>
    <x v="0"/>
    <x v="0"/>
    <n v="124"/>
  </r>
  <r>
    <n v="112"/>
    <x v="108"/>
    <s v="202103"/>
    <n v="2021"/>
    <n v="3"/>
    <n v="2"/>
    <s v="Tron"/>
    <s v="Tron"/>
    <n v="1982"/>
    <x v="88"/>
    <s v="Si"/>
    <x v="4"/>
    <x v="0"/>
    <x v="0"/>
    <n v="96"/>
  </r>
  <r>
    <n v="113"/>
    <x v="109"/>
    <s v="202103"/>
    <n v="2021"/>
    <n v="3"/>
    <n v="4"/>
    <s v="Corpse Bride"/>
    <s v="El cadáver de la novia"/>
    <n v="2005"/>
    <x v="89"/>
    <s v="Si"/>
    <x v="1"/>
    <x v="0"/>
    <x v="0"/>
    <n v="78"/>
  </r>
  <r>
    <n v="114"/>
    <x v="110"/>
    <s v="202103"/>
    <n v="2021"/>
    <n v="3"/>
    <n v="6"/>
    <s v="Coming to America 2"/>
    <s v="Un príncipe en Nueva York 2"/>
    <n v="2021"/>
    <x v="90"/>
    <s v="Si"/>
    <x v="3"/>
    <x v="0"/>
    <x v="0"/>
    <n v="110"/>
  </r>
  <r>
    <n v="115"/>
    <x v="111"/>
    <s v="202103"/>
    <n v="2021"/>
    <n v="3"/>
    <n v="7"/>
    <s v="To kill a mockingbird"/>
    <s v="Matar a un ruiseñor"/>
    <n v="1962"/>
    <x v="91"/>
    <s v="Si"/>
    <x v="0"/>
    <x v="0"/>
    <x v="0"/>
    <n v="130"/>
  </r>
  <r>
    <n v="116"/>
    <x v="112"/>
    <s v="202103"/>
    <n v="2021"/>
    <n v="3"/>
    <n v="3"/>
    <s v="The three caballeros"/>
    <s v="Los tres caballeros"/>
    <n v="1944"/>
    <x v="65"/>
    <s v="Si"/>
    <x v="4"/>
    <x v="0"/>
    <x v="0"/>
    <n v="71"/>
  </r>
  <r>
    <n v="117"/>
    <x v="113"/>
    <s v="202103"/>
    <n v="2021"/>
    <n v="3"/>
    <n v="4"/>
    <s v="Dr. No"/>
    <s v="007: El satánico Dr. No"/>
    <n v="1962"/>
    <x v="92"/>
    <s v="Si"/>
    <x v="8"/>
    <x v="2"/>
    <x v="0"/>
    <n v="115"/>
  </r>
  <r>
    <n v="118"/>
    <x v="114"/>
    <s v="202103"/>
    <n v="2021"/>
    <n v="3"/>
    <n v="1"/>
    <s v="Sound of metal"/>
    <s v="El sonido del metal"/>
    <n v="2020"/>
    <x v="93"/>
    <s v="Si"/>
    <x v="3"/>
    <x v="0"/>
    <x v="0"/>
    <n v="130"/>
  </r>
  <r>
    <n v="119"/>
    <x v="115"/>
    <s v="202103"/>
    <n v="2021"/>
    <n v="3"/>
    <n v="3"/>
    <s v="Mamma Mia! Here We Go Again"/>
    <s v="Mamma Mia! Vamos otra vez"/>
    <n v="2018"/>
    <x v="94"/>
    <s v="Si"/>
    <x v="1"/>
    <x v="0"/>
    <x v="0"/>
    <n v="114"/>
  </r>
  <r>
    <n v="120"/>
    <x v="116"/>
    <s v="202103"/>
    <n v="2021"/>
    <n v="3"/>
    <n v="6"/>
    <s v="Godzilla"/>
    <s v="Godzilla"/>
    <n v="2014"/>
    <x v="95"/>
    <s v="Si"/>
    <x v="1"/>
    <x v="0"/>
    <x v="0"/>
    <n v="123"/>
  </r>
  <r>
    <n v="121"/>
    <x v="117"/>
    <s v="202103"/>
    <n v="2021"/>
    <n v="3"/>
    <n v="7"/>
    <s v="The Artist"/>
    <s v="El artista"/>
    <n v="2011"/>
    <x v="96"/>
    <s v="Si"/>
    <x v="3"/>
    <x v="0"/>
    <x v="0"/>
    <n v="100"/>
  </r>
  <r>
    <n v="122"/>
    <x v="118"/>
    <s v="202103"/>
    <n v="2021"/>
    <n v="3"/>
    <n v="6"/>
    <s v="Marie Antoinette"/>
    <s v="Maria Antonieta"/>
    <n v="2006"/>
    <x v="97"/>
    <s v="Si"/>
    <x v="0"/>
    <x v="0"/>
    <x v="0"/>
    <n v="123"/>
  </r>
  <r>
    <n v="123"/>
    <x v="119"/>
    <s v="202103"/>
    <n v="2021"/>
    <n v="3"/>
    <n v="7"/>
    <s v="From Russia with love"/>
    <s v="007: De Rusia con amor"/>
    <n v="1963"/>
    <x v="92"/>
    <s v="Si"/>
    <x v="8"/>
    <x v="2"/>
    <x v="0"/>
    <n v="116"/>
  </r>
  <r>
    <n v="124"/>
    <x v="120"/>
    <s v="202103"/>
    <n v="2021"/>
    <n v="3"/>
    <n v="1"/>
    <s v="Kong: Skull island"/>
    <s v="Kong: La isla calavera"/>
    <n v="2017"/>
    <x v="98"/>
    <s v="Si"/>
    <x v="1"/>
    <x v="0"/>
    <x v="0"/>
    <n v="120"/>
  </r>
  <r>
    <n v="125"/>
    <x v="121"/>
    <s v="202103"/>
    <n v="2021"/>
    <n v="3"/>
    <n v="2"/>
    <s v="Godzilla II: King of the monsters"/>
    <s v="Godzilla 2: El rey de los monstruos"/>
    <n v="2019"/>
    <x v="99"/>
    <s v="Si"/>
    <x v="0"/>
    <x v="0"/>
    <x v="0"/>
    <n v="132"/>
  </r>
  <r>
    <n v="126"/>
    <x v="122"/>
    <s v="202103"/>
    <n v="2021"/>
    <n v="3"/>
    <n v="3"/>
    <s v="Godzilla vs. Kong"/>
    <s v="Godzilla vs. Kong"/>
    <n v="2021"/>
    <x v="100"/>
    <s v="Si"/>
    <x v="5"/>
    <x v="1"/>
    <x v="4"/>
    <n v="113"/>
  </r>
  <r>
    <n v="127"/>
    <x v="123"/>
    <s v="202103"/>
    <n v="2021"/>
    <n v="3"/>
    <n v="4"/>
    <s v="The Princess Diaries 2: Royal engagement"/>
    <s v="El diario de la princesa 2"/>
    <n v="2004"/>
    <x v="84"/>
    <s v="Si"/>
    <x v="4"/>
    <x v="0"/>
    <x v="0"/>
    <n v="115"/>
  </r>
  <r>
    <n v="128"/>
    <x v="124"/>
    <s v="202104"/>
    <n v="2021"/>
    <n v="4"/>
    <n v="5"/>
    <s v="Lawrence of Arabia"/>
    <s v="Lawrence de Arabia"/>
    <n v="1962"/>
    <x v="101"/>
    <s v="Si"/>
    <x v="8"/>
    <x v="2"/>
    <x v="0"/>
    <n v="228"/>
  </r>
  <r>
    <n v="129"/>
    <x v="125"/>
    <s v="202104"/>
    <n v="2021"/>
    <n v="4"/>
    <n v="3"/>
    <s v="Knives out"/>
    <s v="Entre navajas y secretos"/>
    <n v="2019"/>
    <x v="102"/>
    <s v="Si"/>
    <x v="3"/>
    <x v="0"/>
    <x v="0"/>
    <n v="130"/>
  </r>
  <r>
    <n v="130"/>
    <x v="126"/>
    <s v="202104"/>
    <n v="2021"/>
    <n v="4"/>
    <n v="5"/>
    <s v="The Peanuts movie"/>
    <s v="Snoopy y Charlie Brown: Peanuts, la película"/>
    <n v="2015"/>
    <x v="103"/>
    <s v="Si"/>
    <x v="4"/>
    <x v="0"/>
    <x v="0"/>
    <n v="93"/>
  </r>
  <r>
    <n v="131"/>
    <x v="127"/>
    <s v="202104"/>
    <n v="2021"/>
    <n v="4"/>
    <n v="6"/>
    <s v="The game"/>
    <s v="El juego"/>
    <n v="1997"/>
    <x v="34"/>
    <s v="Si"/>
    <x v="1"/>
    <x v="0"/>
    <x v="0"/>
    <n v="123"/>
  </r>
  <r>
    <n v="132"/>
    <x v="128"/>
    <s v="202104"/>
    <n v="2021"/>
    <n v="4"/>
    <n v="7"/>
    <s v="Biutiful"/>
    <s v="Biutiful"/>
    <n v="2010"/>
    <x v="27"/>
    <s v="Si"/>
    <x v="3"/>
    <x v="0"/>
    <x v="0"/>
    <n v="148"/>
  </r>
  <r>
    <n v="133"/>
    <x v="129"/>
    <s v="202104"/>
    <n v="2021"/>
    <n v="4"/>
    <n v="6"/>
    <s v="Goldfinger"/>
    <s v="007 contra Goldfinger"/>
    <n v="1964"/>
    <x v="104"/>
    <s v="Si"/>
    <x v="8"/>
    <x v="2"/>
    <x v="0"/>
    <n v="110"/>
  </r>
  <r>
    <n v="134"/>
    <x v="130"/>
    <s v="202104"/>
    <n v="2021"/>
    <n v="4"/>
    <n v="4"/>
    <s v="The real Right Stuff"/>
    <s v="Proyecto Mercury: los siete valientes"/>
    <n v="2020"/>
    <x v="105"/>
    <s v="Si"/>
    <x v="4"/>
    <x v="0"/>
    <x v="0"/>
    <n v="90"/>
  </r>
  <r>
    <n v="135"/>
    <x v="131"/>
    <s v="202104"/>
    <n v="2021"/>
    <n v="4"/>
    <n v="5"/>
    <s v="Panic Room"/>
    <s v="La habitación del pánico"/>
    <n v="2002"/>
    <x v="34"/>
    <s v="Si"/>
    <x v="0"/>
    <x v="0"/>
    <x v="0"/>
    <n v="113"/>
  </r>
  <r>
    <n v="136"/>
    <x v="132"/>
    <s v="202104"/>
    <n v="2021"/>
    <n v="4"/>
    <n v="6"/>
    <s v="The trial of the Chicago 7"/>
    <s v="El juicio de los 7 de Chicago"/>
    <n v="2020"/>
    <x v="12"/>
    <s v="Si"/>
    <x v="1"/>
    <x v="0"/>
    <x v="0"/>
    <n v="130"/>
  </r>
  <r>
    <n v="137"/>
    <x v="133"/>
    <s v="202104"/>
    <n v="2021"/>
    <n v="4"/>
    <n v="7"/>
    <s v="Raya and the last Dragon"/>
    <s v="Raya y el último Dragón"/>
    <n v="2021"/>
    <x v="106"/>
    <s v="Si"/>
    <x v="4"/>
    <x v="0"/>
    <x v="0"/>
    <n v="107"/>
  </r>
  <r>
    <n v="138"/>
    <x v="134"/>
    <s v="202104"/>
    <n v="2021"/>
    <n v="4"/>
    <n v="2"/>
    <s v="Make Mine Music"/>
    <s v="Música maestro"/>
    <n v="1946"/>
    <x v="65"/>
    <s v="Si"/>
    <x v="8"/>
    <x v="2"/>
    <x v="0"/>
    <n v="75"/>
  </r>
  <r>
    <n v="139"/>
    <x v="135"/>
    <s v="202104"/>
    <n v="2021"/>
    <n v="4"/>
    <n v="3"/>
    <s v="Driving Miss Daisy"/>
    <s v="Paseando a Miss Daisy"/>
    <n v="1989"/>
    <x v="107"/>
    <s v="Si"/>
    <x v="3"/>
    <x v="0"/>
    <x v="0"/>
    <n v="99"/>
  </r>
  <r>
    <n v="140"/>
    <x v="136"/>
    <s v="202104"/>
    <n v="2021"/>
    <n v="4"/>
    <n v="6"/>
    <s v="Red Dragon"/>
    <s v="El dragón rojo"/>
    <n v="2002"/>
    <x v="108"/>
    <s v="Si"/>
    <x v="3"/>
    <x v="0"/>
    <x v="0"/>
    <n v="124"/>
  </r>
  <r>
    <n v="141"/>
    <x v="137"/>
    <s v="202105"/>
    <n v="2021"/>
    <n v="5"/>
    <n v="7"/>
    <s v="Sergio Mendes in the key of joy"/>
    <s v="Sergio Mendes: en el tono de la alegría"/>
    <n v="2020"/>
    <x v="109"/>
    <s v="Si"/>
    <x v="0"/>
    <x v="0"/>
    <x v="0"/>
    <n v="100"/>
  </r>
  <r>
    <n v="142"/>
    <x v="137"/>
    <s v="202105"/>
    <n v="2021"/>
    <n v="5"/>
    <n v="7"/>
    <s v="Rocky V"/>
    <s v="Rocky V"/>
    <n v="1990"/>
    <x v="61"/>
    <s v="Si"/>
    <x v="1"/>
    <x v="0"/>
    <x v="0"/>
    <n v="111"/>
  </r>
  <r>
    <n v="143"/>
    <x v="138"/>
    <s v="202105"/>
    <n v="2021"/>
    <n v="5"/>
    <n v="3"/>
    <s v="となりのトトロ"/>
    <s v="Mi vecino Totoro"/>
    <n v="1988"/>
    <x v="110"/>
    <s v="Si"/>
    <x v="1"/>
    <x v="0"/>
    <x v="0"/>
    <n v="87"/>
  </r>
  <r>
    <n v="144"/>
    <x v="139"/>
    <s v="202105"/>
    <n v="2021"/>
    <n v="5"/>
    <n v="4"/>
    <s v="Thunderball"/>
    <s v="007: Operación trueno"/>
    <n v="1965"/>
    <x v="92"/>
    <s v="Si"/>
    <x v="8"/>
    <x v="2"/>
    <x v="0"/>
    <n v="130"/>
  </r>
  <r>
    <n v="145"/>
    <x v="140"/>
    <s v="202105"/>
    <n v="2021"/>
    <n v="5"/>
    <n v="1"/>
    <s v="As good as it gets"/>
    <s v="Mejor... imposible"/>
    <n v="1997"/>
    <x v="111"/>
    <s v="Si"/>
    <x v="0"/>
    <x v="0"/>
    <x v="0"/>
    <n v="139"/>
  </r>
  <r>
    <n v="146"/>
    <x v="141"/>
    <s v="202105"/>
    <n v="2021"/>
    <n v="5"/>
    <n v="3"/>
    <s v="Promising young woman"/>
    <s v="Dulce venganza"/>
    <n v="2020"/>
    <x v="112"/>
    <s v="Si"/>
    <x v="5"/>
    <x v="1"/>
    <x v="4"/>
    <n v="114"/>
  </r>
  <r>
    <n v="147"/>
    <x v="142"/>
    <s v="202105"/>
    <n v="2021"/>
    <n v="5"/>
    <n v="7"/>
    <s v="Batman returns"/>
    <s v="Batman regresa"/>
    <n v="1992"/>
    <x v="113"/>
    <s v="Si"/>
    <x v="3"/>
    <x v="0"/>
    <x v="0"/>
    <n v="126"/>
  </r>
  <r>
    <n v="148"/>
    <x v="143"/>
    <s v="202105"/>
    <n v="2021"/>
    <n v="5"/>
    <n v="1"/>
    <s v="Looper"/>
    <s v="Looper: asesinos del futuro"/>
    <n v="2012"/>
    <x v="102"/>
    <s v="Si"/>
    <x v="0"/>
    <x v="0"/>
    <x v="0"/>
    <n v="119"/>
  </r>
  <r>
    <n v="149"/>
    <x v="144"/>
    <s v="202105"/>
    <n v="2021"/>
    <n v="5"/>
    <n v="5"/>
    <s v="Sister act"/>
    <s v="Cambio de hábito"/>
    <n v="1992"/>
    <x v="114"/>
    <s v="Si"/>
    <x v="4"/>
    <x v="0"/>
    <x v="0"/>
    <n v="100"/>
  </r>
  <r>
    <n v="150"/>
    <x v="145"/>
    <s v="202105"/>
    <n v="2021"/>
    <n v="5"/>
    <n v="6"/>
    <s v="卧虎藏龙"/>
    <s v="El tigre y el dragón"/>
    <n v="2000"/>
    <x v="115"/>
    <s v="Si"/>
    <x v="1"/>
    <x v="0"/>
    <x v="0"/>
    <n v="120"/>
  </r>
  <r>
    <n v="151"/>
    <x v="146"/>
    <s v="202105"/>
    <n v="2021"/>
    <n v="5"/>
    <n v="7"/>
    <s v="You only live twice"/>
    <s v="007: Sólo se vive dos veces"/>
    <n v="1967"/>
    <x v="116"/>
    <s v="Si"/>
    <x v="8"/>
    <x v="2"/>
    <x v="0"/>
    <n v="117"/>
  </r>
  <r>
    <n v="152"/>
    <x v="147"/>
    <s v="202105"/>
    <n v="2021"/>
    <n v="5"/>
    <n v="3"/>
    <s v="Fun and fancy free"/>
    <s v="Diversión y fantasía"/>
    <n v="1947"/>
    <x v="65"/>
    <s v="Si"/>
    <x v="4"/>
    <x v="0"/>
    <x v="0"/>
    <n v="73"/>
  </r>
  <r>
    <n v="153"/>
    <x v="148"/>
    <s v="202105"/>
    <n v="2021"/>
    <n v="5"/>
    <n v="7"/>
    <s v="Psycho"/>
    <s v="Psicosis"/>
    <n v="1960"/>
    <x v="117"/>
    <s v="Si"/>
    <x v="0"/>
    <x v="0"/>
    <x v="0"/>
    <n v="109"/>
  </r>
  <r>
    <n v="154"/>
    <x v="149"/>
    <s v="202106"/>
    <n v="2021"/>
    <n v="6"/>
    <n v="3"/>
    <s v="Cruella"/>
    <s v="Cruella"/>
    <n v="2021"/>
    <x v="118"/>
    <s v="Si"/>
    <x v="5"/>
    <x v="1"/>
    <x v="4"/>
    <n v="134"/>
  </r>
  <r>
    <n v="155"/>
    <x v="149"/>
    <s v="202106"/>
    <n v="2021"/>
    <n v="6"/>
    <n v="3"/>
    <s v="The conjuring 3: The devil made me do it"/>
    <s v="El conjuro: el diablo me obligó a hacerlo"/>
    <n v="2021"/>
    <x v="119"/>
    <s v="Si"/>
    <x v="5"/>
    <x v="1"/>
    <x v="4"/>
    <n v="112"/>
  </r>
  <r>
    <n v="156"/>
    <x v="150"/>
    <s v="202106"/>
    <n v="2021"/>
    <n v="6"/>
    <n v="7"/>
    <s v="Nuevo orden"/>
    <s v="Nuevo orden"/>
    <n v="2020"/>
    <x v="120"/>
    <s v="Si"/>
    <x v="3"/>
    <x v="0"/>
    <x v="0"/>
    <n v="88"/>
  </r>
  <r>
    <n v="157"/>
    <x v="151"/>
    <s v="202106"/>
    <n v="2021"/>
    <n v="6"/>
    <n v="5"/>
    <s v="Rio"/>
    <s v="Río"/>
    <n v="2011"/>
    <x v="121"/>
    <s v="Si"/>
    <x v="4"/>
    <x v="0"/>
    <x v="0"/>
    <n v="101"/>
  </r>
  <r>
    <n v="158"/>
    <x v="152"/>
    <s v="202106"/>
    <n v="2021"/>
    <n v="6"/>
    <n v="6"/>
    <s v="Rocky Balboa"/>
    <s v="Rocky Balboa"/>
    <n v="2006"/>
    <x v="64"/>
    <s v="Si"/>
    <x v="1"/>
    <x v="0"/>
    <x v="0"/>
    <n v="102"/>
  </r>
  <r>
    <n v="159"/>
    <x v="153"/>
    <s v="202106"/>
    <n v="2021"/>
    <n v="6"/>
    <n v="3"/>
    <s v="Nomadland"/>
    <s v="Nomadland"/>
    <n v="2020"/>
    <x v="122"/>
    <s v="Si"/>
    <x v="2"/>
    <x v="1"/>
    <x v="3"/>
    <n v="110"/>
  </r>
  <r>
    <n v="160"/>
    <x v="154"/>
    <s v="202106"/>
    <n v="2021"/>
    <n v="6"/>
    <n v="4"/>
    <s v="The father"/>
    <s v="El padre"/>
    <n v="2020"/>
    <x v="123"/>
    <s v="Si"/>
    <x v="2"/>
    <x v="1"/>
    <x v="5"/>
    <n v="97"/>
  </r>
  <r>
    <n v="161"/>
    <x v="155"/>
    <s v="202106"/>
    <n v="2021"/>
    <n v="6"/>
    <n v="6"/>
    <s v="Million dollar baby"/>
    <s v="Golpes del destino"/>
    <n v="2004"/>
    <x v="28"/>
    <s v="Si"/>
    <x v="3"/>
    <x v="0"/>
    <x v="0"/>
    <n v="133"/>
  </r>
  <r>
    <n v="162"/>
    <x v="156"/>
    <s v="202106"/>
    <n v="2021"/>
    <n v="6"/>
    <n v="2"/>
    <s v="On Her Majesty's Secret Service"/>
    <s v="007: Al servicio de su Majestad"/>
    <n v="1969"/>
    <x v="124"/>
    <s v="Si"/>
    <x v="8"/>
    <x v="2"/>
    <x v="0"/>
    <n v="142"/>
  </r>
  <r>
    <n v="163"/>
    <x v="157"/>
    <s v="202106"/>
    <n v="2021"/>
    <n v="6"/>
    <n v="6"/>
    <s v="Melody time"/>
    <s v="Ritmo y melodía"/>
    <n v="1948"/>
    <x v="65"/>
    <s v="Si"/>
    <x v="4"/>
    <x v="0"/>
    <x v="0"/>
    <n v="75"/>
  </r>
  <r>
    <n v="164"/>
    <x v="158"/>
    <s v="202106"/>
    <n v="2021"/>
    <n v="6"/>
    <n v="7"/>
    <s v="In the name of the father"/>
    <s v="En el nombre del padre"/>
    <n v="1993"/>
    <x v="125"/>
    <s v="Si"/>
    <x v="0"/>
    <x v="0"/>
    <x v="0"/>
    <n v="135"/>
  </r>
  <r>
    <n v="165"/>
    <x v="159"/>
    <s v="202106"/>
    <n v="2021"/>
    <n v="6"/>
    <n v="3"/>
    <s v="El olvido que seremos"/>
    <s v="El olvido que seremos"/>
    <n v="2020"/>
    <x v="126"/>
    <s v="Si"/>
    <x v="2"/>
    <x v="1"/>
    <x v="3"/>
    <n v="136"/>
  </r>
  <r>
    <n v="166"/>
    <x v="160"/>
    <s v="202107"/>
    <n v="2021"/>
    <n v="7"/>
    <n v="5"/>
    <s v="Blue Jasmine"/>
    <s v="Jazmín azul"/>
    <n v="2013"/>
    <x v="127"/>
    <s v="Si"/>
    <x v="3"/>
    <x v="0"/>
    <x v="0"/>
    <n v="98"/>
  </r>
  <r>
    <n v="167"/>
    <x v="161"/>
    <s v="202107"/>
    <n v="2021"/>
    <n v="7"/>
    <n v="6"/>
    <s v="Zack Snyder's Justice League"/>
    <s v="Liga de la Justicia de Zack Snyder"/>
    <n v="2021"/>
    <x v="128"/>
    <s v="Si"/>
    <x v="0"/>
    <x v="0"/>
    <x v="0"/>
    <n v="242"/>
  </r>
  <r>
    <n v="168"/>
    <x v="162"/>
    <s v="202107"/>
    <n v="2021"/>
    <n v="7"/>
    <n v="7"/>
    <s v="Straight Outta Compton"/>
    <s v="Letras Explícitas"/>
    <n v="2015"/>
    <x v="129"/>
    <s v="Si"/>
    <x v="1"/>
    <x v="0"/>
    <x v="0"/>
    <n v="147"/>
  </r>
  <r>
    <n v="169"/>
    <x v="163"/>
    <s v="202107"/>
    <n v="2021"/>
    <n v="7"/>
    <n v="1"/>
    <s v="Luca"/>
    <s v="Luca"/>
    <n v="2021"/>
    <x v="130"/>
    <s v="Si"/>
    <x v="4"/>
    <x v="0"/>
    <x v="0"/>
    <n v="101"/>
  </r>
  <r>
    <n v="170"/>
    <x v="164"/>
    <s v="202107"/>
    <n v="2021"/>
    <n v="7"/>
    <n v="2"/>
    <s v="Diamonds are forever"/>
    <s v="007: Los diamantes son eternos"/>
    <n v="1971"/>
    <x v="104"/>
    <s v="Si"/>
    <x v="8"/>
    <x v="2"/>
    <x v="0"/>
    <n v="121"/>
  </r>
  <r>
    <n v="171"/>
    <x v="165"/>
    <s v="202107"/>
    <n v="2021"/>
    <n v="7"/>
    <n v="7"/>
    <s v="Casablanca"/>
    <s v="Casablanca"/>
    <n v="1942"/>
    <x v="131"/>
    <s v="Si"/>
    <x v="0"/>
    <x v="0"/>
    <x v="0"/>
    <n v="102"/>
  </r>
  <r>
    <n v="172"/>
    <x v="166"/>
    <s v="202107"/>
    <n v="2021"/>
    <n v="7"/>
    <n v="7"/>
    <s v="Midsommar"/>
    <s v="Midsommar: El terror no espera la noche"/>
    <n v="2019"/>
    <x v="132"/>
    <s v="Si"/>
    <x v="3"/>
    <x v="0"/>
    <x v="0"/>
    <n v="139"/>
  </r>
  <r>
    <n v="173"/>
    <x v="167"/>
    <s v="202107"/>
    <n v="2021"/>
    <n v="7"/>
    <n v="2"/>
    <s v="Druk"/>
    <s v="Otra ronda"/>
    <n v="2020"/>
    <x v="133"/>
    <s v="Si"/>
    <x v="2"/>
    <x v="1"/>
    <x v="2"/>
    <n v="117"/>
  </r>
  <r>
    <n v="174"/>
    <x v="168"/>
    <s v="202107"/>
    <n v="2021"/>
    <n v="7"/>
    <n v="4"/>
    <s v="Black Widow"/>
    <s v="Black Widow"/>
    <n v="2021"/>
    <x v="134"/>
    <s v="Si"/>
    <x v="2"/>
    <x v="1"/>
    <x v="3"/>
    <n v="134"/>
  </r>
  <r>
    <n v="175"/>
    <x v="169"/>
    <s v="202107"/>
    <n v="2021"/>
    <n v="7"/>
    <n v="5"/>
    <s v="Minari"/>
    <s v="Minari"/>
    <n v="2020"/>
    <x v="135"/>
    <s v="Si"/>
    <x v="2"/>
    <x v="1"/>
    <x v="2"/>
    <n v="116"/>
  </r>
  <r>
    <n v="176"/>
    <x v="170"/>
    <s v="202107"/>
    <n v="2021"/>
    <n v="7"/>
    <n v="7"/>
    <s v="The Adventures of Ichabod and Mr. Toad"/>
    <s v="Las aventuras de Ichabod y el Sr. Sapo"/>
    <n v="1949"/>
    <x v="65"/>
    <s v="Si"/>
    <x v="4"/>
    <x v="0"/>
    <x v="0"/>
    <n v="68"/>
  </r>
  <r>
    <n v="177"/>
    <x v="171"/>
    <s v="202108"/>
    <n v="2021"/>
    <n v="8"/>
    <n v="4"/>
    <s v="Live and let die"/>
    <s v="007: Vive y deja morir"/>
    <n v="1973"/>
    <x v="104"/>
    <s v="Si"/>
    <x v="8"/>
    <x v="2"/>
    <x v="0"/>
    <n v="121"/>
  </r>
  <r>
    <n v="178"/>
    <x v="172"/>
    <s v="202108"/>
    <n v="2021"/>
    <n v="8"/>
    <n v="5"/>
    <s v="Cóndores no entierran todos los días"/>
    <s v="Cóndores no entierran todos los días"/>
    <n v="1984"/>
    <x v="136"/>
    <s v="Si"/>
    <x v="3"/>
    <x v="0"/>
    <x v="0"/>
    <n v="89"/>
  </r>
  <r>
    <n v="179"/>
    <x v="173"/>
    <s v="202108"/>
    <n v="2021"/>
    <n v="8"/>
    <n v="6"/>
    <s v="Judas and the black Messiah"/>
    <s v="Judas y el mesías negro"/>
    <n v="2020"/>
    <x v="137"/>
    <s v="Si"/>
    <x v="0"/>
    <x v="0"/>
    <x v="0"/>
    <n v="126"/>
  </r>
  <r>
    <n v="180"/>
    <x v="174"/>
    <s v="202108"/>
    <n v="2021"/>
    <n v="8"/>
    <n v="2"/>
    <s v="The Suicide Squad"/>
    <s v="El escuadrón suicida"/>
    <n v="2021"/>
    <x v="138"/>
    <s v="Si"/>
    <x v="2"/>
    <x v="1"/>
    <x v="3"/>
    <n v="133"/>
  </r>
  <r>
    <n v="181"/>
    <x v="175"/>
    <s v="202108"/>
    <n v="2021"/>
    <n v="8"/>
    <n v="4"/>
    <s v="The road to El Dorado"/>
    <s v="El camino hacia El Dorado"/>
    <n v="2000"/>
    <x v="139"/>
    <s v="Si"/>
    <x v="1"/>
    <x v="0"/>
    <x v="0"/>
    <n v="89"/>
  </r>
  <r>
    <n v="182"/>
    <x v="176"/>
    <s v="202108"/>
    <n v="2021"/>
    <n v="8"/>
    <n v="7"/>
    <s v="Pirates of the Caribbean: On stranger tides"/>
    <s v="Piratas del Caribe: Navegando en aguas misteriosas"/>
    <n v="2011"/>
    <x v="37"/>
    <s v="Si"/>
    <x v="4"/>
    <x v="0"/>
    <x v="0"/>
    <n v="141"/>
  </r>
  <r>
    <n v="183"/>
    <x v="177"/>
    <s v="202108"/>
    <n v="2021"/>
    <n v="8"/>
    <n v="1"/>
    <s v="Singing in the rain"/>
    <s v="Cantando bajo la lluvia"/>
    <n v="1952"/>
    <x v="140"/>
    <s v="Si"/>
    <x v="0"/>
    <x v="0"/>
    <x v="0"/>
    <n v="103"/>
  </r>
  <r>
    <n v="184"/>
    <x v="178"/>
    <s v="202108"/>
    <n v="2021"/>
    <n v="8"/>
    <n v="4"/>
    <s v="Casino Royale"/>
    <s v="007: Casino Royale"/>
    <n v="2006"/>
    <x v="141"/>
    <s v="Si"/>
    <x v="8"/>
    <x v="2"/>
    <x v="0"/>
    <n v="145"/>
  </r>
  <r>
    <n v="185"/>
    <x v="179"/>
    <s v="202108"/>
    <n v="2021"/>
    <n v="8"/>
    <n v="7"/>
    <s v="کفرناحوم"/>
    <s v="Cafarnaúm"/>
    <n v="2018"/>
    <x v="142"/>
    <s v="Si"/>
    <x v="3"/>
    <x v="0"/>
    <x v="0"/>
    <n v="123"/>
  </r>
  <r>
    <n v="186"/>
    <x v="180"/>
    <s v="202108"/>
    <n v="2021"/>
    <n v="8"/>
    <n v="3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x v="0"/>
    <n v="84"/>
  </r>
  <r>
    <n v="187"/>
    <x v="181"/>
    <s v="202109"/>
    <n v="2021"/>
    <n v="9"/>
    <n v="5"/>
    <s v="Shang-Chi and the legend of the ten rings"/>
    <s v="Shang-Chi y la leyenda de los Diez Anillos"/>
    <n v="2021"/>
    <x v="144"/>
    <s v="Si"/>
    <x v="5"/>
    <x v="1"/>
    <x v="4"/>
    <n v="132"/>
  </r>
  <r>
    <n v="188"/>
    <x v="182"/>
    <s v="202109"/>
    <n v="2021"/>
    <n v="9"/>
    <n v="4"/>
    <s v="Quantum of Solace"/>
    <s v="007: Quantum of Solace"/>
    <n v="2008"/>
    <x v="145"/>
    <s v="Si"/>
    <x v="8"/>
    <x v="2"/>
    <x v="0"/>
    <n v="106"/>
  </r>
  <r>
    <n v="189"/>
    <x v="183"/>
    <s v="202109"/>
    <n v="2021"/>
    <n v="9"/>
    <n v="4"/>
    <s v="Who Framed Roger Rabbit"/>
    <s v="¿Quién engañó a Roger Rabbit?"/>
    <n v="1988"/>
    <x v="146"/>
    <s v="Si"/>
    <x v="4"/>
    <x v="0"/>
    <x v="0"/>
    <n v="104"/>
  </r>
  <r>
    <n v="190"/>
    <x v="184"/>
    <s v="202109"/>
    <n v="2021"/>
    <n v="9"/>
    <n v="1"/>
    <s v="Schumacher"/>
    <s v="Schumacher"/>
    <n v="2021"/>
    <x v="147"/>
    <s v="Si"/>
    <x v="1"/>
    <x v="0"/>
    <x v="0"/>
    <n v="114"/>
  </r>
  <r>
    <n v="191"/>
    <x v="185"/>
    <s v="202109"/>
    <n v="2021"/>
    <n v="9"/>
    <n v="7"/>
    <s v="Skyfall"/>
    <s v="007: Operación Skyfall"/>
    <n v="2012"/>
    <x v="10"/>
    <s v="Si"/>
    <x v="8"/>
    <x v="2"/>
    <x v="0"/>
    <n v="143"/>
  </r>
  <r>
    <n v="192"/>
    <x v="186"/>
    <s v="202109"/>
    <n v="2021"/>
    <n v="9"/>
    <n v="4"/>
    <s v="Chariots of fire"/>
    <s v="Carrozas de fuego"/>
    <n v="1981"/>
    <x v="148"/>
    <s v="Si"/>
    <x v="9"/>
    <x v="0"/>
    <x v="0"/>
    <n v="123"/>
  </r>
  <r>
    <n v="193"/>
    <x v="187"/>
    <s v="202109"/>
    <n v="2021"/>
    <n v="9"/>
    <n v="5"/>
    <s v="Spectre"/>
    <s v="007: Spectre"/>
    <n v="2015"/>
    <x v="10"/>
    <s v="Si"/>
    <x v="8"/>
    <x v="2"/>
    <x v="0"/>
    <n v="148"/>
  </r>
  <r>
    <n v="194"/>
    <x v="188"/>
    <s v="202110"/>
    <n v="2021"/>
    <n v="10"/>
    <n v="7"/>
    <s v="The untouchables"/>
    <s v="Los intocables"/>
    <n v="1987"/>
    <x v="42"/>
    <s v="Si"/>
    <x v="0"/>
    <x v="0"/>
    <x v="0"/>
    <n v="119"/>
  </r>
  <r>
    <n v="195"/>
    <x v="189"/>
    <s v="202110"/>
    <n v="2021"/>
    <n v="10"/>
    <n v="4"/>
    <s v="No time to die"/>
    <s v="007: Sin tiempo para morir"/>
    <n v="2021"/>
    <x v="149"/>
    <s v="Si"/>
    <x v="2"/>
    <x v="1"/>
    <x v="6"/>
    <n v="163"/>
  </r>
  <r>
    <n v="196"/>
    <x v="190"/>
    <s v="202110"/>
    <n v="2021"/>
    <n v="10"/>
    <n v="2"/>
    <s v="Alice in wonderland"/>
    <s v="Alicia en el país de las maravillas"/>
    <n v="1951"/>
    <x v="65"/>
    <s v="Si"/>
    <x v="4"/>
    <x v="0"/>
    <x v="0"/>
    <n v="75"/>
  </r>
  <r>
    <n v="197"/>
    <x v="191"/>
    <s v="202110"/>
    <n v="2021"/>
    <n v="10"/>
    <n v="3"/>
    <s v="Venom"/>
    <s v="Venom"/>
    <n v="2018"/>
    <x v="150"/>
    <s v="Si"/>
    <x v="1"/>
    <x v="0"/>
    <x v="0"/>
    <n v="112"/>
  </r>
  <r>
    <n v="198"/>
    <x v="192"/>
    <s v="202110"/>
    <n v="2021"/>
    <n v="10"/>
    <n v="4"/>
    <s v="The fighter"/>
    <s v="El peleador"/>
    <n v="2010"/>
    <x v="151"/>
    <s v="Si"/>
    <x v="3"/>
    <x v="0"/>
    <x v="0"/>
    <n v="116"/>
  </r>
  <r>
    <n v="199"/>
    <x v="193"/>
    <s v="202110"/>
    <n v="2021"/>
    <n v="10"/>
    <n v="7"/>
    <s v="Justice League: The Flashpoint Paradox"/>
    <s v="Liga de la Justicia: Paradoja del Tiempo"/>
    <n v="2013"/>
    <x v="152"/>
    <s v="Si"/>
    <x v="0"/>
    <x v="0"/>
    <x v="0"/>
    <n v="81"/>
  </r>
  <r>
    <n v="200"/>
    <x v="194"/>
    <s v="202110"/>
    <n v="2021"/>
    <n v="10"/>
    <n v="1"/>
    <s v="The grand Budapest hotel"/>
    <s v="El gran hotel Budapest"/>
    <n v="2014"/>
    <x v="153"/>
    <s v="Si"/>
    <x v="9"/>
    <x v="0"/>
    <x v="0"/>
    <n v="100"/>
  </r>
  <r>
    <n v="201"/>
    <x v="195"/>
    <s v="202110"/>
    <n v="2021"/>
    <n v="10"/>
    <n v="3"/>
    <s v="The mummy"/>
    <s v="La momia"/>
    <n v="1999"/>
    <x v="154"/>
    <s v="Si"/>
    <x v="1"/>
    <x v="0"/>
    <x v="0"/>
    <n v="124"/>
  </r>
  <r>
    <n v="202"/>
    <x v="196"/>
    <s v="202110"/>
    <n v="2021"/>
    <n v="10"/>
    <n v="4"/>
    <s v="National Treasure: Book of Secre"/>
    <s v="La leyenda del tesoro perdido 2: el libro de los secretos"/>
    <n v="2007"/>
    <x v="155"/>
    <s v="Si"/>
    <x v="4"/>
    <x v="0"/>
    <x v="0"/>
    <n v="124"/>
  </r>
  <r>
    <n v="203"/>
    <x v="197"/>
    <s v="202110"/>
    <n v="2021"/>
    <n v="10"/>
    <n v="6"/>
    <s v="The departed"/>
    <s v="Los infiltrados"/>
    <n v="2006"/>
    <x v="2"/>
    <s v="Si"/>
    <x v="0"/>
    <x v="0"/>
    <x v="0"/>
    <n v="151"/>
  </r>
  <r>
    <n v="204"/>
    <x v="198"/>
    <s v="202111"/>
    <n v="2021"/>
    <n v="11"/>
    <n v="4"/>
    <s v="Dune"/>
    <s v="Duna"/>
    <n v="2021"/>
    <x v="156"/>
    <s v="Si"/>
    <x v="2"/>
    <x v="1"/>
    <x v="5"/>
    <n v="155"/>
  </r>
  <r>
    <n v="205"/>
    <x v="199"/>
    <s v="202111"/>
    <n v="2021"/>
    <n v="11"/>
    <n v="6"/>
    <s v="Sherlock Holmes"/>
    <s v="Sherlock Holmes"/>
    <n v="2009"/>
    <x v="157"/>
    <s v="Si"/>
    <x v="1"/>
    <x v="0"/>
    <x v="0"/>
    <n v="128"/>
  </r>
  <r>
    <n v="206"/>
    <x v="200"/>
    <s v="202111"/>
    <n v="2021"/>
    <n v="11"/>
    <n v="6"/>
    <s v="Good Bye, Lenin!"/>
    <s v="Adiós Lenin!"/>
    <n v="2003"/>
    <x v="158"/>
    <s v="Si"/>
    <x v="0"/>
    <x v="0"/>
    <x v="0"/>
    <n v="121"/>
  </r>
  <r>
    <n v="207"/>
    <x v="201"/>
    <s v="202111"/>
    <n v="2021"/>
    <n v="11"/>
    <n v="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x v="0"/>
    <n v="96"/>
  </r>
  <r>
    <n v="208"/>
    <x v="202"/>
    <s v="202111"/>
    <n v="2021"/>
    <n v="11"/>
    <n v="6"/>
    <s v="The man with the golden gun"/>
    <s v="007: El hombre del revólver de oro"/>
    <n v="1974"/>
    <x v="104"/>
    <s v="Si"/>
    <x v="8"/>
    <x v="2"/>
    <x v="0"/>
    <n v="125"/>
  </r>
  <r>
    <n v="209"/>
    <x v="203"/>
    <s v="202111"/>
    <n v="2021"/>
    <n v="11"/>
    <n v="7"/>
    <s v="The last king of Scotland"/>
    <s v="El último rey de Escocia"/>
    <n v="2006"/>
    <x v="160"/>
    <s v="Si"/>
    <x v="9"/>
    <x v="0"/>
    <x v="0"/>
    <n v="123"/>
  </r>
  <r>
    <n v="210"/>
    <x v="204"/>
    <s v="202111"/>
    <n v="2021"/>
    <n v="11"/>
    <n v="1"/>
    <s v="The many saints of Newark"/>
    <s v="Los santos de la mafia"/>
    <n v="2021"/>
    <x v="161"/>
    <s v="Si"/>
    <x v="0"/>
    <x v="0"/>
    <x v="0"/>
    <n v="120"/>
  </r>
  <r>
    <n v="211"/>
    <x v="205"/>
    <s v="202112"/>
    <n v="2021"/>
    <n v="12"/>
    <n v="1"/>
    <s v="The Discovery"/>
    <s v="The Discovery"/>
    <n v="2017"/>
    <x v="162"/>
    <s v="Si"/>
    <x v="1"/>
    <x v="0"/>
    <x v="0"/>
    <n v="102"/>
  </r>
  <r>
    <n v="212"/>
    <x v="206"/>
    <s v="202112"/>
    <n v="2021"/>
    <n v="12"/>
    <n v="3"/>
    <s v="Encanto"/>
    <s v="Encanto"/>
    <n v="2021"/>
    <x v="163"/>
    <s v="Si"/>
    <x v="2"/>
    <x v="1"/>
    <x v="3"/>
    <n v="99"/>
  </r>
  <r>
    <n v="213"/>
    <x v="207"/>
    <s v="202112"/>
    <n v="2021"/>
    <n v="12"/>
    <n v="6"/>
    <s v="L.A. Confidential"/>
    <s v="Los Ángeles al desnudo"/>
    <n v="1997"/>
    <x v="14"/>
    <s v="Si"/>
    <x v="3"/>
    <x v="0"/>
    <x v="0"/>
    <n v="138"/>
  </r>
  <r>
    <n v="214"/>
    <x v="208"/>
    <s v="202112"/>
    <n v="2021"/>
    <n v="12"/>
    <n v="1"/>
    <s v="天気の子"/>
    <s v="El tiempo contigo"/>
    <n v="2019"/>
    <x v="164"/>
    <s v="Si"/>
    <x v="3"/>
    <x v="0"/>
    <x v="0"/>
    <n v="114"/>
  </r>
  <r>
    <n v="215"/>
    <x v="209"/>
    <s v="202112"/>
    <n v="2021"/>
    <n v="12"/>
    <n v="4"/>
    <s v="Spider-Man: No Way Home"/>
    <s v="Spider-man: sin camino a casa"/>
    <n v="2021"/>
    <x v="165"/>
    <s v="Si"/>
    <x v="10"/>
    <x v="1"/>
    <x v="7"/>
    <n v="148"/>
  </r>
  <r>
    <n v="216"/>
    <x v="210"/>
    <s v="202112"/>
    <n v="2021"/>
    <n v="12"/>
    <n v="5"/>
    <s v="Miracle on 34th Street"/>
    <s v="Milagro en la calle 34"/>
    <n v="1947"/>
    <x v="166"/>
    <s v="Si"/>
    <x v="4"/>
    <x v="0"/>
    <x v="0"/>
    <n v="96"/>
  </r>
  <r>
    <n v="217"/>
    <x v="211"/>
    <s v="202112"/>
    <n v="2021"/>
    <n v="12"/>
    <n v="2"/>
    <s v="Solo: A Star Wars story"/>
    <s v="Han Solo: una historia de Star Wars"/>
    <n v="2018"/>
    <x v="167"/>
    <s v="Si"/>
    <x v="11"/>
    <x v="0"/>
    <x v="8"/>
    <n v="135"/>
  </r>
  <r>
    <n v="218"/>
    <x v="212"/>
    <s v="202112"/>
    <n v="2021"/>
    <n v="12"/>
    <n v="4"/>
    <s v="A star is born"/>
    <s v="Nace una estrella"/>
    <n v="2018"/>
    <x v="168"/>
    <s v="Si"/>
    <x v="11"/>
    <x v="0"/>
    <x v="8"/>
    <n v="134"/>
  </r>
  <r>
    <n v="219"/>
    <x v="213"/>
    <s v="202112"/>
    <n v="2021"/>
    <n v="12"/>
    <n v="6"/>
    <s v="Justice League: War"/>
    <s v="Liga de la Justicia: Guerra"/>
    <n v="2014"/>
    <x v="152"/>
    <s v="Si"/>
    <x v="0"/>
    <x v="0"/>
    <x v="0"/>
    <n v="79"/>
  </r>
  <r>
    <n v="220"/>
    <x v="214"/>
    <s v="202201"/>
    <n v="2022"/>
    <n v="1"/>
    <n v="7"/>
    <s v="Harry Potter 20th Anniversary: Return to Hogwarts"/>
    <s v="Harry Potter 20 aniversario: Regreso a Hogwarts"/>
    <n v="2022"/>
    <x v="169"/>
    <s v="Si"/>
    <x v="0"/>
    <x v="0"/>
    <x v="0"/>
    <n v="102"/>
  </r>
  <r>
    <n v="221"/>
    <x v="215"/>
    <s v="202201"/>
    <n v="2022"/>
    <n v="1"/>
    <n v="2"/>
    <s v="Tick, tick... Boom!"/>
    <s v="Tick, tick... Boom!"/>
    <n v="2021"/>
    <x v="170"/>
    <s v="Si"/>
    <x v="1"/>
    <x v="0"/>
    <x v="0"/>
    <n v="115"/>
  </r>
  <r>
    <n v="222"/>
    <x v="216"/>
    <s v="202201"/>
    <n v="2022"/>
    <n v="1"/>
    <n v="3"/>
    <s v="Gangs of New York"/>
    <s v="Pandillas de Nueva York"/>
    <n v="2002"/>
    <x v="2"/>
    <s v="Si"/>
    <x v="12"/>
    <x v="0"/>
    <x v="0"/>
    <n v="167"/>
  </r>
  <r>
    <n v="223"/>
    <x v="217"/>
    <s v="202201"/>
    <n v="2022"/>
    <n v="1"/>
    <n v="5"/>
    <s v="The lord of the rings: The return of the king (EE)"/>
    <s v="El señor de los anillos: el retorno del rey (VE)"/>
    <n v="2003"/>
    <x v="171"/>
    <s v="No"/>
    <x v="8"/>
    <x v="2"/>
    <x v="0"/>
    <n v="263"/>
  </r>
  <r>
    <n v="224"/>
    <x v="218"/>
    <s v="202201"/>
    <n v="2022"/>
    <n v="1"/>
    <n v="6"/>
    <s v="Pirates of the Caribbean: Dead Men Tell No Tales"/>
    <s v="Piratas del Caribe: la venganza de Salazar"/>
    <n v="2017"/>
    <x v="172"/>
    <s v="Si"/>
    <x v="4"/>
    <x v="0"/>
    <x v="0"/>
    <n v="129"/>
  </r>
  <r>
    <n v="225"/>
    <x v="219"/>
    <s v="202201"/>
    <n v="2022"/>
    <n v="1"/>
    <n v="3"/>
    <s v="Don't look up"/>
    <s v="No miren arriba"/>
    <n v="2021"/>
    <x v="173"/>
    <s v="Si"/>
    <x v="1"/>
    <x v="0"/>
    <x v="0"/>
    <n v="145"/>
  </r>
  <r>
    <n v="226"/>
    <x v="220"/>
    <s v="202201"/>
    <n v="2022"/>
    <n v="1"/>
    <n v="7"/>
    <s v="The tragedy of Macbeth"/>
    <s v="La tragedia de Macbeth"/>
    <n v="2021"/>
    <x v="174"/>
    <s v="Si"/>
    <x v="13"/>
    <x v="0"/>
    <x v="0"/>
    <n v="105"/>
  </r>
  <r>
    <n v="227"/>
    <x v="220"/>
    <s v="202201"/>
    <n v="2022"/>
    <n v="1"/>
    <n v="7"/>
    <s v="Peter Pan"/>
    <s v="Peter Pan"/>
    <n v="1953"/>
    <x v="175"/>
    <s v="No"/>
    <x v="4"/>
    <x v="0"/>
    <x v="0"/>
    <n v="76"/>
  </r>
  <r>
    <n v="228"/>
    <x v="221"/>
    <s v="202201"/>
    <n v="2022"/>
    <n v="1"/>
    <n v="7"/>
    <s v="The spy who loved me"/>
    <s v="007: La espía que me amó"/>
    <n v="1977"/>
    <x v="116"/>
    <s v="Si"/>
    <x v="8"/>
    <x v="2"/>
    <x v="0"/>
    <n v="125"/>
  </r>
  <r>
    <n v="229"/>
    <x v="222"/>
    <s v="202201"/>
    <n v="2022"/>
    <n v="1"/>
    <n v="1"/>
    <s v="Lost in translation"/>
    <s v="Perdidos en Tokyo"/>
    <n v="2003"/>
    <x v="97"/>
    <s v="Si"/>
    <x v="12"/>
    <x v="0"/>
    <x v="0"/>
    <n v="101"/>
  </r>
  <r>
    <n v="230"/>
    <x v="223"/>
    <s v="202202"/>
    <n v="2022"/>
    <n v="2"/>
    <n v="5"/>
    <s v="Gone with the wind"/>
    <s v="Lo que el viento se llevó"/>
    <n v="1939"/>
    <x v="176"/>
    <s v="Si"/>
    <x v="0"/>
    <x v="0"/>
    <x v="0"/>
    <n v="222"/>
  </r>
  <r>
    <n v="231"/>
    <x v="224"/>
    <s v="202202"/>
    <n v="2022"/>
    <n v="2"/>
    <n v="7"/>
    <s v="Nobody"/>
    <s v="Nadie"/>
    <n v="2021"/>
    <x v="177"/>
    <s v="Si"/>
    <x v="0"/>
    <x v="0"/>
    <x v="0"/>
    <n v="92"/>
  </r>
  <r>
    <n v="232"/>
    <x v="225"/>
    <s v="202202"/>
    <n v="2022"/>
    <n v="2"/>
    <n v="1"/>
    <s v="Encanto"/>
    <s v="Encanto"/>
    <n v="2021"/>
    <x v="163"/>
    <s v="No"/>
    <x v="4"/>
    <x v="0"/>
    <x v="0"/>
    <n v="109"/>
  </r>
  <r>
    <n v="233"/>
    <x v="226"/>
    <s v="202202"/>
    <n v="2022"/>
    <n v="2"/>
    <n v="7"/>
    <s v="The power of the dog"/>
    <s v="El poder del perro"/>
    <n v="2021"/>
    <x v="178"/>
    <s v="Si"/>
    <x v="1"/>
    <x v="0"/>
    <x v="0"/>
    <n v="125"/>
  </r>
  <r>
    <n v="234"/>
    <x v="227"/>
    <s v="202202"/>
    <n v="2022"/>
    <n v="2"/>
    <n v="4"/>
    <s v="Nightmare alley"/>
    <s v="El callejón de las almas perdidas"/>
    <n v="2021"/>
    <x v="179"/>
    <s v="Si"/>
    <x v="2"/>
    <x v="1"/>
    <x v="2"/>
    <n v="140"/>
  </r>
  <r>
    <n v="235"/>
    <x v="228"/>
    <s v="202202"/>
    <n v="2022"/>
    <n v="2"/>
    <n v="4"/>
    <s v="Licorice Pizza"/>
    <s v="Licorice Pizza"/>
    <n v="2021"/>
    <x v="180"/>
    <s v="Si"/>
    <x v="2"/>
    <x v="1"/>
    <x v="9"/>
    <n v="133"/>
  </r>
  <r>
    <n v="236"/>
    <x v="229"/>
    <s v="202202"/>
    <n v="2022"/>
    <n v="2"/>
    <n v="7"/>
    <s v="Moonraker"/>
    <s v="007: Moonraker"/>
    <n v="1979"/>
    <x v="116"/>
    <s v="Si"/>
    <x v="8"/>
    <x v="2"/>
    <x v="0"/>
    <n v="126"/>
  </r>
  <r>
    <n v="237"/>
    <x v="230"/>
    <s v="202202"/>
    <n v="2022"/>
    <n v="2"/>
    <n v="1"/>
    <s v="Hidden figures"/>
    <s v="Talentos ocultos"/>
    <n v="2016"/>
    <x v="181"/>
    <s v="No"/>
    <x v="4"/>
    <x v="0"/>
    <x v="0"/>
    <n v="127"/>
  </r>
  <r>
    <n v="238"/>
    <x v="231"/>
    <s v="202203"/>
    <n v="2022"/>
    <n v="3"/>
    <n v="4"/>
    <s v="The Batman"/>
    <s v="The Batman"/>
    <n v="2022"/>
    <x v="182"/>
    <s v="Si"/>
    <x v="2"/>
    <x v="1"/>
    <x v="5"/>
    <n v="176"/>
  </r>
  <r>
    <n v="239"/>
    <x v="232"/>
    <s v="202203"/>
    <n v="2022"/>
    <n v="3"/>
    <n v="7"/>
    <s v="Rocketman"/>
    <s v="Rocketman"/>
    <n v="2019"/>
    <x v="183"/>
    <s v="Si"/>
    <x v="1"/>
    <x v="0"/>
    <x v="0"/>
    <n v="121"/>
  </r>
  <r>
    <n v="240"/>
    <x v="233"/>
    <s v="202203"/>
    <n v="2022"/>
    <n v="3"/>
    <n v="6"/>
    <s v="ドライブ・マイ・カ"/>
    <s v="Drive my car"/>
    <n v="2021"/>
    <x v="184"/>
    <s v="Si"/>
    <x v="0"/>
    <x v="0"/>
    <x v="0"/>
    <n v="179"/>
  </r>
  <r>
    <n v="241"/>
    <x v="234"/>
    <s v="202203"/>
    <n v="2022"/>
    <n v="3"/>
    <n v="7"/>
    <s v="There will be blood"/>
    <s v="Petróleo sangriento"/>
    <n v="2007"/>
    <x v="180"/>
    <s v="Si"/>
    <x v="1"/>
    <x v="0"/>
    <x v="0"/>
    <n v="158"/>
  </r>
  <r>
    <n v="242"/>
    <x v="235"/>
    <s v="202203"/>
    <n v="2022"/>
    <n v="3"/>
    <n v="1"/>
    <s v="Turning red"/>
    <s v="Red"/>
    <n v="2022"/>
    <x v="185"/>
    <s v="Si"/>
    <x v="4"/>
    <x v="0"/>
    <x v="0"/>
    <n v="100"/>
  </r>
  <r>
    <n v="243"/>
    <x v="236"/>
    <s v="202203"/>
    <n v="2022"/>
    <n v="3"/>
    <n v="4"/>
    <s v="Belfast"/>
    <s v="Belfast"/>
    <n v="2021"/>
    <x v="186"/>
    <s v="Si"/>
    <x v="2"/>
    <x v="1"/>
    <x v="2"/>
    <n v="98"/>
  </r>
  <r>
    <n v="244"/>
    <x v="237"/>
    <s v="202203"/>
    <n v="2022"/>
    <n v="3"/>
    <n v="1"/>
    <s v="West side story"/>
    <s v="Amor sin barreras"/>
    <n v="2021"/>
    <x v="16"/>
    <s v="Si"/>
    <x v="4"/>
    <x v="0"/>
    <x v="0"/>
    <n v="156"/>
  </r>
  <r>
    <n v="245"/>
    <x v="238"/>
    <s v="202204"/>
    <n v="2022"/>
    <n v="4"/>
    <n v="6"/>
    <s v="In Bruges"/>
    <s v="En Brujas"/>
    <n v="2008"/>
    <x v="187"/>
    <s v="Si"/>
    <x v="0"/>
    <x v="0"/>
    <x v="0"/>
    <n v="107"/>
  </r>
  <r>
    <n v="246"/>
    <x v="239"/>
    <s v="202204"/>
    <n v="2022"/>
    <n v="4"/>
    <n v="7"/>
    <s v="Bram Stoker's Dracula"/>
    <s v="Dracula, de Bram Stoker"/>
    <n v="1992"/>
    <x v="71"/>
    <s v="Si"/>
    <x v="1"/>
    <x v="0"/>
    <x v="0"/>
    <n v="127"/>
  </r>
  <r>
    <n v="247"/>
    <x v="240"/>
    <s v="202204"/>
    <n v="2022"/>
    <n v="4"/>
    <n v="6"/>
    <s v="For your eyes only"/>
    <s v="007: Solo para sus ojos"/>
    <n v="1981"/>
    <x v="188"/>
    <s v="Si"/>
    <x v="3"/>
    <x v="0"/>
    <x v="0"/>
    <n v="127"/>
  </r>
  <r>
    <n v="248"/>
    <x v="241"/>
    <s v="202204"/>
    <n v="2022"/>
    <n v="4"/>
    <n v="4"/>
    <s v="Come from away"/>
    <s v="Come from away"/>
    <n v="2021"/>
    <x v="189"/>
    <s v="Si"/>
    <x v="13"/>
    <x v="0"/>
    <x v="0"/>
    <n v="106"/>
  </r>
  <r>
    <n v="249"/>
    <x v="242"/>
    <s v="202204"/>
    <n v="2022"/>
    <n v="4"/>
    <n v="5"/>
    <s v="Fantastic beasts: The secrets of Dumbledore"/>
    <s v="Animales fantásticos: Los secretos de Dumbledore"/>
    <n v="2022"/>
    <x v="190"/>
    <s v="Si"/>
    <x v="14"/>
    <x v="1"/>
    <x v="10"/>
    <n v="143"/>
  </r>
  <r>
    <n v="250"/>
    <x v="243"/>
    <s v="202204"/>
    <n v="2022"/>
    <n v="4"/>
    <n v="6"/>
    <s v="Eyes wide shut"/>
    <s v="Ojos bien cerrados"/>
    <n v="1999"/>
    <x v="26"/>
    <s v="Si"/>
    <x v="0"/>
    <x v="0"/>
    <x v="0"/>
    <n v="159"/>
  </r>
  <r>
    <n v="251"/>
    <x v="244"/>
    <s v="202204"/>
    <n v="2022"/>
    <n v="4"/>
    <n v="7"/>
    <s v="The witch"/>
    <s v="La bruja"/>
    <n v="2015"/>
    <x v="191"/>
    <s v="Si"/>
    <x v="1"/>
    <x v="0"/>
    <x v="0"/>
    <n v="92"/>
  </r>
  <r>
    <n v="252"/>
    <x v="245"/>
    <s v="202204"/>
    <n v="2022"/>
    <n v="4"/>
    <n v="1"/>
    <s v="Lady and the tramp"/>
    <s v="La dama y el vagabundo"/>
    <n v="1955"/>
    <x v="175"/>
    <s v="No"/>
    <x v="4"/>
    <x v="0"/>
    <x v="0"/>
    <n v="76"/>
  </r>
  <r>
    <n v="253"/>
    <x v="246"/>
    <s v="202204"/>
    <n v="2022"/>
    <n v="4"/>
    <n v="4"/>
    <s v="Das Vorspiel"/>
    <s v="La audición"/>
    <n v="2019"/>
    <x v="192"/>
    <s v="Si"/>
    <x v="2"/>
    <x v="1"/>
    <x v="2"/>
    <n v="99"/>
  </r>
  <r>
    <n v="254"/>
    <x v="247"/>
    <s v="202204"/>
    <n v="2022"/>
    <n v="4"/>
    <n v="6"/>
    <s v="The ten commandments"/>
    <s v="Los diez mandamientos"/>
    <n v="1956"/>
    <x v="193"/>
    <s v="Si"/>
    <x v="3"/>
    <x v="0"/>
    <x v="0"/>
    <n v="220"/>
  </r>
  <r>
    <n v="255"/>
    <x v="248"/>
    <s v="202204"/>
    <n v="2022"/>
    <n v="4"/>
    <n v="4"/>
    <s v="The northman"/>
    <s v="El hombre del norte"/>
    <n v="2022"/>
    <x v="191"/>
    <s v="Si"/>
    <x v="2"/>
    <x v="1"/>
    <x v="3"/>
    <n v="137"/>
  </r>
  <r>
    <n v="256"/>
    <x v="249"/>
    <s v="202204"/>
    <n v="2022"/>
    <n v="4"/>
    <n v="6"/>
    <s v="The silence of the lambs"/>
    <s v="El silencio de los inocentes"/>
    <n v="1991"/>
    <x v="72"/>
    <s v="Si"/>
    <x v="3"/>
    <x v="0"/>
    <x v="0"/>
    <n v="118"/>
  </r>
  <r>
    <n v="257"/>
    <x v="250"/>
    <s v="202204"/>
    <n v="2022"/>
    <n v="4"/>
    <n v="7"/>
    <s v="Son of Batman"/>
    <s v="El hijo de Batman"/>
    <n v="2014"/>
    <x v="194"/>
    <s v="Si"/>
    <x v="0"/>
    <x v="0"/>
    <x v="0"/>
    <n v="75"/>
  </r>
  <r>
    <n v="258"/>
    <x v="251"/>
    <s v="202205"/>
    <n v="2022"/>
    <n v="5"/>
    <n v="4"/>
    <s v="Doctor Strange in the multiverse of madness"/>
    <s v="Doctor Strange en el multiverso de la locura"/>
    <n v="2022"/>
    <x v="195"/>
    <s v="Si"/>
    <x v="5"/>
    <x v="1"/>
    <x v="11"/>
    <n v="126"/>
  </r>
  <r>
    <n v="259"/>
    <x v="252"/>
    <s v="202205"/>
    <n v="2022"/>
    <n v="5"/>
    <n v="3"/>
    <s v="Top gun"/>
    <s v="Top gun: Pasión y Gloria"/>
    <n v="1986"/>
    <x v="196"/>
    <s v="Si"/>
    <x v="1"/>
    <x v="0"/>
    <x v="0"/>
    <n v="100"/>
  </r>
  <r>
    <n v="260"/>
    <x v="253"/>
    <s v="202205"/>
    <n v="2022"/>
    <n v="5"/>
    <n v="4"/>
    <s v="Octopussy"/>
    <s v="007: Octopussy"/>
    <n v="1983"/>
    <x v="188"/>
    <s v="Si"/>
    <x v="3"/>
    <x v="0"/>
    <x v="0"/>
    <n v="131"/>
  </r>
  <r>
    <n v="261"/>
    <x v="254"/>
    <s v="202205"/>
    <n v="2022"/>
    <n v="5"/>
    <n v="7"/>
    <s v="No country for old men"/>
    <s v="Sin lugar para los débiles"/>
    <n v="2007"/>
    <x v="25"/>
    <s v="Si"/>
    <x v="0"/>
    <x v="0"/>
    <x v="0"/>
    <n v="118"/>
  </r>
  <r>
    <n v="262"/>
    <x v="255"/>
    <s v="202205"/>
    <n v="2022"/>
    <n v="5"/>
    <n v="2"/>
    <s v="Verdens verste menneske"/>
    <s v="La peor persona del mundo"/>
    <n v="2021"/>
    <x v="197"/>
    <s v="Si"/>
    <x v="2"/>
    <x v="1"/>
    <x v="2"/>
    <n v="128"/>
  </r>
  <r>
    <n v="263"/>
    <x v="256"/>
    <s v="202205"/>
    <n v="2022"/>
    <n v="5"/>
    <n v="7"/>
    <s v="Chip 'n Dale: Rescue Rangers"/>
    <s v="Chip &amp; Dale: Al rescate"/>
    <n v="2022"/>
    <x v="198"/>
    <s v="Si"/>
    <x v="4"/>
    <x v="0"/>
    <x v="0"/>
    <n v="97"/>
  </r>
  <r>
    <n v="264"/>
    <x v="257"/>
    <s v="202205"/>
    <n v="2022"/>
    <n v="5"/>
    <n v="2"/>
    <s v="When Harry met Sally"/>
    <s v="Cuando Harry conoció a Sally"/>
    <n v="1989"/>
    <x v="81"/>
    <s v="Si"/>
    <x v="3"/>
    <x v="0"/>
    <x v="0"/>
    <n v="96"/>
  </r>
  <r>
    <n v="265"/>
    <x v="258"/>
    <s v="202206"/>
    <n v="2022"/>
    <n v="6"/>
    <n v="5"/>
    <s v="Top gun: Maverick"/>
    <s v="Top gun: Maverick"/>
    <n v="2022"/>
    <x v="199"/>
    <s v="Si"/>
    <x v="2"/>
    <x v="1"/>
    <x v="3"/>
    <n v="131"/>
  </r>
  <r>
    <n v="266"/>
    <x v="259"/>
    <s v="202206"/>
    <n v="2022"/>
    <n v="6"/>
    <n v="6"/>
    <s v="Zodiac"/>
    <s v="Zodiac"/>
    <n v="2007"/>
    <x v="34"/>
    <s v="Si"/>
    <x v="0"/>
    <x v="0"/>
    <x v="0"/>
    <n v="157"/>
  </r>
  <r>
    <n v="267"/>
    <x v="260"/>
    <s v="202206"/>
    <n v="2022"/>
    <n v="6"/>
    <n v="1"/>
    <s v="Hannibal"/>
    <s v="Hannibal"/>
    <n v="2001"/>
    <x v="200"/>
    <s v="Si"/>
    <x v="1"/>
    <x v="0"/>
    <x v="0"/>
    <n v="131"/>
  </r>
  <r>
    <n v="268"/>
    <x v="261"/>
    <s v="202206"/>
    <n v="2022"/>
    <n v="6"/>
    <n v="3"/>
    <s v="Flugt"/>
    <s v="Flee: Huyendo de casa"/>
    <n v="2021"/>
    <x v="201"/>
    <s v="Si"/>
    <x v="2"/>
    <x v="1"/>
    <x v="2"/>
    <n v="90"/>
  </r>
  <r>
    <n v="269"/>
    <x v="262"/>
    <s v="202206"/>
    <n v="2022"/>
    <n v="6"/>
    <n v="7"/>
    <s v="A view to kill"/>
    <s v="007: En la mira de los asesinos"/>
    <n v="1985"/>
    <x v="188"/>
    <s v="Si"/>
    <x v="3"/>
    <x v="0"/>
    <x v="0"/>
    <n v="131"/>
  </r>
  <r>
    <n v="270"/>
    <x v="263"/>
    <s v="202206"/>
    <n v="2022"/>
    <n v="6"/>
    <n v="1"/>
    <s v="The nightmare before Christmas"/>
    <s v="El extraño mundo de Jack"/>
    <n v="1993"/>
    <x v="202"/>
    <s v="Si"/>
    <x v="4"/>
    <x v="0"/>
    <x v="0"/>
    <n v="76"/>
  </r>
  <r>
    <n v="271"/>
    <x v="264"/>
    <s v="202206"/>
    <n v="2022"/>
    <n v="6"/>
    <n v="4"/>
    <s v="Everything, everywhere all at once"/>
    <s v="Todo en todas partes al mismo tiempo"/>
    <n v="2022"/>
    <x v="203"/>
    <s v="Si"/>
    <x v="2"/>
    <x v="1"/>
    <x v="12"/>
    <n v="140"/>
  </r>
  <r>
    <n v="272"/>
    <x v="265"/>
    <s v="202207"/>
    <n v="2022"/>
    <n v="7"/>
    <n v="4"/>
    <s v="Raging bull"/>
    <s v="Toro salvaje"/>
    <n v="1980"/>
    <x v="2"/>
    <s v="Si"/>
    <x v="3"/>
    <x v="0"/>
    <x v="0"/>
    <n v="129"/>
  </r>
  <r>
    <n v="273"/>
    <x v="266"/>
    <s v="202207"/>
    <n v="2022"/>
    <n v="7"/>
    <n v="6"/>
    <s v="The Godfather"/>
    <s v="El Padrino"/>
    <n v="1972"/>
    <x v="71"/>
    <s v="No"/>
    <x v="0"/>
    <x v="0"/>
    <x v="0"/>
    <n v="175"/>
  </r>
  <r>
    <n v="274"/>
    <x v="267"/>
    <s v="202207"/>
    <n v="2022"/>
    <n v="7"/>
    <n v="7"/>
    <s v="Memoirs of a geisha"/>
    <s v="Memorias de una geisha"/>
    <n v="2005"/>
    <x v="37"/>
    <s v="Si"/>
    <x v="1"/>
    <x v="0"/>
    <x v="0"/>
    <n v="145"/>
  </r>
  <r>
    <n v="275"/>
    <x v="268"/>
    <s v="202207"/>
    <n v="2022"/>
    <n v="7"/>
    <n v="3"/>
    <s v="Elvis"/>
    <s v="Elvis"/>
    <n v="2022"/>
    <x v="204"/>
    <s v="Si"/>
    <x v="2"/>
    <x v="1"/>
    <x v="9"/>
    <n v="159"/>
  </r>
  <r>
    <n v="276"/>
    <x v="269"/>
    <s v="202207"/>
    <n v="2022"/>
    <n v="7"/>
    <n v="6"/>
    <s v="The 13th warrior"/>
    <s v="13 guerreros"/>
    <n v="1999"/>
    <x v="205"/>
    <s v="Si"/>
    <x v="4"/>
    <x v="0"/>
    <x v="0"/>
    <n v="103"/>
  </r>
  <r>
    <n v="277"/>
    <x v="270"/>
    <s v="202207"/>
    <n v="2022"/>
    <n v="7"/>
    <n v="7"/>
    <s v="The living daylights"/>
    <s v="007: Su nombre es peligro"/>
    <n v="1987"/>
    <x v="188"/>
    <s v="Si"/>
    <x v="3"/>
    <x v="0"/>
    <x v="0"/>
    <n v="130"/>
  </r>
  <r>
    <n v="278"/>
    <x v="271"/>
    <s v="202207"/>
    <n v="2022"/>
    <n v="7"/>
    <n v="6"/>
    <s v="Superman: The movie"/>
    <s v="Superman"/>
    <n v="1978"/>
    <x v="206"/>
    <s v="Si"/>
    <x v="0"/>
    <x v="0"/>
    <x v="0"/>
    <n v="143"/>
  </r>
  <r>
    <n v="279"/>
    <x v="272"/>
    <s v="202207"/>
    <n v="2022"/>
    <n v="7"/>
    <n v="7"/>
    <s v="Captain America: The first avenger"/>
    <s v="Capitán América: el primer vengador"/>
    <n v="2011"/>
    <x v="207"/>
    <s v="No"/>
    <x v="4"/>
    <x v="0"/>
    <x v="0"/>
    <n v="124"/>
  </r>
  <r>
    <n v="280"/>
    <x v="273"/>
    <s v="202208"/>
    <n v="2022"/>
    <n v="8"/>
    <n v="7"/>
    <s v="Sing"/>
    <s v="Sing: ¡Ven y canta!"/>
    <n v="2016"/>
    <x v="208"/>
    <s v="Si"/>
    <x v="3"/>
    <x v="0"/>
    <x v="0"/>
    <n v="100"/>
  </r>
  <r>
    <n v="281"/>
    <x v="274"/>
    <s v="202208"/>
    <n v="2022"/>
    <n v="8"/>
    <n v="7"/>
    <s v="The Godfather Part II"/>
    <s v="El Padrino II"/>
    <n v="1974"/>
    <x v="71"/>
    <s v="No"/>
    <x v="3"/>
    <x v="0"/>
    <x v="0"/>
    <n v="200"/>
  </r>
  <r>
    <n v="282"/>
    <x v="275"/>
    <s v="202208"/>
    <n v="2022"/>
    <n v="8"/>
    <n v="6"/>
    <s v="It"/>
    <s v="It (Eso)"/>
    <n v="2017"/>
    <x v="209"/>
    <s v="Si"/>
    <x v="0"/>
    <x v="0"/>
    <x v="0"/>
    <n v="135"/>
  </r>
  <r>
    <n v="283"/>
    <x v="276"/>
    <s v="202208"/>
    <n v="2022"/>
    <n v="8"/>
    <n v="7"/>
    <s v="Captain Marvel"/>
    <s v="Capitana Marvel"/>
    <n v="2019"/>
    <x v="210"/>
    <s v="No"/>
    <x v="4"/>
    <x v="0"/>
    <x v="0"/>
    <n v="124"/>
  </r>
  <r>
    <n v="284"/>
    <x v="277"/>
    <s v="202208"/>
    <n v="2022"/>
    <n v="8"/>
    <n v="1"/>
    <s v="The sea beast"/>
    <s v="Monstruo del mar"/>
    <n v="2022"/>
    <x v="211"/>
    <s v="Si"/>
    <x v="1"/>
    <x v="0"/>
    <x v="0"/>
    <n v="115"/>
  </r>
  <r>
    <n v="285"/>
    <x v="278"/>
    <s v="202208"/>
    <n v="2022"/>
    <n v="8"/>
    <n v="4"/>
    <s v="Star Wars: The clone wars"/>
    <s v="Star Wars: La guerra de los clones"/>
    <n v="2008"/>
    <x v="212"/>
    <s v="Si"/>
    <x v="4"/>
    <x v="0"/>
    <x v="0"/>
    <n v="98"/>
  </r>
  <r>
    <n v="286"/>
    <x v="279"/>
    <s v="202208"/>
    <n v="2022"/>
    <n v="8"/>
    <n v="6"/>
    <s v="License to kill"/>
    <s v="007: Licencia para matar"/>
    <n v="1989"/>
    <x v="188"/>
    <s v="Si"/>
    <x v="3"/>
    <x v="0"/>
    <x v="0"/>
    <n v="133"/>
  </r>
  <r>
    <n v="287"/>
    <x v="280"/>
    <s v="202208"/>
    <n v="2022"/>
    <n v="8"/>
    <n v="4"/>
    <s v="Nope"/>
    <s v="¡Nop!"/>
    <n v="2022"/>
    <x v="213"/>
    <s v="Si"/>
    <x v="2"/>
    <x v="1"/>
    <x v="9"/>
    <n v="135"/>
  </r>
  <r>
    <n v="288"/>
    <x v="281"/>
    <s v="202209"/>
    <n v="2022"/>
    <n v="9"/>
    <n v="7"/>
    <s v="Justice League: Throne of Atlantis"/>
    <s v="Liga de la Justicia: el trono de Atlantis"/>
    <n v="2015"/>
    <x v="214"/>
    <s v="Si"/>
    <x v="0"/>
    <x v="0"/>
    <x v="0"/>
    <n v="72"/>
  </r>
  <r>
    <n v="289"/>
    <x v="282"/>
    <s v="202209"/>
    <n v="2022"/>
    <n v="9"/>
    <n v="2"/>
    <s v="Star Wars: Episode I - the phantom menace"/>
    <s v="Star Wars: Episodio I - la amenaza fantasma"/>
    <n v="1999"/>
    <x v="215"/>
    <s v="No"/>
    <x v="4"/>
    <x v="0"/>
    <x v="0"/>
    <n v="136"/>
  </r>
  <r>
    <n v="290"/>
    <x v="283"/>
    <s v="202209"/>
    <n v="2022"/>
    <n v="9"/>
    <n v="6"/>
    <s v="The Godfather Coda: The Death of Michael Corleone"/>
    <s v="El padrino, epílogo: la muerte de Michael Corleone"/>
    <n v="2020"/>
    <x v="71"/>
    <s v="No"/>
    <x v="3"/>
    <x v="0"/>
    <x v="0"/>
    <n v="158"/>
  </r>
  <r>
    <n v="291"/>
    <x v="284"/>
    <s v="202209"/>
    <n v="2022"/>
    <n v="9"/>
    <n v="7"/>
    <s v="Seven years in Tibet"/>
    <s v="Siete años en el Tíbet"/>
    <n v="1997"/>
    <x v="216"/>
    <s v="Si"/>
    <x v="1"/>
    <x v="0"/>
    <x v="0"/>
    <n v="139"/>
  </r>
  <r>
    <n v="292"/>
    <x v="285"/>
    <s v="202209"/>
    <n v="2022"/>
    <n v="9"/>
    <n v="6"/>
    <s v="Boogie nights"/>
    <s v="Boogie nights: juegos de placer"/>
    <n v="1997"/>
    <x v="180"/>
    <s v="Si"/>
    <x v="0"/>
    <x v="0"/>
    <x v="0"/>
    <n v="155"/>
  </r>
  <r>
    <n v="293"/>
    <x v="286"/>
    <s v="202209"/>
    <n v="2022"/>
    <n v="9"/>
    <n v="3"/>
    <s v="Icarus"/>
    <s v="Ícaro"/>
    <n v="2017"/>
    <x v="217"/>
    <s v="Si"/>
    <x v="1"/>
    <x v="0"/>
    <x v="0"/>
    <n v="121"/>
  </r>
  <r>
    <n v="294"/>
    <x v="287"/>
    <s v="202209"/>
    <n v="2022"/>
    <n v="9"/>
    <n v="5"/>
    <s v="GoldenEye"/>
    <s v="007: GoldenEye"/>
    <n v="1995"/>
    <x v="141"/>
    <s v="Si"/>
    <x v="3"/>
    <x v="0"/>
    <x v="0"/>
    <n v="128"/>
  </r>
  <r>
    <n v="295"/>
    <x v="288"/>
    <s v="202210"/>
    <n v="2022"/>
    <n v="10"/>
    <n v="4"/>
    <s v="El secreto de sus ojos"/>
    <s v="El secreto de sus ojos"/>
    <n v="2009"/>
    <x v="218"/>
    <s v="No"/>
    <x v="9"/>
    <x v="0"/>
    <x v="0"/>
    <n v="129"/>
  </r>
  <r>
    <n v="296"/>
    <x v="289"/>
    <s v="202210"/>
    <n v="2022"/>
    <n v="10"/>
    <n v="7"/>
    <s v="Dog day afternoon"/>
    <s v="Tarde de perros"/>
    <n v="1975"/>
    <x v="219"/>
    <s v="Si"/>
    <x v="0"/>
    <x v="0"/>
    <x v="0"/>
    <n v="124"/>
  </r>
  <r>
    <n v="297"/>
    <x v="290"/>
    <s v="202210"/>
    <n v="2022"/>
    <n v="10"/>
    <n v="4"/>
    <s v="The great hack"/>
    <s v="Nada es privado"/>
    <n v="2019"/>
    <x v="220"/>
    <s v="Si"/>
    <x v="1"/>
    <x v="0"/>
    <x v="0"/>
    <n v="114"/>
  </r>
  <r>
    <n v="298"/>
    <x v="291"/>
    <s v="202210"/>
    <n v="2022"/>
    <n v="10"/>
    <n v="6"/>
    <s v="Logan"/>
    <s v="Logan"/>
    <n v="2017"/>
    <x v="76"/>
    <s v="Si"/>
    <x v="9"/>
    <x v="0"/>
    <x v="0"/>
    <n v="137"/>
  </r>
  <r>
    <n v="299"/>
    <x v="292"/>
    <s v="202210"/>
    <n v="2022"/>
    <n v="10"/>
    <n v="7"/>
    <s v="Tomorrow never dies"/>
    <s v="007: El mañana nunca muere"/>
    <n v="1997"/>
    <x v="221"/>
    <s v="Si"/>
    <x v="3"/>
    <x v="0"/>
    <x v="0"/>
    <n v="119"/>
  </r>
  <r>
    <n v="300"/>
    <x v="293"/>
    <s v="202210"/>
    <n v="2022"/>
    <n v="10"/>
    <n v="4"/>
    <s v="The conjuring"/>
    <s v="El conjuro"/>
    <n v="2013"/>
    <x v="222"/>
    <s v="Si"/>
    <x v="0"/>
    <x v="0"/>
    <x v="0"/>
    <n v="112"/>
  </r>
  <r>
    <n v="301"/>
    <x v="294"/>
    <s v="202211"/>
    <n v="2022"/>
    <n v="11"/>
    <n v="1"/>
    <s v="Iron man"/>
    <s v="Iron man: el hombre de hierro"/>
    <n v="2008"/>
    <x v="223"/>
    <s v="No"/>
    <x v="4"/>
    <x v="0"/>
    <x v="0"/>
    <n v="126"/>
  </r>
  <r>
    <n v="302"/>
    <x v="295"/>
    <s v="202211"/>
    <n v="2022"/>
    <n v="11"/>
    <n v="4"/>
    <s v="Black Panther: Wakanda forever"/>
    <s v="Pantera negra: Wakanda por siempre"/>
    <n v="2022"/>
    <x v="224"/>
    <s v="Si"/>
    <x v="5"/>
    <x v="1"/>
    <x v="11"/>
    <n v="161"/>
  </r>
  <r>
    <n v="303"/>
    <x v="296"/>
    <s v="202211"/>
    <n v="2022"/>
    <n v="11"/>
    <n v="1"/>
    <s v="The world is not enough"/>
    <s v="007: El mundo no basta"/>
    <n v="1999"/>
    <x v="225"/>
    <s v="No"/>
    <x v="3"/>
    <x v="0"/>
    <x v="0"/>
    <n v="128"/>
  </r>
  <r>
    <n v="304"/>
    <x v="297"/>
    <s v="202211"/>
    <n v="2022"/>
    <n v="11"/>
    <n v="7"/>
    <s v="Little miss Sunshine"/>
    <s v="Pequeña miss Sunshine"/>
    <n v="2006"/>
    <x v="226"/>
    <s v="Si"/>
    <x v="9"/>
    <x v="0"/>
    <x v="0"/>
    <n v="101"/>
  </r>
  <r>
    <n v="305"/>
    <x v="298"/>
    <s v="202212"/>
    <n v="2022"/>
    <n v="12"/>
    <n v="4"/>
    <s v="Jingle all the way"/>
    <s v="El regalo prometido"/>
    <n v="1996"/>
    <x v="227"/>
    <s v="No"/>
    <x v="4"/>
    <x v="0"/>
    <x v="0"/>
    <n v="89"/>
  </r>
  <r>
    <n v="306"/>
    <x v="299"/>
    <s v="202212"/>
    <n v="2022"/>
    <n v="12"/>
    <n v="5"/>
    <s v="Sweeney Todd: The demon barber of Fleet Street"/>
    <s v="Sweeney Todd: el barbero demoníaco de la calle Fleet"/>
    <n v="2007"/>
    <x v="113"/>
    <s v="Si"/>
    <x v="0"/>
    <x v="0"/>
    <x v="0"/>
    <n v="117"/>
  </r>
  <r>
    <n v="307"/>
    <x v="300"/>
    <s v="202212"/>
    <n v="2022"/>
    <n v="12"/>
    <n v="7"/>
    <s v="Pinocchio"/>
    <s v="Pinocho"/>
    <n v="2022"/>
    <x v="179"/>
    <s v="Si"/>
    <x v="1"/>
    <x v="0"/>
    <x v="0"/>
    <n v="114"/>
  </r>
  <r>
    <n v="308"/>
    <x v="301"/>
    <s v="202212"/>
    <n v="2022"/>
    <n v="12"/>
    <n v="7"/>
    <s v="Im Westen nichts Neues"/>
    <s v="Sin novedad en el frente"/>
    <n v="2022"/>
    <x v="228"/>
    <s v="Si"/>
    <x v="1"/>
    <x v="0"/>
    <x v="8"/>
    <n v="143"/>
  </r>
  <r>
    <n v="309"/>
    <x v="302"/>
    <s v="202212"/>
    <n v="2022"/>
    <n v="12"/>
    <n v="4"/>
    <s v="Black Adam"/>
    <s v="Black Adam"/>
    <n v="2022"/>
    <x v="229"/>
    <s v="Si"/>
    <x v="0"/>
    <x v="0"/>
    <x v="13"/>
    <n v="124"/>
  </r>
  <r>
    <n v="310"/>
    <x v="303"/>
    <s v="202301"/>
    <n v="2023"/>
    <n v="1"/>
    <n v="1"/>
    <s v="Eternals"/>
    <s v="Eternals"/>
    <n v="2021"/>
    <x v="122"/>
    <s v="Si"/>
    <x v="4"/>
    <x v="0"/>
    <x v="8"/>
    <n v="157"/>
  </r>
  <r>
    <n v="311"/>
    <x v="304"/>
    <s v="202301"/>
    <n v="2023"/>
    <n v="1"/>
    <n v="3"/>
    <s v="Glass Onion: A Knives Out Mystery"/>
    <s v="Glass Onion: Un misterio de Knives Out"/>
    <n v="2022"/>
    <x v="102"/>
    <s v="Si"/>
    <x v="1"/>
    <x v="0"/>
    <x v="0"/>
    <n v="149"/>
  </r>
  <r>
    <n v="312"/>
    <x v="305"/>
    <s v="202301"/>
    <n v="2023"/>
    <n v="1"/>
    <n v="4"/>
    <s v="The last duel"/>
    <s v="El último duelo"/>
    <n v="2021"/>
    <x v="200"/>
    <s v="Si"/>
    <x v="9"/>
    <x v="0"/>
    <x v="0"/>
    <n v="152"/>
  </r>
  <r>
    <n v="313"/>
    <x v="306"/>
    <s v="202301"/>
    <n v="2023"/>
    <n v="1"/>
    <n v="6"/>
    <s v="Batman v Superman: Dawn of justice ultimate edition"/>
    <s v="Batman vs Superman: El origen de la justicia ultimate edition"/>
    <n v="2016"/>
    <x v="128"/>
    <s v="No"/>
    <x v="0"/>
    <x v="0"/>
    <x v="0"/>
    <n v="182"/>
  </r>
  <r>
    <n v="314"/>
    <x v="307"/>
    <s v="202301"/>
    <n v="2023"/>
    <n v="1"/>
    <n v="2"/>
    <s v="Avatar: The way of water"/>
    <s v="Avatar: el camino del agua"/>
    <n v="2022"/>
    <x v="230"/>
    <s v="Si"/>
    <x v="5"/>
    <x v="1"/>
    <x v="11"/>
    <n v="192"/>
  </r>
  <r>
    <n v="315"/>
    <x v="308"/>
    <s v="202301"/>
    <n v="2023"/>
    <n v="1"/>
    <n v="7"/>
    <s v="Letters from Iwo Jima"/>
    <s v="Cartas desde Iwo Jima"/>
    <n v="2006"/>
    <x v="28"/>
    <s v="Si"/>
    <x v="0"/>
    <x v="0"/>
    <x v="0"/>
    <n v="141"/>
  </r>
  <r>
    <n v="316"/>
    <x v="309"/>
    <s v="202301"/>
    <n v="2023"/>
    <n v="1"/>
    <n v="1"/>
    <s v="Top gun: Maverick"/>
    <s v="Top gun: Maverick"/>
    <n v="2022"/>
    <x v="199"/>
    <s v="No"/>
    <x v="9"/>
    <x v="0"/>
    <x v="0"/>
    <n v="131"/>
  </r>
  <r>
    <n v="317"/>
    <x v="310"/>
    <s v="202301"/>
    <n v="2023"/>
    <n v="1"/>
    <n v="4"/>
    <s v="Babylon"/>
    <s v="Babylon"/>
    <n v="2022"/>
    <x v="41"/>
    <s v="Si"/>
    <x v="2"/>
    <x v="1"/>
    <x v="14"/>
    <n v="189"/>
  </r>
  <r>
    <n v="318"/>
    <x v="311"/>
    <s v="202302"/>
    <n v="2023"/>
    <n v="2"/>
    <n v="4"/>
    <s v="The banshees of Inisherin"/>
    <s v="Los espíritus de la isla"/>
    <n v="2022"/>
    <x v="187"/>
    <s v="Si"/>
    <x v="2"/>
    <x v="1"/>
    <x v="14"/>
    <n v="114"/>
  </r>
  <r>
    <n v="319"/>
    <x v="312"/>
    <s v="202302"/>
    <n v="2023"/>
    <n v="2"/>
    <n v="6"/>
    <s v="Scott Pilgrim vs. the World"/>
    <s v="Scott Pilgrim vs. los ex de la chica de sus sueños"/>
    <n v="2010"/>
    <x v="54"/>
    <s v="Si"/>
    <x v="0"/>
    <x v="0"/>
    <x v="0"/>
    <n v="112"/>
  </r>
  <r>
    <n v="320"/>
    <x v="313"/>
    <s v="202302"/>
    <n v="2023"/>
    <n v="2"/>
    <n v="2"/>
    <s v="The whale"/>
    <s v="La ballena"/>
    <n v="2022"/>
    <x v="231"/>
    <s v="Si"/>
    <x v="2"/>
    <x v="1"/>
    <x v="14"/>
    <n v="117"/>
  </r>
  <r>
    <n v="321"/>
    <x v="314"/>
    <s v="202302"/>
    <n v="2023"/>
    <n v="2"/>
    <n v="4"/>
    <s v="Ant-Man and the Wasp: Quantumania"/>
    <s v="Ant-Man and the Wasp: Quantumania"/>
    <n v="2023"/>
    <x v="232"/>
    <s v="Si"/>
    <x v="5"/>
    <x v="1"/>
    <x v="11"/>
    <n v="125"/>
  </r>
  <r>
    <n v="322"/>
    <x v="315"/>
    <s v="202302"/>
    <n v="2023"/>
    <n v="2"/>
    <n v="5"/>
    <s v="千と千尋の神隠し"/>
    <s v="El viaje de Chihiro"/>
    <n v="2001"/>
    <x v="110"/>
    <s v="Si"/>
    <x v="1"/>
    <x v="0"/>
    <x v="0"/>
    <n v="125"/>
  </r>
  <r>
    <n v="323"/>
    <x v="316"/>
    <s v="202303"/>
    <n v="2023"/>
    <n v="3"/>
    <n v="4"/>
    <s v="Creed III"/>
    <s v="Creed III"/>
    <n v="2023"/>
    <x v="233"/>
    <s v="Si"/>
    <x v="2"/>
    <x v="1"/>
    <x v="14"/>
    <n v="117"/>
  </r>
  <r>
    <n v="324"/>
    <x v="317"/>
    <s v="202303"/>
    <n v="2023"/>
    <n v="3"/>
    <n v="6"/>
    <s v="Misery"/>
    <s v="Misery"/>
    <n v="1990"/>
    <x v="81"/>
    <s v="Si"/>
    <x v="3"/>
    <x v="0"/>
    <x v="0"/>
    <n v="107"/>
  </r>
  <r>
    <n v="325"/>
    <x v="318"/>
    <s v="202304"/>
    <n v="2023"/>
    <n v="4"/>
    <n v="4"/>
    <s v="The color purple"/>
    <s v="El color púrpura"/>
    <n v="1985"/>
    <x v="16"/>
    <s v="Si"/>
    <x v="0"/>
    <x v="0"/>
    <x v="0"/>
    <n v="154"/>
  </r>
  <r>
    <n v="326"/>
    <x v="319"/>
    <s v="202304"/>
    <n v="2023"/>
    <n v="4"/>
    <n v="6"/>
    <s v="Cleopatra"/>
    <s v="Cleopatra"/>
    <n v="1963"/>
    <x v="234"/>
    <s v="Si"/>
    <x v="9"/>
    <x v="0"/>
    <x v="0"/>
    <n v="251"/>
  </r>
  <r>
    <n v="327"/>
    <x v="320"/>
    <s v="202304"/>
    <n v="2023"/>
    <n v="4"/>
    <n v="7"/>
    <s v="It: chapter two"/>
    <s v="It: capítulo dos"/>
    <n v="2019"/>
    <x v="209"/>
    <s v="Si"/>
    <x v="3"/>
    <x v="0"/>
    <x v="0"/>
    <n v="169"/>
  </r>
  <r>
    <n v="328"/>
    <x v="321"/>
    <s v="202304"/>
    <n v="2023"/>
    <n v="4"/>
    <n v="6"/>
    <s v="Tetris"/>
    <s v="Tetris"/>
    <n v="2023"/>
    <x v="235"/>
    <s v="Si"/>
    <x v="13"/>
    <x v="0"/>
    <x v="0"/>
    <n v="118"/>
  </r>
  <r>
    <n v="329"/>
    <x v="322"/>
    <s v="202304"/>
    <n v="2023"/>
    <n v="4"/>
    <n v="1"/>
    <s v="The notebook"/>
    <s v="Diario de una pasión"/>
    <n v="2004"/>
    <x v="236"/>
    <s v="Si"/>
    <x v="0"/>
    <x v="0"/>
    <x v="0"/>
    <n v="121"/>
  </r>
  <r>
    <n v="330"/>
    <x v="323"/>
    <s v="202304"/>
    <n v="2023"/>
    <n v="4"/>
    <n v="7"/>
    <s v="Die another day"/>
    <s v="007: Otro día para morir"/>
    <n v="2002"/>
    <x v="237"/>
    <s v="Si"/>
    <x v="3"/>
    <x v="0"/>
    <x v="0"/>
    <n v="133"/>
  </r>
  <r>
    <n v="331"/>
    <x v="324"/>
    <s v="202305"/>
    <n v="2023"/>
    <n v="5"/>
    <n v="7"/>
    <s v="Guardians of the galaxy Vol. 3"/>
    <s v="Guardianes de la galaxia Vol. 3"/>
    <n v="2023"/>
    <x v="138"/>
    <s v="Si"/>
    <x v="5"/>
    <x v="1"/>
    <x v="11"/>
    <n v="149"/>
  </r>
  <r>
    <n v="332"/>
    <x v="325"/>
    <s v="202305"/>
    <n v="2023"/>
    <n v="5"/>
    <n v="6"/>
    <s v="Captain Fantastic"/>
    <s v="Capitán Fantástico"/>
    <n v="2016"/>
    <x v="238"/>
    <s v="Si"/>
    <x v="3"/>
    <x v="0"/>
    <x v="0"/>
    <n v="118"/>
  </r>
  <r>
    <n v="333"/>
    <x v="326"/>
    <s v="202306"/>
    <n v="2023"/>
    <n v="6"/>
    <n v="6"/>
    <s v="The Batman"/>
    <s v="The Batman"/>
    <n v="2022"/>
    <x v="182"/>
    <s v="No"/>
    <x v="0"/>
    <x v="0"/>
    <x v="0"/>
    <n v="176"/>
  </r>
  <r>
    <n v="334"/>
    <x v="327"/>
    <s v="202306"/>
    <n v="2023"/>
    <n v="6"/>
    <n v="6"/>
    <s v="The Flash"/>
    <s v="The Flash"/>
    <n v="2023"/>
    <x v="209"/>
    <s v="Si"/>
    <x v="2"/>
    <x v="1"/>
    <x v="3"/>
    <n v="144"/>
  </r>
  <r>
    <n v="335"/>
    <x v="328"/>
    <s v="202306"/>
    <n v="2023"/>
    <n v="6"/>
    <n v="7"/>
    <s v="Men in Black III"/>
    <s v="Hombres de negro III"/>
    <n v="2012"/>
    <x v="239"/>
    <s v="Si"/>
    <x v="12"/>
    <x v="0"/>
    <x v="0"/>
    <n v="106"/>
  </r>
  <r>
    <n v="336"/>
    <x v="329"/>
    <s v="202306"/>
    <n v="2023"/>
    <n v="6"/>
    <n v="1"/>
    <s v="(500) Days of Summer"/>
    <s v="(500) días con ella"/>
    <n v="2009"/>
    <x v="240"/>
    <s v="Si"/>
    <x v="9"/>
    <x v="0"/>
    <x v="0"/>
    <n v="95"/>
  </r>
  <r>
    <n v="337"/>
    <x v="330"/>
    <s v="202306"/>
    <n v="2023"/>
    <n v="6"/>
    <n v="7"/>
    <s v="The Mitchells vs. The machines"/>
    <s v="La familia Mitchell vs. las máquinas"/>
    <n v="2021"/>
    <x v="241"/>
    <s v="Si"/>
    <x v="1"/>
    <x v="0"/>
    <x v="0"/>
    <n v="110"/>
  </r>
  <r>
    <n v="338"/>
    <x v="331"/>
    <s v="202307"/>
    <n v="2023"/>
    <n v="7"/>
    <n v="4"/>
    <s v="Spider-Man: Across the Spider-Verse"/>
    <s v="Spider-man: A través del Spider-Verso"/>
    <n v="2023"/>
    <x v="242"/>
    <s v="Si"/>
    <x v="2"/>
    <x v="1"/>
    <x v="5"/>
    <n v="136"/>
  </r>
  <r>
    <n v="339"/>
    <x v="332"/>
    <s v="202307"/>
    <n v="2023"/>
    <n v="7"/>
    <n v="6"/>
    <s v="Mission impossible"/>
    <s v="Misión imposible"/>
    <n v="1996"/>
    <x v="42"/>
    <s v="Si"/>
    <x v="12"/>
    <x v="0"/>
    <x v="0"/>
    <n v="110"/>
  </r>
  <r>
    <n v="339"/>
    <x v="333"/>
    <s v="202308"/>
    <n v="2023"/>
    <n v="8"/>
    <n v="7"/>
    <s v="Oppenheimer"/>
    <s v="Oppenheimer"/>
    <n v="2023"/>
    <x v="21"/>
    <s v="Si"/>
    <x v="10"/>
    <x v="1"/>
    <x v="15"/>
    <n v="180"/>
  </r>
  <r>
    <n v="341"/>
    <x v="334"/>
    <s v="202308"/>
    <n v="2023"/>
    <n v="8"/>
    <n v="7"/>
    <s v="The Godfather"/>
    <s v="El Padrino"/>
    <n v="1972"/>
    <x v="71"/>
    <s v="No"/>
    <x v="12"/>
    <x v="0"/>
    <x v="0"/>
    <n v="175"/>
  </r>
  <r>
    <n v="342"/>
    <x v="335"/>
    <s v="202309"/>
    <n v="2023"/>
    <n v="9"/>
    <n v="7"/>
    <s v="Mission: impossible 2"/>
    <s v="Misión: imposible 2"/>
    <n v="2000"/>
    <x v="243"/>
    <s v="Si"/>
    <x v="12"/>
    <x v="0"/>
    <x v="0"/>
    <n v="123"/>
  </r>
  <r>
    <n v="343"/>
    <x v="336"/>
    <s v="202309"/>
    <n v="2023"/>
    <n v="9"/>
    <n v="7"/>
    <s v="The Matrix Resurrections"/>
    <s v="Matrix resurrecciones"/>
    <n v="2021"/>
    <x v="244"/>
    <s v="Si"/>
    <x v="0"/>
    <x v="0"/>
    <x v="0"/>
    <n v="148"/>
  </r>
  <r>
    <n v="344"/>
    <x v="337"/>
    <s v="202309"/>
    <n v="2023"/>
    <n v="9"/>
    <n v="2"/>
    <s v="The Super Mario Bros. Movie"/>
    <s v="Super Mario Bros. La película"/>
    <n v="2023"/>
    <x v="245"/>
    <s v="Si"/>
    <x v="2"/>
    <x v="1"/>
    <x v="3"/>
    <n v="92"/>
  </r>
  <r>
    <n v="345"/>
    <x v="338"/>
    <s v="202310"/>
    <n v="2023"/>
    <n v="10"/>
    <n v="6"/>
    <s v="Flashdance"/>
    <s v="Flashdance"/>
    <n v="1983"/>
    <x v="246"/>
    <s v="Si"/>
    <x v="12"/>
    <x v="0"/>
    <x v="0"/>
    <n v="95"/>
  </r>
  <r>
    <n v="346"/>
    <x v="339"/>
    <s v="202310"/>
    <n v="2023"/>
    <n v="10"/>
    <n v="7"/>
    <s v="Kingdom of heaven"/>
    <s v="Cruzada"/>
    <n v="2005"/>
    <x v="200"/>
    <s v="No"/>
    <x v="9"/>
    <x v="0"/>
    <x v="0"/>
    <n v="144"/>
  </r>
  <r>
    <n v="347"/>
    <x v="340"/>
    <s v="201901"/>
    <n v="2019"/>
    <n v="1"/>
    <n v="3"/>
    <s v="Pájaros de verano"/>
    <s v="Pájaros de verano"/>
    <n v="2018"/>
    <x v="247"/>
    <s v="Si"/>
    <x v="2"/>
    <x v="1"/>
    <x v="2"/>
    <n v="125"/>
  </r>
  <r>
    <n v="348"/>
    <x v="341"/>
    <s v="201901"/>
    <n v="2019"/>
    <n v="1"/>
    <n v="5"/>
    <s v="Bohemian Rhapsody"/>
    <s v="Bohemian Rhapsody"/>
    <n v="2018"/>
    <x v="248"/>
    <s v="Si"/>
    <x v="2"/>
    <x v="1"/>
    <x v="2"/>
    <n v="134"/>
  </r>
  <r>
    <n v="349"/>
    <x v="342"/>
    <s v="201901"/>
    <n v="2019"/>
    <n v="1"/>
    <n v="3"/>
    <s v="Aquaman"/>
    <s v="Aquaman"/>
    <n v="2018"/>
    <x v="222"/>
    <s v="Si"/>
    <x v="2"/>
    <x v="1"/>
    <x v="3"/>
    <n v="143"/>
  </r>
  <r>
    <n v="350"/>
    <x v="343"/>
    <s v="201901"/>
    <n v="2019"/>
    <n v="1"/>
    <n v="3"/>
    <s v="Creed II"/>
    <s v="Creed II: Defendiendo el legado"/>
    <n v="2018"/>
    <x v="249"/>
    <s v="Si"/>
    <x v="2"/>
    <x v="1"/>
    <x v="3"/>
    <n v="130"/>
  </r>
  <r>
    <n v="351"/>
    <x v="344"/>
    <s v="201902"/>
    <n v="2019"/>
    <n v="2"/>
    <n v="3"/>
    <s v="BlacKkKlansman"/>
    <s v="El infiltrado del KKKlan"/>
    <n v="2018"/>
    <x v="250"/>
    <s v="Si"/>
    <x v="2"/>
    <x v="1"/>
    <x v="6"/>
    <n v="135"/>
  </r>
  <r>
    <n v="352"/>
    <x v="345"/>
    <s v="201902"/>
    <n v="2019"/>
    <n v="2"/>
    <n v="5"/>
    <s v="The favourite"/>
    <s v="La favorita"/>
    <n v="2018"/>
    <x v="251"/>
    <s v="Si"/>
    <x v="2"/>
    <x v="1"/>
    <x v="2"/>
    <n v="119"/>
  </r>
  <r>
    <n v="353"/>
    <x v="346"/>
    <s v="201902"/>
    <n v="2019"/>
    <n v="2"/>
    <n v="6"/>
    <s v="Green book"/>
    <s v="Green book: una amistad sin fronteras"/>
    <n v="2018"/>
    <x v="252"/>
    <s v="Si"/>
    <x v="2"/>
    <x v="1"/>
    <x v="5"/>
    <n v="130"/>
  </r>
  <r>
    <n v="354"/>
    <x v="347"/>
    <s v="201902"/>
    <n v="2019"/>
    <n v="2"/>
    <n v="4"/>
    <s v="The mule"/>
    <s v="La mula"/>
    <n v="2018"/>
    <x v="28"/>
    <s v="Si"/>
    <x v="2"/>
    <x v="1"/>
    <x v="5"/>
    <n v="116"/>
  </r>
  <r>
    <n v="355"/>
    <x v="348"/>
    <s v="201902"/>
    <n v="2019"/>
    <n v="2"/>
    <n v="5"/>
    <s v="Vice"/>
    <s v="El vicepresidente: Más allá del poder"/>
    <n v="2018"/>
    <x v="173"/>
    <s v="Si"/>
    <x v="2"/>
    <x v="1"/>
    <x v="16"/>
    <n v="132"/>
  </r>
  <r>
    <n v="356"/>
    <x v="349"/>
    <s v="201903"/>
    <n v="2019"/>
    <n v="3"/>
    <n v="6"/>
    <s v="Zimna wojna"/>
    <s v="Guerra fría"/>
    <n v="2018"/>
    <x v="253"/>
    <s v="Si"/>
    <x v="2"/>
    <x v="1"/>
    <x v="16"/>
    <n v="89"/>
  </r>
  <r>
    <n v="357"/>
    <x v="350"/>
    <s v="201903"/>
    <n v="2019"/>
    <n v="3"/>
    <n v="3"/>
    <s v="Captain Marvel"/>
    <s v="Capitana Marvel"/>
    <n v="2019"/>
    <x v="210"/>
    <s v="Si"/>
    <x v="2"/>
    <x v="1"/>
    <x v="3"/>
    <n v="124"/>
  </r>
  <r>
    <n v="358"/>
    <x v="351"/>
    <s v="201904"/>
    <n v="2019"/>
    <n v="4"/>
    <n v="4"/>
    <s v="Us"/>
    <s v="Nosotros"/>
    <n v="2019"/>
    <x v="213"/>
    <s v="Si"/>
    <x v="2"/>
    <x v="1"/>
    <x v="3"/>
    <n v="116"/>
  </r>
  <r>
    <n v="359"/>
    <x v="352"/>
    <s v="201904"/>
    <n v="2019"/>
    <n v="4"/>
    <n v="3"/>
    <s v="Mary Queen of Scots"/>
    <s v="Las dos reinas"/>
    <n v="2018"/>
    <x v="254"/>
    <s v="Si"/>
    <x v="2"/>
    <x v="1"/>
    <x v="17"/>
    <n v="124"/>
  </r>
  <r>
    <n v="360"/>
    <x v="353"/>
    <s v="201904"/>
    <n v="2019"/>
    <n v="4"/>
    <n v="5"/>
    <s v="Avengers: Endgame"/>
    <s v="Avengers: Endgame"/>
    <n v="2019"/>
    <x v="255"/>
    <s v="Si"/>
    <x v="2"/>
    <x v="1"/>
    <x v="15"/>
    <n v="181"/>
  </r>
  <r>
    <n v="361"/>
    <x v="354"/>
    <s v="201905"/>
    <n v="2019"/>
    <n v="5"/>
    <n v="4"/>
    <s v="El piedra"/>
    <s v="El piedra"/>
    <n v="2018"/>
    <x v="256"/>
    <s v="Si"/>
    <x v="2"/>
    <x v="1"/>
    <x v="2"/>
    <n v="90"/>
  </r>
  <r>
    <n v="362"/>
    <x v="355"/>
    <s v="201906"/>
    <n v="2019"/>
    <n v="6"/>
    <n v="4"/>
    <s v="Red Joan"/>
    <s v="La espía roja"/>
    <n v="2018"/>
    <x v="257"/>
    <s v="Si"/>
    <x v="2"/>
    <x v="1"/>
    <x v="17"/>
    <n v="101"/>
  </r>
  <r>
    <n v="363"/>
    <x v="356"/>
    <s v="201906"/>
    <n v="2019"/>
    <n v="6"/>
    <n v="3"/>
    <s v="X-Men: Dark Phoenix"/>
    <s v="X-Men: Dark Phoenix"/>
    <n v="2019"/>
    <x v="258"/>
    <s v="Si"/>
    <x v="2"/>
    <x v="1"/>
    <x v="5"/>
    <n v="113"/>
  </r>
  <r>
    <n v="364"/>
    <x v="357"/>
    <s v="201906"/>
    <n v="2019"/>
    <n v="6"/>
    <n v="5"/>
    <s v="Tolkien"/>
    <s v="Tolkien"/>
    <n v="2019"/>
    <x v="259"/>
    <s v="Si"/>
    <x v="2"/>
    <x v="1"/>
    <x v="17"/>
    <n v="112"/>
  </r>
  <r>
    <n v="365"/>
    <x v="358"/>
    <s v="201907"/>
    <n v="2019"/>
    <n v="7"/>
    <n v="3"/>
    <s v="El sendero de la anaconda"/>
    <s v="El sendero de la anaconda"/>
    <n v="2019"/>
    <x v="260"/>
    <s v="Si"/>
    <x v="2"/>
    <x v="1"/>
    <x v="17"/>
    <n v="73"/>
  </r>
  <r>
    <n v="366"/>
    <x v="359"/>
    <s v="201907"/>
    <n v="2019"/>
    <n v="7"/>
    <n v="4"/>
    <s v="Toy story 4"/>
    <s v="Toy story 4"/>
    <n v="2019"/>
    <x v="261"/>
    <s v="Si"/>
    <x v="2"/>
    <x v="1"/>
    <x v="3"/>
    <n v="100"/>
  </r>
  <r>
    <n v="367"/>
    <x v="360"/>
    <s v="201907"/>
    <n v="2019"/>
    <n v="7"/>
    <n v="3"/>
    <s v="Spider-Man: Far from Home"/>
    <s v="Spider-Man: Lejos de casa"/>
    <n v="2019"/>
    <x v="165"/>
    <s v="Si"/>
    <x v="2"/>
    <x v="1"/>
    <x v="3"/>
    <n v="129"/>
  </r>
  <r>
    <n v="368"/>
    <x v="361"/>
    <s v="201907"/>
    <n v="2019"/>
    <n v="7"/>
    <n v="4"/>
    <s v="Apollo 11"/>
    <s v="Apolo 11"/>
    <n v="2019"/>
    <x v="262"/>
    <s v="Si"/>
    <x v="2"/>
    <x v="1"/>
    <x v="5"/>
    <n v="93"/>
  </r>
  <r>
    <n v="369"/>
    <x v="362"/>
    <s v="201907"/>
    <n v="2019"/>
    <n v="7"/>
    <n v="3"/>
    <s v="The Lion King"/>
    <s v="El rey león"/>
    <n v="2019"/>
    <x v="263"/>
    <s v="Si"/>
    <x v="2"/>
    <x v="1"/>
    <x v="3"/>
    <n v="118"/>
  </r>
  <r>
    <n v="370"/>
    <x v="363"/>
    <s v="201908"/>
    <n v="2019"/>
    <n v="8"/>
    <n v="3"/>
    <s v="L'échange des princesses"/>
    <s v="Intercambio de reinas"/>
    <n v="2017"/>
    <x v="264"/>
    <s v="Si"/>
    <x v="2"/>
    <x v="1"/>
    <x v="17"/>
    <n v="100"/>
  </r>
  <r>
    <n v="371"/>
    <x v="364"/>
    <s v="201909"/>
    <n v="2019"/>
    <n v="9"/>
    <n v="2"/>
    <s v="Once Upon a Time in... Hollywood"/>
    <s v="Érase una vez en... Hollywood"/>
    <n v="2019"/>
    <x v="265"/>
    <s v="Si"/>
    <x v="2"/>
    <x v="1"/>
    <x v="17"/>
    <n v="161"/>
  </r>
  <r>
    <n v="372"/>
    <x v="365"/>
    <s v="201910"/>
    <n v="2019"/>
    <n v="10"/>
    <n v="5"/>
    <s v="Deadpool 2"/>
    <s v="Deadpool 2"/>
    <n v="2018"/>
    <x v="266"/>
    <s v="Si"/>
    <x v="15"/>
    <x v="0"/>
    <x v="8"/>
    <n v="119"/>
  </r>
  <r>
    <n v="373"/>
    <x v="366"/>
    <s v="201910"/>
    <n v="2019"/>
    <n v="10"/>
    <n v="4"/>
    <s v="Joker"/>
    <s v="Guasón"/>
    <n v="2019"/>
    <x v="267"/>
    <s v="Si"/>
    <x v="2"/>
    <x v="1"/>
    <x v="5"/>
    <n v="122"/>
  </r>
  <r>
    <n v="374"/>
    <x v="367"/>
    <s v="201912"/>
    <n v="2019"/>
    <n v="12"/>
    <n v="5"/>
    <s v="Star Wars: Episode IX - The rise of Skywalker"/>
    <s v="Star Wars: El ascenso de Skywalker"/>
    <n v="2019"/>
    <x v="268"/>
    <s v="Si"/>
    <x v="2"/>
    <x v="1"/>
    <x v="5"/>
    <n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0E2F0-7487-7C43-AE9A-C0A1988D6274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A3:B20" firstHeaderRow="1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subtotalTop="0" showAll="0"/>
    <pivotField subtotalTop="0" showAll="0"/>
    <pivotField dataField="1" numFmtId="1" subtotalTop="0" showAll="0"/>
    <pivotField subtotalTop="0" showAll="0"/>
    <pivotField subtotalTop="0" showAll="0"/>
    <pivotField axis="axisRow" subtotalTop="0" showAll="0" sortType="ascending">
      <items count="17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" subtotalTop="0" showAll="0"/>
    <pivotField subtotalTop="0" showAll="0">
      <items count="8">
        <item x="2"/>
        <item x="3"/>
        <item x="4"/>
        <item x="5"/>
        <item x="0"/>
        <item x="1"/>
        <item x="6"/>
        <item t="default"/>
      </items>
    </pivotField>
  </pivotFields>
  <rowFields count="1">
    <field x="11"/>
  </rowFields>
  <rowItems count="17">
    <i>
      <x v="6"/>
    </i>
    <i>
      <x v="14"/>
    </i>
    <i>
      <x v="10"/>
    </i>
    <i>
      <x v="4"/>
    </i>
    <i>
      <x v="9"/>
    </i>
    <i>
      <x v="5"/>
    </i>
    <i>
      <x v="11"/>
    </i>
    <i>
      <x v="13"/>
    </i>
    <i>
      <x v="8"/>
    </i>
    <i>
      <x v="7"/>
    </i>
    <i>
      <x v="15"/>
    </i>
    <i>
      <x v="1"/>
    </i>
    <i>
      <x v="3"/>
    </i>
    <i>
      <x/>
    </i>
    <i>
      <x v="12"/>
    </i>
    <i>
      <x v="2"/>
    </i>
    <i t="grand">
      <x/>
    </i>
  </rowItems>
  <colItems count="1">
    <i/>
  </colItems>
  <dataFields count="1">
    <dataField name="Promedio de Año estreno" fld="8" subtotal="average" baseField="0" baseItem="0"/>
  </dataFields>
  <formats count="4"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collapsedLevelsAreSubtotals="1" fieldPosition="0">
        <references count="2">
          <reference field="4294967294" count="1" selected="0">
            <x v="0"/>
          </reference>
          <reference field="11" count="0"/>
        </references>
      </pivotArea>
    </format>
    <format dxfId="18">
      <pivotArea grandRow="1"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FC2D8-E807-4D47-84C7-FCF4BECC3BF6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View_place">
  <location ref="S3:U7" firstHeaderRow="0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>
      <items count="4">
        <item x="1"/>
        <item x="2"/>
        <item x="0"/>
        <item t="default"/>
      </items>
    </pivotField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8">
        <item x="2"/>
        <item x="3"/>
        <item x="4"/>
        <item x="5"/>
        <item x="0"/>
        <item x="1"/>
        <item x="6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6" subtotal="count" showDataAs="percentOfTotal" baseField="0" baseItem="0" numFmtId="10"/>
    <dataField name="Promedio de Minutos" fld="14" subtotal="average" baseField="0" baseItem="0"/>
  </dataFields>
  <formats count="8">
    <format dxfId="29">
      <pivotArea outline="0" collapsedLevelsAreSubtotals="1" fieldPosition="0"/>
    </format>
    <format dxfId="28">
      <pivotArea dataOnly="0" labelOnly="1" grandRow="1" outline="0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  <format dxfId="26">
      <pivotArea collapsedLevelsAreSubtotals="1" fieldPosition="0">
        <references count="1">
          <reference field="12" count="1">
            <x v="0"/>
          </reference>
        </references>
      </pivotArea>
    </format>
    <format dxfId="25">
      <pivotArea collapsedLevelsAreSubtotals="1" fieldPosition="0">
        <references count="1">
          <reference field="12" count="1">
            <x v="1"/>
          </reference>
        </references>
      </pivotArea>
    </format>
    <format dxfId="24">
      <pivotArea collapsedLevelsAreSubtotals="1" fieldPosition="0">
        <references count="1">
          <reference field="12" count="1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12" count="0"/>
        </references>
      </pivotArea>
    </format>
    <format dxfId="22">
      <pivotArea field="1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filters count="2">
    <filter fld="9" type="count" evalOrder="-1" id="1" iMeasureFld="0">
      <autoFilter ref="A1">
        <filterColumn colId="0">
          <top10 val="10" filterVal="10"/>
        </filterColumn>
      </autoFilter>
    </filter>
    <filter fld="13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88F83-531B-334E-9251-8C8DF41883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Year_view" colHeaderCaption="Años">
  <location ref="K3:Q17" firstHeaderRow="1" firstDataRow="2" firstDataCol="1"/>
  <pivotFields count="16">
    <pivotField subtotalTop="0" showAll="0"/>
    <pivotField axis="axisRow"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" subtotalTop="0" showAll="0"/>
    <pivotField axis="axisCol" subtotalTop="0" showAll="0">
      <items count="8">
        <item x="2"/>
        <item x="3"/>
        <item x="4"/>
        <item x="5"/>
        <item x="0"/>
        <item x="1"/>
        <item x="6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Count_view" fld="6" subtotal="count" baseField="0" baseItem="0"/>
  </dataFields>
  <formats count="2">
    <format dxfId="31">
      <pivotArea outline="0" collapsedLevelsAreSubtotals="1" fieldPosition="0"/>
    </format>
    <format dxfId="30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F93F0-D480-9443-8404-6A3A5D7182D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G3:I18" firstHeaderRow="0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Row" subtotalTop="0" showAll="0" measureFilter="1" sortType="descending">
      <items count="19">
        <item x="12"/>
        <item x="2"/>
        <item x="8"/>
        <item x="0"/>
        <item x="4"/>
        <item x="1"/>
        <item x="6"/>
        <item x="11"/>
        <item x="14"/>
        <item x="10"/>
        <item x="9"/>
        <item x="15"/>
        <item x="3"/>
        <item x="5"/>
        <item x="7"/>
        <item x="13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8">
        <item x="2"/>
        <item x="3"/>
        <item x="4"/>
        <item x="5"/>
        <item x="0"/>
        <item x="1"/>
        <item x="6"/>
        <item t="default"/>
      </items>
    </pivotField>
  </pivotFields>
  <rowFields count="1">
    <field x="13"/>
  </rowFields>
  <rowItems count="15">
    <i>
      <x v="3"/>
    </i>
    <i>
      <x v="12"/>
    </i>
    <i>
      <x v="1"/>
    </i>
    <i>
      <x v="13"/>
    </i>
    <i>
      <x v="4"/>
    </i>
    <i>
      <x v="17"/>
    </i>
    <i>
      <x v="2"/>
    </i>
    <i>
      <x v="7"/>
    </i>
    <i>
      <x v="8"/>
    </i>
    <i>
      <x v="10"/>
    </i>
    <i>
      <x v="11"/>
    </i>
    <i>
      <x v="16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6" subtotal="count" baseField="0" baseItem="0"/>
    <dataField name="Avg_duration(min)" fld="14" subtotal="average" baseField="0" baseItem="0" numFmtId="1"/>
  </dataFields>
  <formats count="3">
    <format dxfId="34">
      <pivotArea outline="0" collapsedLevelsAreSubtotals="1" fieldPosition="0"/>
    </format>
    <format dxfId="33">
      <pivotArea dataOnly="0" labelOnly="1" grandRow="1" outline="0" fieldPosition="0"/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9" type="count" evalOrder="-1" id="1" iMeasureFld="0">
      <autoFilter ref="A1">
        <filterColumn colId="0">
          <top10 val="10" filterVal="10"/>
        </filterColumn>
      </autoFilter>
    </filter>
    <filter fld="13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72E50-9DE8-A64C-850B-D37669125A5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D3:E14" firstHeaderRow="1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70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" subtotalTop="0" showAll="0"/>
    <pivotField subtotalTop="0" showAll="0">
      <items count="8">
        <item x="2"/>
        <item x="3"/>
        <item x="4"/>
        <item x="5"/>
        <item x="6"/>
        <item x="0"/>
        <item x="1"/>
        <item t="default"/>
      </items>
    </pivotField>
  </pivotFields>
  <rowFields count="1">
    <field x="9"/>
  </rowFields>
  <rowItems count="11">
    <i>
      <x v="240"/>
    </i>
    <i>
      <x v="221"/>
    </i>
    <i>
      <x v="78"/>
    </i>
    <i>
      <x v="40"/>
    </i>
    <i>
      <x v="162"/>
    </i>
    <i>
      <x v="226"/>
    </i>
    <i>
      <x v="54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6" subtotal="count" baseField="0" baseItem="0"/>
  </dataFields>
  <formats count="2">
    <format dxfId="36">
      <pivotArea outline="0" collapsedLevelsAreSubtotals="1" fieldPosition="0"/>
    </format>
    <format dxfId="35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17" dataDxfId="16">
  <tableColumns count="8">
    <tableColumn id="1" xr3:uid="{A5A5E420-8F02-0C4A-8221-CB3D62B2C5D9}" name="Year" dataDxfId="15"/>
    <tableColumn id="2" xr3:uid="{E3ADC4E5-1669-7243-A25F-9784ABBCA501}" name="View count / year" dataDxfId="14"/>
    <tableColumn id="3" xr3:uid="{C6222808-140C-5743-B272-A6EA41F2B28D}" name="Nº Month" dataDxfId="13"/>
    <tableColumn id="4" xr3:uid="{AEB3E933-8585-B140-9D83-AD2ED76F835D}" name="Month" dataDxfId="12"/>
    <tableColumn id="5" xr3:uid="{E881D891-37C9-A54A-A0F7-2F1937B43161}" name="View count / month" dataDxfId="11">
      <calculatedColumnFormula>COUNTIF(Movies!E:E,View_Analysis!C3)</calculatedColumnFormula>
    </tableColumn>
    <tableColumn id="6" xr3:uid="{9291B7F2-C047-A245-A570-3E65956C06C0}" name="Nº Day of week" dataDxfId="10"/>
    <tableColumn id="7" xr3:uid="{E63B61D0-FB2A-6543-ABF7-A5A1337847A3}" name="Day of week" dataDxfId="9"/>
    <tableColumn id="8" xr3:uid="{183AD3B2-31A7-724A-BD7A-6223328AFB58}" name="View count / day of week" dataDxfId="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7" dataDxfId="6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5"/>
    <tableColumn id="2" xr3:uid="{6A682448-B962-BE40-A0D0-BA72854AF347}" name="View count / platform" dataDxfId="4">
      <calculatedColumnFormula>COUNTIFS(Movies!$L:$L,Tabla13[[#This Row],[Platform]])</calculatedColumnFormula>
    </tableColumn>
    <tableColumn id="10" xr3:uid="{132BBAB9-8C4C-D14F-9A5A-A9ABAA5AE951}" name="2020" dataDxfId="3">
      <calculatedColumnFormula>COUNTIFS(Movies!$L:$L,Tabla13[[#This Row],[Platform]],Movies!D:D,Tabla13[[#Headers],[2020]])</calculatedColumnFormula>
    </tableColumn>
    <tableColumn id="11" xr3:uid="{5ED70BDD-3B26-ED46-8C04-B73F9AC9A830}" name="2021" dataDxfId="2">
      <calculatedColumnFormula>COUNTIFS(Movies!L:L,Tabla13[[#This Row],[Platform]],Movies!D:D,Tabla13[[#Headers],[2021]])</calculatedColumnFormula>
    </tableColumn>
    <tableColumn id="3" xr3:uid="{64A7D1C9-47E2-6448-BBC9-A5F0D98380C0}" name="2022" dataDxfId="1">
      <calculatedColumnFormula>COUNTIFS(Movies!L:L,Tabla13[[#This Row],[Platform]],Movies!D:D,Tabla13[[#Headers],[2022]])</calculatedColumnFormula>
    </tableColumn>
    <tableColumn id="4" xr3:uid="{E779A56B-D75B-0941-9B7C-5C6B1154326F}" name="2023" dataDxfId="0">
      <calculatedColumnFormula>COUNTIFS(Movies!L:L,Tabla13[[#This Row],[Platform]],Movies!D:D,Tabla13[[#Headers],[2023]])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sheetPr codeName="Hoja1"/>
  <dimension ref="A1:O376"/>
  <sheetViews>
    <sheetView tabSelected="1" topLeftCell="A345" zoomScaleNormal="100" workbookViewId="0">
      <selection activeCell="I378" sqref="I378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0" style="1" customWidth="1"/>
    <col min="4" max="4" width="11.6640625" style="1" bestFit="1" customWidth="1"/>
    <col min="5" max="5" width="8.5" style="1" customWidth="1"/>
    <col min="6" max="6" width="11.1640625" style="1" customWidth="1"/>
    <col min="7" max="8" width="40.6640625" style="1" customWidth="1"/>
    <col min="9" max="9" width="12.83203125" style="1" bestFit="1" customWidth="1"/>
    <col min="10" max="10" width="26.33203125" style="1" customWidth="1"/>
    <col min="11" max="11" width="14.1640625" style="1" customWidth="1"/>
    <col min="12" max="12" width="14.83203125" style="1" bestFit="1" customWidth="1"/>
    <col min="13" max="13" width="14.83203125" style="1" customWidth="1"/>
    <col min="14" max="14" width="22.83203125" style="1" bestFit="1" customWidth="1"/>
    <col min="15" max="16384" width="10.83203125" style="1"/>
  </cols>
  <sheetData>
    <row r="1" spans="1:15" ht="34" x14ac:dyDescent="0.2">
      <c r="A1" s="2" t="s">
        <v>0</v>
      </c>
      <c r="B1" s="3" t="s">
        <v>1</v>
      </c>
      <c r="C1" s="3" t="s">
        <v>940</v>
      </c>
      <c r="D1" s="3" t="s">
        <v>904</v>
      </c>
      <c r="E1" s="3" t="s">
        <v>902</v>
      </c>
      <c r="F1" s="3" t="s">
        <v>903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887</v>
      </c>
      <c r="L1" s="2" t="s">
        <v>6</v>
      </c>
      <c r="M1" s="2" t="s">
        <v>936</v>
      </c>
      <c r="N1" s="2" t="s">
        <v>7</v>
      </c>
      <c r="O1" s="2" t="s">
        <v>8</v>
      </c>
    </row>
    <row r="2" spans="1:15" ht="17" x14ac:dyDescent="0.2">
      <c r="A2" s="4">
        <v>1</v>
      </c>
      <c r="B2" s="5">
        <v>43833</v>
      </c>
      <c r="C2" s="21" t="str">
        <f>CONCATENATE(D2,IF(AND(E2&gt;=1,E2&lt;=9),"0",""),E2)</f>
        <v>202001</v>
      </c>
      <c r="D2" s="7">
        <f>YEAR(B2)</f>
        <v>2020</v>
      </c>
      <c r="E2" s="7">
        <f>MONTH(B2)</f>
        <v>1</v>
      </c>
      <c r="F2" s="7">
        <f>WEEKDAY(B2,1)</f>
        <v>6</v>
      </c>
      <c r="G2" s="6" t="s">
        <v>9</v>
      </c>
      <c r="H2" s="6" t="s">
        <v>10</v>
      </c>
      <c r="I2" s="7">
        <v>2017</v>
      </c>
      <c r="J2" s="8" t="s">
        <v>11</v>
      </c>
      <c r="K2" s="4" t="s">
        <v>888</v>
      </c>
      <c r="L2" s="8" t="s">
        <v>12</v>
      </c>
      <c r="M2" s="8" t="s">
        <v>939</v>
      </c>
      <c r="N2" s="8" t="s">
        <v>13</v>
      </c>
      <c r="O2" s="7">
        <v>104</v>
      </c>
    </row>
    <row r="3" spans="1:15" ht="17" x14ac:dyDescent="0.2">
      <c r="A3" s="4">
        <v>2</v>
      </c>
      <c r="B3" s="5">
        <v>43834</v>
      </c>
      <c r="C3" s="21" t="str">
        <f t="shared" ref="C3:C66" si="0">CONCATENATE(D3,IF(AND(E3&gt;=1,E3&lt;=9),"0",""),E3)</f>
        <v>202001</v>
      </c>
      <c r="D3" s="7">
        <f t="shared" ref="D3:D66" si="1">YEAR(B3)</f>
        <v>2020</v>
      </c>
      <c r="E3" s="7">
        <f t="shared" ref="E3:E66" si="2">MONTH(B3)</f>
        <v>1</v>
      </c>
      <c r="F3" s="7">
        <f t="shared" ref="F3:F66" si="3">WEEKDAY(B3,1)</f>
        <v>7</v>
      </c>
      <c r="G3" s="6" t="s">
        <v>14</v>
      </c>
      <c r="H3" s="6" t="s">
        <v>15</v>
      </c>
      <c r="I3" s="7">
        <v>2019</v>
      </c>
      <c r="J3" s="8" t="s">
        <v>16</v>
      </c>
      <c r="K3" s="4" t="s">
        <v>888</v>
      </c>
      <c r="L3" s="8" t="s">
        <v>17</v>
      </c>
      <c r="M3" s="8" t="s">
        <v>939</v>
      </c>
      <c r="N3" s="8" t="s">
        <v>13</v>
      </c>
      <c r="O3" s="7">
        <v>126</v>
      </c>
    </row>
    <row r="4" spans="1:15" ht="17" x14ac:dyDescent="0.2">
      <c r="A4" s="4">
        <v>3</v>
      </c>
      <c r="B4" s="5">
        <v>43835</v>
      </c>
      <c r="C4" s="21" t="str">
        <f t="shared" si="0"/>
        <v>202001</v>
      </c>
      <c r="D4" s="7">
        <f t="shared" si="1"/>
        <v>2020</v>
      </c>
      <c r="E4" s="7">
        <f t="shared" si="2"/>
        <v>1</v>
      </c>
      <c r="F4" s="7">
        <f t="shared" si="3"/>
        <v>1</v>
      </c>
      <c r="G4" s="6" t="s">
        <v>18</v>
      </c>
      <c r="H4" s="6" t="s">
        <v>19</v>
      </c>
      <c r="I4" s="7">
        <v>2019</v>
      </c>
      <c r="J4" s="8" t="s">
        <v>20</v>
      </c>
      <c r="K4" s="4" t="s">
        <v>888</v>
      </c>
      <c r="L4" s="8" t="s">
        <v>17</v>
      </c>
      <c r="M4" s="8" t="s">
        <v>939</v>
      </c>
      <c r="N4" s="8" t="s">
        <v>13</v>
      </c>
      <c r="O4" s="7">
        <v>210</v>
      </c>
    </row>
    <row r="5" spans="1:15" ht="51" x14ac:dyDescent="0.2">
      <c r="A5" s="4">
        <v>4</v>
      </c>
      <c r="B5" s="5">
        <v>43835</v>
      </c>
      <c r="C5" s="21" t="str">
        <f t="shared" si="0"/>
        <v>202001</v>
      </c>
      <c r="D5" s="7">
        <f t="shared" si="1"/>
        <v>2020</v>
      </c>
      <c r="E5" s="7">
        <f t="shared" si="2"/>
        <v>1</v>
      </c>
      <c r="F5" s="7">
        <f t="shared" si="3"/>
        <v>1</v>
      </c>
      <c r="G5" s="6" t="s">
        <v>21</v>
      </c>
      <c r="H5" s="6" t="s">
        <v>22</v>
      </c>
      <c r="I5" s="7">
        <v>2018</v>
      </c>
      <c r="J5" s="8" t="s">
        <v>23</v>
      </c>
      <c r="K5" s="4" t="s">
        <v>888</v>
      </c>
      <c r="L5" s="8" t="s">
        <v>12</v>
      </c>
      <c r="M5" s="8" t="s">
        <v>939</v>
      </c>
      <c r="N5" s="8" t="s">
        <v>13</v>
      </c>
      <c r="O5" s="7">
        <v>116</v>
      </c>
    </row>
    <row r="6" spans="1:15" ht="51" x14ac:dyDescent="0.2">
      <c r="A6" s="4">
        <v>5</v>
      </c>
      <c r="B6" s="5">
        <v>43836</v>
      </c>
      <c r="C6" s="21" t="str">
        <f t="shared" si="0"/>
        <v>202001</v>
      </c>
      <c r="D6" s="7">
        <f t="shared" si="1"/>
        <v>2020</v>
      </c>
      <c r="E6" s="7">
        <f t="shared" si="2"/>
        <v>1</v>
      </c>
      <c r="F6" s="7">
        <f t="shared" si="3"/>
        <v>2</v>
      </c>
      <c r="G6" s="6" t="s">
        <v>24</v>
      </c>
      <c r="H6" s="6" t="s">
        <v>24</v>
      </c>
      <c r="I6" s="7">
        <v>2016</v>
      </c>
      <c r="J6" s="8" t="s">
        <v>25</v>
      </c>
      <c r="K6" s="4" t="s">
        <v>888</v>
      </c>
      <c r="L6" s="8" t="s">
        <v>17</v>
      </c>
      <c r="M6" s="8" t="s">
        <v>939</v>
      </c>
      <c r="N6" s="8" t="s">
        <v>13</v>
      </c>
      <c r="O6" s="7">
        <v>110</v>
      </c>
    </row>
    <row r="7" spans="1:15" ht="17" x14ac:dyDescent="0.2">
      <c r="A7" s="4">
        <v>6</v>
      </c>
      <c r="B7" s="5">
        <v>43837</v>
      </c>
      <c r="C7" s="21" t="str">
        <f t="shared" si="0"/>
        <v>202001</v>
      </c>
      <c r="D7" s="7">
        <f t="shared" si="1"/>
        <v>2020</v>
      </c>
      <c r="E7" s="7">
        <f t="shared" si="2"/>
        <v>1</v>
      </c>
      <c r="F7" s="7">
        <f t="shared" si="3"/>
        <v>3</v>
      </c>
      <c r="G7" s="6" t="s">
        <v>26</v>
      </c>
      <c r="H7" s="6" t="s">
        <v>26</v>
      </c>
      <c r="I7" s="7">
        <v>2019</v>
      </c>
      <c r="J7" s="8" t="s">
        <v>27</v>
      </c>
      <c r="K7" s="4" t="s">
        <v>888</v>
      </c>
      <c r="L7" s="8" t="s">
        <v>28</v>
      </c>
      <c r="M7" s="8" t="s">
        <v>937</v>
      </c>
      <c r="N7" s="8" t="s">
        <v>29</v>
      </c>
      <c r="O7" s="7">
        <v>118</v>
      </c>
    </row>
    <row r="8" spans="1:15" ht="17" x14ac:dyDescent="0.2">
      <c r="A8" s="4">
        <v>7</v>
      </c>
      <c r="B8" s="5">
        <v>43839</v>
      </c>
      <c r="C8" s="21" t="str">
        <f t="shared" si="0"/>
        <v>202001</v>
      </c>
      <c r="D8" s="7">
        <f t="shared" si="1"/>
        <v>2020</v>
      </c>
      <c r="E8" s="7">
        <f t="shared" si="2"/>
        <v>1</v>
      </c>
      <c r="F8" s="7">
        <f t="shared" si="3"/>
        <v>5</v>
      </c>
      <c r="G8" s="6" t="s">
        <v>30</v>
      </c>
      <c r="H8" s="6" t="s">
        <v>31</v>
      </c>
      <c r="I8" s="7">
        <v>2013</v>
      </c>
      <c r="J8" s="8" t="s">
        <v>32</v>
      </c>
      <c r="K8" s="4" t="s">
        <v>888</v>
      </c>
      <c r="L8" s="8" t="s">
        <v>33</v>
      </c>
      <c r="M8" s="8" t="s">
        <v>939</v>
      </c>
      <c r="N8" s="8" t="s">
        <v>13</v>
      </c>
      <c r="O8" s="7">
        <v>126</v>
      </c>
    </row>
    <row r="9" spans="1:15" ht="17" x14ac:dyDescent="0.2">
      <c r="A9" s="4">
        <v>8</v>
      </c>
      <c r="B9" s="5">
        <v>43844</v>
      </c>
      <c r="C9" s="21" t="str">
        <f t="shared" si="0"/>
        <v>202001</v>
      </c>
      <c r="D9" s="7">
        <f t="shared" si="1"/>
        <v>2020</v>
      </c>
      <c r="E9" s="7">
        <f t="shared" si="2"/>
        <v>1</v>
      </c>
      <c r="F9" s="7">
        <f t="shared" si="3"/>
        <v>3</v>
      </c>
      <c r="G9" s="6" t="s">
        <v>34</v>
      </c>
      <c r="H9" s="6" t="s">
        <v>35</v>
      </c>
      <c r="I9" s="7">
        <v>2019</v>
      </c>
      <c r="J9" s="8" t="s">
        <v>36</v>
      </c>
      <c r="K9" s="4" t="s">
        <v>888</v>
      </c>
      <c r="L9" s="8" t="s">
        <v>28</v>
      </c>
      <c r="M9" s="8" t="s">
        <v>937</v>
      </c>
      <c r="N9" s="8" t="s">
        <v>29</v>
      </c>
      <c r="O9" s="7">
        <v>132</v>
      </c>
    </row>
    <row r="10" spans="1:15" ht="34" x14ac:dyDescent="0.2">
      <c r="A10" s="4">
        <v>9</v>
      </c>
      <c r="B10" s="5">
        <v>43848</v>
      </c>
      <c r="C10" s="21" t="str">
        <f t="shared" si="0"/>
        <v>202001</v>
      </c>
      <c r="D10" s="7">
        <f t="shared" si="1"/>
        <v>2020</v>
      </c>
      <c r="E10" s="7">
        <f t="shared" si="2"/>
        <v>1</v>
      </c>
      <c r="F10" s="7">
        <f t="shared" si="3"/>
        <v>7</v>
      </c>
      <c r="G10" s="6" t="s">
        <v>37</v>
      </c>
      <c r="H10" s="6" t="s">
        <v>38</v>
      </c>
      <c r="I10" s="7">
        <v>2004</v>
      </c>
      <c r="J10" s="8" t="s">
        <v>39</v>
      </c>
      <c r="K10" s="4" t="s">
        <v>888</v>
      </c>
      <c r="L10" s="8" t="s">
        <v>33</v>
      </c>
      <c r="M10" s="8" t="s">
        <v>939</v>
      </c>
      <c r="N10" s="8" t="s">
        <v>13</v>
      </c>
      <c r="O10" s="7">
        <v>108</v>
      </c>
    </row>
    <row r="11" spans="1:15" ht="17" x14ac:dyDescent="0.2">
      <c r="A11" s="4">
        <v>10</v>
      </c>
      <c r="B11" s="5">
        <v>43852</v>
      </c>
      <c r="C11" s="21" t="str">
        <f t="shared" si="0"/>
        <v>202001</v>
      </c>
      <c r="D11" s="7">
        <f t="shared" si="1"/>
        <v>2020</v>
      </c>
      <c r="E11" s="7">
        <f t="shared" si="2"/>
        <v>1</v>
      </c>
      <c r="F11" s="7">
        <f t="shared" si="3"/>
        <v>4</v>
      </c>
      <c r="G11" s="6" t="s">
        <v>40</v>
      </c>
      <c r="H11" s="6" t="s">
        <v>40</v>
      </c>
      <c r="I11" s="7">
        <v>2019</v>
      </c>
      <c r="J11" s="8" t="s">
        <v>41</v>
      </c>
      <c r="K11" s="4" t="s">
        <v>888</v>
      </c>
      <c r="L11" s="8" t="s">
        <v>28</v>
      </c>
      <c r="M11" s="8" t="s">
        <v>937</v>
      </c>
      <c r="N11" s="8" t="s">
        <v>42</v>
      </c>
      <c r="O11" s="7">
        <v>108</v>
      </c>
    </row>
    <row r="12" spans="1:15" ht="17" x14ac:dyDescent="0.2">
      <c r="A12" s="4">
        <v>11</v>
      </c>
      <c r="B12" s="5">
        <v>43859</v>
      </c>
      <c r="C12" s="21" t="str">
        <f t="shared" si="0"/>
        <v>202001</v>
      </c>
      <c r="D12" s="7">
        <f t="shared" si="1"/>
        <v>2020</v>
      </c>
      <c r="E12" s="7">
        <f t="shared" si="2"/>
        <v>1</v>
      </c>
      <c r="F12" s="7">
        <f t="shared" si="3"/>
        <v>4</v>
      </c>
      <c r="G12" s="6">
        <v>1917</v>
      </c>
      <c r="H12" s="6">
        <v>1917</v>
      </c>
      <c r="I12" s="7">
        <v>2019</v>
      </c>
      <c r="J12" s="8" t="s">
        <v>43</v>
      </c>
      <c r="K12" s="4" t="s">
        <v>888</v>
      </c>
      <c r="L12" s="8" t="s">
        <v>28</v>
      </c>
      <c r="M12" s="8" t="s">
        <v>937</v>
      </c>
      <c r="N12" s="8" t="s">
        <v>44</v>
      </c>
      <c r="O12" s="7">
        <v>119</v>
      </c>
    </row>
    <row r="13" spans="1:15" ht="17" x14ac:dyDescent="0.2">
      <c r="A13" s="4">
        <v>12</v>
      </c>
      <c r="B13" s="5">
        <v>43868</v>
      </c>
      <c r="C13" s="21" t="str">
        <f t="shared" si="0"/>
        <v>202002</v>
      </c>
      <c r="D13" s="7">
        <f t="shared" si="1"/>
        <v>2020</v>
      </c>
      <c r="E13" s="7">
        <f t="shared" si="2"/>
        <v>2</v>
      </c>
      <c r="F13" s="7">
        <f t="shared" si="3"/>
        <v>6</v>
      </c>
      <c r="G13" s="6" t="s">
        <v>45</v>
      </c>
      <c r="H13" s="6" t="s">
        <v>46</v>
      </c>
      <c r="I13" s="7">
        <v>2007</v>
      </c>
      <c r="J13" s="8" t="s">
        <v>47</v>
      </c>
      <c r="K13" s="4" t="s">
        <v>888</v>
      </c>
      <c r="L13" s="8" t="s">
        <v>17</v>
      </c>
      <c r="M13" s="8" t="s">
        <v>939</v>
      </c>
      <c r="N13" s="8" t="s">
        <v>13</v>
      </c>
      <c r="O13" s="7">
        <v>119</v>
      </c>
    </row>
    <row r="14" spans="1:15" ht="17" x14ac:dyDescent="0.2">
      <c r="A14" s="4">
        <v>13</v>
      </c>
      <c r="B14" s="5">
        <v>43869</v>
      </c>
      <c r="C14" s="21" t="str">
        <f t="shared" si="0"/>
        <v>202002</v>
      </c>
      <c r="D14" s="7">
        <f t="shared" si="1"/>
        <v>2020</v>
      </c>
      <c r="E14" s="7">
        <f t="shared" si="2"/>
        <v>2</v>
      </c>
      <c r="F14" s="7">
        <f t="shared" si="3"/>
        <v>7</v>
      </c>
      <c r="G14" s="6" t="s">
        <v>48</v>
      </c>
      <c r="H14" s="6" t="s">
        <v>49</v>
      </c>
      <c r="I14" s="7">
        <v>2017</v>
      </c>
      <c r="J14" s="8" t="s">
        <v>50</v>
      </c>
      <c r="K14" s="4" t="s">
        <v>888</v>
      </c>
      <c r="L14" s="8" t="s">
        <v>33</v>
      </c>
      <c r="M14" s="8" t="s">
        <v>939</v>
      </c>
      <c r="N14" s="8" t="s">
        <v>13</v>
      </c>
      <c r="O14" s="7">
        <v>141</v>
      </c>
    </row>
    <row r="15" spans="1:15" ht="34" x14ac:dyDescent="0.2">
      <c r="A15" s="4">
        <v>14</v>
      </c>
      <c r="B15" s="5">
        <v>43870</v>
      </c>
      <c r="C15" s="21" t="str">
        <f t="shared" si="0"/>
        <v>202002</v>
      </c>
      <c r="D15" s="7">
        <f t="shared" si="1"/>
        <v>2020</v>
      </c>
      <c r="E15" s="7">
        <f t="shared" si="2"/>
        <v>2</v>
      </c>
      <c r="F15" s="7">
        <f t="shared" si="3"/>
        <v>1</v>
      </c>
      <c r="G15" s="6" t="s">
        <v>51</v>
      </c>
      <c r="H15" s="6" t="s">
        <v>52</v>
      </c>
      <c r="I15" s="7">
        <v>2019</v>
      </c>
      <c r="J15" s="8" t="s">
        <v>53</v>
      </c>
      <c r="K15" s="4" t="s">
        <v>888</v>
      </c>
      <c r="L15" s="8" t="s">
        <v>17</v>
      </c>
      <c r="M15" s="8" t="s">
        <v>939</v>
      </c>
      <c r="N15" s="8" t="s">
        <v>13</v>
      </c>
      <c r="O15" s="7">
        <v>135</v>
      </c>
    </row>
    <row r="16" spans="1:15" ht="17" x14ac:dyDescent="0.2">
      <c r="A16" s="4">
        <v>15</v>
      </c>
      <c r="B16" s="5">
        <v>43873</v>
      </c>
      <c r="C16" s="21" t="str">
        <f t="shared" si="0"/>
        <v>202002</v>
      </c>
      <c r="D16" s="7">
        <f t="shared" si="1"/>
        <v>2020</v>
      </c>
      <c r="E16" s="7">
        <f t="shared" si="2"/>
        <v>2</v>
      </c>
      <c r="F16" s="7">
        <f t="shared" si="3"/>
        <v>4</v>
      </c>
      <c r="G16" s="6" t="s">
        <v>54</v>
      </c>
      <c r="H16" s="6" t="s">
        <v>55</v>
      </c>
      <c r="I16" s="7">
        <v>2002</v>
      </c>
      <c r="J16" s="8" t="s">
        <v>56</v>
      </c>
      <c r="K16" s="4" t="s">
        <v>888</v>
      </c>
      <c r="L16" s="8" t="s">
        <v>12</v>
      </c>
      <c r="M16" s="8" t="s">
        <v>939</v>
      </c>
      <c r="N16" s="8" t="s">
        <v>13</v>
      </c>
      <c r="O16" s="7">
        <v>118</v>
      </c>
    </row>
    <row r="17" spans="1:15" ht="17" x14ac:dyDescent="0.2">
      <c r="A17" s="4">
        <v>16</v>
      </c>
      <c r="B17" s="5">
        <v>43876</v>
      </c>
      <c r="C17" s="21" t="str">
        <f t="shared" si="0"/>
        <v>202002</v>
      </c>
      <c r="D17" s="7">
        <f t="shared" si="1"/>
        <v>2020</v>
      </c>
      <c r="E17" s="7">
        <f t="shared" si="2"/>
        <v>2</v>
      </c>
      <c r="F17" s="7">
        <f t="shared" si="3"/>
        <v>7</v>
      </c>
      <c r="G17" s="6" t="s">
        <v>57</v>
      </c>
      <c r="H17" s="6" t="s">
        <v>57</v>
      </c>
      <c r="I17" s="7">
        <v>2019</v>
      </c>
      <c r="J17" s="8" t="s">
        <v>58</v>
      </c>
      <c r="K17" s="4" t="s">
        <v>888</v>
      </c>
      <c r="L17" s="8" t="s">
        <v>17</v>
      </c>
      <c r="M17" s="8" t="s">
        <v>939</v>
      </c>
      <c r="N17" s="8" t="s">
        <v>13</v>
      </c>
      <c r="O17" s="7">
        <v>97</v>
      </c>
    </row>
    <row r="18" spans="1:15" ht="17" x14ac:dyDescent="0.2">
      <c r="A18" s="4">
        <v>17</v>
      </c>
      <c r="B18" s="5">
        <v>43882</v>
      </c>
      <c r="C18" s="21" t="str">
        <f t="shared" si="0"/>
        <v>202002</v>
      </c>
      <c r="D18" s="7">
        <f t="shared" si="1"/>
        <v>2020</v>
      </c>
      <c r="E18" s="7">
        <f t="shared" si="2"/>
        <v>2</v>
      </c>
      <c r="F18" s="7">
        <f t="shared" si="3"/>
        <v>6</v>
      </c>
      <c r="G18" s="6" t="s">
        <v>59</v>
      </c>
      <c r="H18" s="6" t="s">
        <v>60</v>
      </c>
      <c r="I18" s="7">
        <v>1998</v>
      </c>
      <c r="J18" s="8" t="s">
        <v>61</v>
      </c>
      <c r="K18" s="4" t="s">
        <v>888</v>
      </c>
      <c r="L18" s="8" t="s">
        <v>33</v>
      </c>
      <c r="M18" s="8" t="s">
        <v>939</v>
      </c>
      <c r="N18" s="8" t="s">
        <v>13</v>
      </c>
      <c r="O18" s="7">
        <v>170</v>
      </c>
    </row>
    <row r="19" spans="1:15" ht="17" x14ac:dyDescent="0.2">
      <c r="A19" s="4">
        <v>18</v>
      </c>
      <c r="B19" s="5">
        <v>43883</v>
      </c>
      <c r="C19" s="21" t="str">
        <f t="shared" si="0"/>
        <v>202002</v>
      </c>
      <c r="D19" s="7">
        <f t="shared" si="1"/>
        <v>2020</v>
      </c>
      <c r="E19" s="7">
        <f t="shared" si="2"/>
        <v>2</v>
      </c>
      <c r="F19" s="7">
        <f t="shared" si="3"/>
        <v>7</v>
      </c>
      <c r="G19" s="6" t="s">
        <v>62</v>
      </c>
      <c r="H19" s="6" t="s">
        <v>63</v>
      </c>
      <c r="I19" s="7">
        <v>1979</v>
      </c>
      <c r="J19" s="8" t="s">
        <v>64</v>
      </c>
      <c r="K19" s="4" t="s">
        <v>888</v>
      </c>
      <c r="L19" s="8" t="s">
        <v>17</v>
      </c>
      <c r="M19" s="8" t="s">
        <v>939</v>
      </c>
      <c r="N19" s="8" t="s">
        <v>13</v>
      </c>
      <c r="O19" s="7">
        <v>95</v>
      </c>
    </row>
    <row r="20" spans="1:15" ht="17" x14ac:dyDescent="0.2">
      <c r="A20" s="4">
        <v>19</v>
      </c>
      <c r="B20" s="5">
        <v>43896</v>
      </c>
      <c r="C20" s="21" t="str">
        <f t="shared" si="0"/>
        <v>202003</v>
      </c>
      <c r="D20" s="7">
        <f t="shared" si="1"/>
        <v>2020</v>
      </c>
      <c r="E20" s="7">
        <f t="shared" si="2"/>
        <v>3</v>
      </c>
      <c r="F20" s="7">
        <f t="shared" si="3"/>
        <v>6</v>
      </c>
      <c r="G20" s="6" t="s">
        <v>65</v>
      </c>
      <c r="H20" s="6" t="s">
        <v>66</v>
      </c>
      <c r="I20" s="7">
        <v>2019</v>
      </c>
      <c r="J20" s="8" t="s">
        <v>67</v>
      </c>
      <c r="K20" s="4" t="s">
        <v>888</v>
      </c>
      <c r="L20" s="8" t="s">
        <v>33</v>
      </c>
      <c r="M20" s="8" t="s">
        <v>939</v>
      </c>
      <c r="N20" s="8" t="s">
        <v>13</v>
      </c>
      <c r="O20" s="7">
        <v>104</v>
      </c>
    </row>
    <row r="21" spans="1:15" ht="17" x14ac:dyDescent="0.2">
      <c r="A21" s="4">
        <v>20</v>
      </c>
      <c r="B21" s="5">
        <v>43905</v>
      </c>
      <c r="C21" s="21" t="str">
        <f t="shared" si="0"/>
        <v>202003</v>
      </c>
      <c r="D21" s="7">
        <f t="shared" si="1"/>
        <v>2020</v>
      </c>
      <c r="E21" s="7">
        <f t="shared" si="2"/>
        <v>3</v>
      </c>
      <c r="F21" s="7">
        <f t="shared" si="3"/>
        <v>1</v>
      </c>
      <c r="G21" s="6" t="s">
        <v>68</v>
      </c>
      <c r="H21" s="6" t="s">
        <v>69</v>
      </c>
      <c r="I21" s="7">
        <v>1994</v>
      </c>
      <c r="J21" s="8" t="s">
        <v>70</v>
      </c>
      <c r="K21" s="4" t="s">
        <v>888</v>
      </c>
      <c r="L21" s="8" t="s">
        <v>12</v>
      </c>
      <c r="M21" s="8" t="s">
        <v>939</v>
      </c>
      <c r="N21" s="8" t="s">
        <v>13</v>
      </c>
      <c r="O21" s="7">
        <v>142</v>
      </c>
    </row>
    <row r="22" spans="1:15" ht="17" x14ac:dyDescent="0.2">
      <c r="A22" s="4">
        <v>21</v>
      </c>
      <c r="B22" s="5">
        <v>43910</v>
      </c>
      <c r="C22" s="21" t="str">
        <f t="shared" si="0"/>
        <v>202003</v>
      </c>
      <c r="D22" s="7">
        <f t="shared" si="1"/>
        <v>2020</v>
      </c>
      <c r="E22" s="7">
        <f t="shared" si="2"/>
        <v>3</v>
      </c>
      <c r="F22" s="7">
        <f t="shared" si="3"/>
        <v>6</v>
      </c>
      <c r="G22" s="6" t="s">
        <v>71</v>
      </c>
      <c r="H22" s="6" t="s">
        <v>72</v>
      </c>
      <c r="I22" s="7">
        <v>2018</v>
      </c>
      <c r="J22" s="8" t="s">
        <v>73</v>
      </c>
      <c r="K22" s="4" t="s">
        <v>888</v>
      </c>
      <c r="L22" s="8" t="s">
        <v>17</v>
      </c>
      <c r="M22" s="8" t="s">
        <v>939</v>
      </c>
      <c r="N22" s="8" t="s">
        <v>13</v>
      </c>
      <c r="O22" s="7">
        <v>95</v>
      </c>
    </row>
    <row r="23" spans="1:15" ht="17" x14ac:dyDescent="0.2">
      <c r="A23" s="4">
        <v>22</v>
      </c>
      <c r="B23" s="5">
        <v>43910</v>
      </c>
      <c r="C23" s="21" t="str">
        <f t="shared" si="0"/>
        <v>202003</v>
      </c>
      <c r="D23" s="7">
        <f t="shared" si="1"/>
        <v>2020</v>
      </c>
      <c r="E23" s="7">
        <f t="shared" si="2"/>
        <v>3</v>
      </c>
      <c r="F23" s="7">
        <f t="shared" si="3"/>
        <v>6</v>
      </c>
      <c r="G23" s="6" t="s">
        <v>74</v>
      </c>
      <c r="H23" s="6" t="s">
        <v>74</v>
      </c>
      <c r="I23" s="7">
        <v>2017</v>
      </c>
      <c r="J23" s="8" t="s">
        <v>36</v>
      </c>
      <c r="K23" s="4" t="s">
        <v>888</v>
      </c>
      <c r="L23" s="8" t="s">
        <v>17</v>
      </c>
      <c r="M23" s="8" t="s">
        <v>939</v>
      </c>
      <c r="N23" s="8" t="s">
        <v>13</v>
      </c>
      <c r="O23" s="7">
        <v>120</v>
      </c>
    </row>
    <row r="24" spans="1:15" ht="17" x14ac:dyDescent="0.2">
      <c r="A24" s="4">
        <v>23</v>
      </c>
      <c r="B24" s="5">
        <v>43912</v>
      </c>
      <c r="C24" s="21" t="str">
        <f t="shared" si="0"/>
        <v>202003</v>
      </c>
      <c r="D24" s="7">
        <f t="shared" si="1"/>
        <v>2020</v>
      </c>
      <c r="E24" s="7">
        <f t="shared" si="2"/>
        <v>3</v>
      </c>
      <c r="F24" s="7">
        <f t="shared" si="3"/>
        <v>1</v>
      </c>
      <c r="G24" s="6" t="s">
        <v>75</v>
      </c>
      <c r="H24" s="6" t="s">
        <v>76</v>
      </c>
      <c r="I24" s="7">
        <v>2006</v>
      </c>
      <c r="J24" s="8" t="s">
        <v>77</v>
      </c>
      <c r="K24" s="4" t="s">
        <v>888</v>
      </c>
      <c r="L24" s="8" t="s">
        <v>33</v>
      </c>
      <c r="M24" s="8" t="s">
        <v>939</v>
      </c>
      <c r="N24" s="8" t="s">
        <v>13</v>
      </c>
      <c r="O24" s="7">
        <v>130</v>
      </c>
    </row>
    <row r="25" spans="1:15" ht="17" x14ac:dyDescent="0.2">
      <c r="A25" s="4">
        <v>24</v>
      </c>
      <c r="B25" s="5">
        <v>43917</v>
      </c>
      <c r="C25" s="21" t="str">
        <f t="shared" si="0"/>
        <v>202003</v>
      </c>
      <c r="D25" s="7">
        <f t="shared" si="1"/>
        <v>2020</v>
      </c>
      <c r="E25" s="7">
        <f t="shared" si="2"/>
        <v>3</v>
      </c>
      <c r="F25" s="7">
        <f t="shared" si="3"/>
        <v>6</v>
      </c>
      <c r="G25" s="6" t="s">
        <v>78</v>
      </c>
      <c r="H25" s="6" t="s">
        <v>79</v>
      </c>
      <c r="I25" s="7">
        <v>1975</v>
      </c>
      <c r="J25" s="8" t="s">
        <v>80</v>
      </c>
      <c r="K25" s="4" t="s">
        <v>888</v>
      </c>
      <c r="L25" s="8" t="s">
        <v>33</v>
      </c>
      <c r="M25" s="8" t="s">
        <v>939</v>
      </c>
      <c r="N25" s="8" t="s">
        <v>13</v>
      </c>
      <c r="O25" s="7">
        <v>134</v>
      </c>
    </row>
    <row r="26" spans="1:15" ht="17" x14ac:dyDescent="0.2">
      <c r="A26" s="4">
        <v>25</v>
      </c>
      <c r="B26" s="5">
        <v>43918</v>
      </c>
      <c r="C26" s="21" t="str">
        <f t="shared" si="0"/>
        <v>202003</v>
      </c>
      <c r="D26" s="7">
        <f t="shared" si="1"/>
        <v>2020</v>
      </c>
      <c r="E26" s="7">
        <f t="shared" si="2"/>
        <v>3</v>
      </c>
      <c r="F26" s="7">
        <f t="shared" si="3"/>
        <v>7</v>
      </c>
      <c r="G26" s="6" t="s">
        <v>81</v>
      </c>
      <c r="H26" s="6" t="s">
        <v>82</v>
      </c>
      <c r="I26" s="7">
        <v>2018</v>
      </c>
      <c r="J26" s="8" t="s">
        <v>83</v>
      </c>
      <c r="K26" s="4" t="s">
        <v>888</v>
      </c>
      <c r="L26" s="8" t="s">
        <v>17</v>
      </c>
      <c r="M26" s="8" t="s">
        <v>939</v>
      </c>
      <c r="N26" s="8" t="s">
        <v>13</v>
      </c>
      <c r="O26" s="7">
        <v>112</v>
      </c>
    </row>
    <row r="27" spans="1:15" ht="17" x14ac:dyDescent="0.2">
      <c r="A27" s="4">
        <v>26</v>
      </c>
      <c r="B27" s="5">
        <v>43925</v>
      </c>
      <c r="C27" s="21" t="str">
        <f t="shared" si="0"/>
        <v>202004</v>
      </c>
      <c r="D27" s="7">
        <f t="shared" si="1"/>
        <v>2020</v>
      </c>
      <c r="E27" s="7">
        <f t="shared" si="2"/>
        <v>4</v>
      </c>
      <c r="F27" s="7">
        <f t="shared" si="3"/>
        <v>7</v>
      </c>
      <c r="G27" s="6" t="s">
        <v>84</v>
      </c>
      <c r="H27" s="6" t="s">
        <v>85</v>
      </c>
      <c r="I27" s="7">
        <v>2014</v>
      </c>
      <c r="J27" s="8" t="s">
        <v>86</v>
      </c>
      <c r="K27" s="4" t="s">
        <v>888</v>
      </c>
      <c r="L27" s="8" t="s">
        <v>33</v>
      </c>
      <c r="M27" s="8" t="s">
        <v>939</v>
      </c>
      <c r="N27" s="8" t="s">
        <v>13</v>
      </c>
      <c r="O27" s="7">
        <v>107</v>
      </c>
    </row>
    <row r="28" spans="1:15" ht="34" x14ac:dyDescent="0.2">
      <c r="A28" s="4">
        <v>27</v>
      </c>
      <c r="B28" s="5">
        <v>43927</v>
      </c>
      <c r="C28" s="21" t="str">
        <f t="shared" si="0"/>
        <v>202004</v>
      </c>
      <c r="D28" s="7">
        <f t="shared" si="1"/>
        <v>2020</v>
      </c>
      <c r="E28" s="7">
        <f t="shared" si="2"/>
        <v>4</v>
      </c>
      <c r="F28" s="7">
        <f t="shared" si="3"/>
        <v>2</v>
      </c>
      <c r="G28" s="6" t="s">
        <v>87</v>
      </c>
      <c r="H28" s="6" t="s">
        <v>88</v>
      </c>
      <c r="I28" s="7">
        <v>1998</v>
      </c>
      <c r="J28" s="8" t="s">
        <v>89</v>
      </c>
      <c r="K28" s="4" t="s">
        <v>888</v>
      </c>
      <c r="L28" s="8" t="s">
        <v>33</v>
      </c>
      <c r="M28" s="8" t="s">
        <v>939</v>
      </c>
      <c r="N28" s="8" t="s">
        <v>13</v>
      </c>
      <c r="O28" s="7">
        <v>119</v>
      </c>
    </row>
    <row r="29" spans="1:15" ht="17" x14ac:dyDescent="0.2">
      <c r="A29" s="4">
        <v>28</v>
      </c>
      <c r="B29" s="5">
        <v>43928</v>
      </c>
      <c r="C29" s="21" t="str">
        <f t="shared" si="0"/>
        <v>202004</v>
      </c>
      <c r="D29" s="7">
        <f t="shared" si="1"/>
        <v>2020</v>
      </c>
      <c r="E29" s="7">
        <f t="shared" si="2"/>
        <v>4</v>
      </c>
      <c r="F29" s="7">
        <f t="shared" si="3"/>
        <v>3</v>
      </c>
      <c r="G29" s="6" t="s">
        <v>90</v>
      </c>
      <c r="H29" s="6" t="s">
        <v>91</v>
      </c>
      <c r="I29" s="7">
        <v>1980</v>
      </c>
      <c r="J29" s="8" t="s">
        <v>92</v>
      </c>
      <c r="K29" s="4" t="s">
        <v>888</v>
      </c>
      <c r="L29" s="8" t="s">
        <v>12</v>
      </c>
      <c r="M29" s="8" t="s">
        <v>939</v>
      </c>
      <c r="N29" s="8" t="s">
        <v>13</v>
      </c>
      <c r="O29" s="7">
        <v>146</v>
      </c>
    </row>
    <row r="30" spans="1:15" ht="17" x14ac:dyDescent="0.2">
      <c r="A30" s="4">
        <v>29</v>
      </c>
      <c r="B30" s="5">
        <v>43929</v>
      </c>
      <c r="C30" s="21" t="str">
        <f t="shared" si="0"/>
        <v>202004</v>
      </c>
      <c r="D30" s="7">
        <f t="shared" si="1"/>
        <v>2020</v>
      </c>
      <c r="E30" s="7">
        <f t="shared" si="2"/>
        <v>4</v>
      </c>
      <c r="F30" s="7">
        <f t="shared" si="3"/>
        <v>4</v>
      </c>
      <c r="G30" s="6" t="s">
        <v>93</v>
      </c>
      <c r="H30" s="6" t="s">
        <v>94</v>
      </c>
      <c r="I30" s="7">
        <v>2002</v>
      </c>
      <c r="J30" s="8" t="s">
        <v>61</v>
      </c>
      <c r="K30" s="4" t="s">
        <v>888</v>
      </c>
      <c r="L30" s="8" t="s">
        <v>33</v>
      </c>
      <c r="M30" s="8" t="s">
        <v>939</v>
      </c>
      <c r="N30" s="8" t="s">
        <v>13</v>
      </c>
      <c r="O30" s="7">
        <v>141</v>
      </c>
    </row>
    <row r="31" spans="1:15" ht="17" x14ac:dyDescent="0.2">
      <c r="A31" s="4">
        <v>30</v>
      </c>
      <c r="B31" s="5">
        <v>43930</v>
      </c>
      <c r="C31" s="21" t="str">
        <f t="shared" si="0"/>
        <v>202004</v>
      </c>
      <c r="D31" s="7">
        <f t="shared" si="1"/>
        <v>2020</v>
      </c>
      <c r="E31" s="7">
        <f t="shared" si="2"/>
        <v>4</v>
      </c>
      <c r="F31" s="7">
        <f t="shared" si="3"/>
        <v>5</v>
      </c>
      <c r="G31" s="6" t="s">
        <v>95</v>
      </c>
      <c r="H31" s="6" t="s">
        <v>95</v>
      </c>
      <c r="I31" s="7">
        <v>2006</v>
      </c>
      <c r="J31" s="8" t="s">
        <v>96</v>
      </c>
      <c r="K31" s="4" t="s">
        <v>888</v>
      </c>
      <c r="L31" s="8" t="s">
        <v>33</v>
      </c>
      <c r="M31" s="8" t="s">
        <v>939</v>
      </c>
      <c r="N31" s="8" t="s">
        <v>13</v>
      </c>
      <c r="O31" s="7">
        <v>143</v>
      </c>
    </row>
    <row r="32" spans="1:15" ht="17" x14ac:dyDescent="0.2">
      <c r="A32" s="4">
        <v>31</v>
      </c>
      <c r="B32" s="5">
        <v>43931</v>
      </c>
      <c r="C32" s="21" t="str">
        <f t="shared" si="0"/>
        <v>202004</v>
      </c>
      <c r="D32" s="7">
        <f t="shared" si="1"/>
        <v>2020</v>
      </c>
      <c r="E32" s="7">
        <f t="shared" si="2"/>
        <v>4</v>
      </c>
      <c r="F32" s="7">
        <f t="shared" si="3"/>
        <v>6</v>
      </c>
      <c r="G32" s="6" t="s">
        <v>97</v>
      </c>
      <c r="H32" s="6" t="s">
        <v>98</v>
      </c>
      <c r="I32" s="7">
        <v>2016</v>
      </c>
      <c r="J32" s="8" t="s">
        <v>99</v>
      </c>
      <c r="K32" s="4" t="s">
        <v>888</v>
      </c>
      <c r="L32" s="8" t="s">
        <v>17</v>
      </c>
      <c r="M32" s="8" t="s">
        <v>939</v>
      </c>
      <c r="N32" s="8" t="s">
        <v>13</v>
      </c>
      <c r="O32" s="7">
        <v>96</v>
      </c>
    </row>
    <row r="33" spans="1:15" ht="34" x14ac:dyDescent="0.2">
      <c r="A33" s="4">
        <v>32</v>
      </c>
      <c r="B33" s="5">
        <v>43932</v>
      </c>
      <c r="C33" s="21" t="str">
        <f t="shared" si="0"/>
        <v>202004</v>
      </c>
      <c r="D33" s="7">
        <f t="shared" si="1"/>
        <v>2020</v>
      </c>
      <c r="E33" s="7">
        <f t="shared" si="2"/>
        <v>4</v>
      </c>
      <c r="F33" s="7">
        <f t="shared" si="3"/>
        <v>7</v>
      </c>
      <c r="G33" s="6" t="s">
        <v>100</v>
      </c>
      <c r="H33" s="6" t="s">
        <v>101</v>
      </c>
      <c r="I33" s="7">
        <v>2001</v>
      </c>
      <c r="J33" s="8" t="s">
        <v>102</v>
      </c>
      <c r="K33" s="4" t="s">
        <v>888</v>
      </c>
      <c r="L33" s="8" t="s">
        <v>17</v>
      </c>
      <c r="M33" s="8" t="s">
        <v>939</v>
      </c>
      <c r="N33" s="8" t="s">
        <v>13</v>
      </c>
      <c r="O33" s="7">
        <v>96</v>
      </c>
    </row>
    <row r="34" spans="1:15" ht="17" x14ac:dyDescent="0.2">
      <c r="A34" s="4">
        <v>33</v>
      </c>
      <c r="B34" s="5">
        <v>43934</v>
      </c>
      <c r="C34" s="21" t="str">
        <f t="shared" si="0"/>
        <v>202004</v>
      </c>
      <c r="D34" s="7">
        <f t="shared" si="1"/>
        <v>2020</v>
      </c>
      <c r="E34" s="7">
        <f t="shared" si="2"/>
        <v>4</v>
      </c>
      <c r="F34" s="7">
        <f t="shared" si="3"/>
        <v>2</v>
      </c>
      <c r="G34" s="6" t="s">
        <v>103</v>
      </c>
      <c r="H34" s="6" t="s">
        <v>104</v>
      </c>
      <c r="I34" s="7">
        <v>1971</v>
      </c>
      <c r="J34" s="8" t="s">
        <v>92</v>
      </c>
      <c r="K34" s="4" t="s">
        <v>888</v>
      </c>
      <c r="L34" s="8" t="s">
        <v>12</v>
      </c>
      <c r="M34" s="8" t="s">
        <v>939</v>
      </c>
      <c r="N34" s="8" t="s">
        <v>13</v>
      </c>
      <c r="O34" s="7">
        <v>137</v>
      </c>
    </row>
    <row r="35" spans="1:15" ht="17" x14ac:dyDescent="0.2">
      <c r="A35" s="4">
        <v>34</v>
      </c>
      <c r="B35" s="5">
        <v>43936</v>
      </c>
      <c r="C35" s="21" t="str">
        <f t="shared" si="0"/>
        <v>202004</v>
      </c>
      <c r="D35" s="7">
        <f t="shared" si="1"/>
        <v>2020</v>
      </c>
      <c r="E35" s="7">
        <f t="shared" si="2"/>
        <v>4</v>
      </c>
      <c r="F35" s="7">
        <f t="shared" si="3"/>
        <v>4</v>
      </c>
      <c r="G35" s="6" t="s">
        <v>105</v>
      </c>
      <c r="H35" s="6" t="s">
        <v>105</v>
      </c>
      <c r="I35" s="7">
        <v>2008</v>
      </c>
      <c r="J35" s="8" t="s">
        <v>99</v>
      </c>
      <c r="K35" s="4" t="s">
        <v>888</v>
      </c>
      <c r="L35" s="8" t="s">
        <v>33</v>
      </c>
      <c r="M35" s="8" t="s">
        <v>939</v>
      </c>
      <c r="N35" s="8" t="s">
        <v>13</v>
      </c>
      <c r="O35" s="7">
        <v>120</v>
      </c>
    </row>
    <row r="36" spans="1:15" ht="17" x14ac:dyDescent="0.2">
      <c r="A36" s="4">
        <v>35</v>
      </c>
      <c r="B36" s="5">
        <v>43938</v>
      </c>
      <c r="C36" s="21" t="str">
        <f t="shared" si="0"/>
        <v>202004</v>
      </c>
      <c r="D36" s="7">
        <f t="shared" si="1"/>
        <v>2020</v>
      </c>
      <c r="E36" s="7">
        <f t="shared" si="2"/>
        <v>4</v>
      </c>
      <c r="F36" s="7">
        <f t="shared" si="3"/>
        <v>6</v>
      </c>
      <c r="G36" s="6" t="s">
        <v>106</v>
      </c>
      <c r="H36" s="6" t="s">
        <v>107</v>
      </c>
      <c r="I36" s="7">
        <v>2017</v>
      </c>
      <c r="J36" s="8" t="s">
        <v>108</v>
      </c>
      <c r="K36" s="4" t="s">
        <v>888</v>
      </c>
      <c r="L36" s="8" t="s">
        <v>33</v>
      </c>
      <c r="M36" s="8" t="s">
        <v>939</v>
      </c>
      <c r="N36" s="8" t="s">
        <v>13</v>
      </c>
      <c r="O36" s="7">
        <v>107</v>
      </c>
    </row>
    <row r="37" spans="1:15" ht="17" x14ac:dyDescent="0.2">
      <c r="A37" s="4">
        <v>36</v>
      </c>
      <c r="B37" s="5">
        <v>43938</v>
      </c>
      <c r="C37" s="21" t="str">
        <f t="shared" si="0"/>
        <v>202004</v>
      </c>
      <c r="D37" s="7">
        <f t="shared" si="1"/>
        <v>2020</v>
      </c>
      <c r="E37" s="7">
        <f t="shared" si="2"/>
        <v>4</v>
      </c>
      <c r="F37" s="7">
        <f t="shared" si="3"/>
        <v>6</v>
      </c>
      <c r="G37" s="6" t="s">
        <v>109</v>
      </c>
      <c r="H37" s="6" t="s">
        <v>110</v>
      </c>
      <c r="I37" s="7">
        <v>1995</v>
      </c>
      <c r="J37" s="8" t="s">
        <v>111</v>
      </c>
      <c r="K37" s="4" t="s">
        <v>888</v>
      </c>
      <c r="L37" s="8" t="s">
        <v>17</v>
      </c>
      <c r="M37" s="8" t="s">
        <v>939</v>
      </c>
      <c r="N37" s="8" t="s">
        <v>13</v>
      </c>
      <c r="O37" s="7">
        <v>85</v>
      </c>
    </row>
    <row r="38" spans="1:15" ht="34" x14ac:dyDescent="0.2">
      <c r="A38" s="4">
        <v>37</v>
      </c>
      <c r="B38" s="5">
        <v>43939</v>
      </c>
      <c r="C38" s="21" t="str">
        <f t="shared" si="0"/>
        <v>202004</v>
      </c>
      <c r="D38" s="7">
        <f t="shared" si="1"/>
        <v>2020</v>
      </c>
      <c r="E38" s="7">
        <f t="shared" si="2"/>
        <v>4</v>
      </c>
      <c r="F38" s="7">
        <f t="shared" si="3"/>
        <v>7</v>
      </c>
      <c r="G38" s="6" t="s">
        <v>112</v>
      </c>
      <c r="H38" s="6" t="s">
        <v>113</v>
      </c>
      <c r="I38" s="7">
        <v>2016</v>
      </c>
      <c r="J38" s="8" t="s">
        <v>114</v>
      </c>
      <c r="K38" s="4" t="s">
        <v>888</v>
      </c>
      <c r="L38" s="8" t="s">
        <v>33</v>
      </c>
      <c r="M38" s="8" t="s">
        <v>939</v>
      </c>
      <c r="N38" s="8" t="s">
        <v>13</v>
      </c>
      <c r="O38" s="7">
        <v>113</v>
      </c>
    </row>
    <row r="39" spans="1:15" ht="17" x14ac:dyDescent="0.2">
      <c r="A39" s="4">
        <v>38</v>
      </c>
      <c r="B39" s="5">
        <v>43940</v>
      </c>
      <c r="C39" s="21" t="str">
        <f t="shared" si="0"/>
        <v>202004</v>
      </c>
      <c r="D39" s="7">
        <f t="shared" si="1"/>
        <v>2020</v>
      </c>
      <c r="E39" s="7">
        <f t="shared" si="2"/>
        <v>4</v>
      </c>
      <c r="F39" s="7">
        <f t="shared" si="3"/>
        <v>1</v>
      </c>
      <c r="G39" s="6" t="s">
        <v>115</v>
      </c>
      <c r="H39" s="6" t="s">
        <v>115</v>
      </c>
      <c r="I39" s="7">
        <v>2004</v>
      </c>
      <c r="J39" s="8" t="s">
        <v>116</v>
      </c>
      <c r="K39" s="4" t="s">
        <v>888</v>
      </c>
      <c r="L39" s="8" t="s">
        <v>12</v>
      </c>
      <c r="M39" s="8" t="s">
        <v>939</v>
      </c>
      <c r="N39" s="8" t="s">
        <v>13</v>
      </c>
      <c r="O39" s="7">
        <v>118</v>
      </c>
    </row>
    <row r="40" spans="1:15" ht="17" x14ac:dyDescent="0.2">
      <c r="A40" s="4">
        <v>39</v>
      </c>
      <c r="B40" s="5">
        <v>43941</v>
      </c>
      <c r="C40" s="21" t="str">
        <f t="shared" si="0"/>
        <v>202004</v>
      </c>
      <c r="D40" s="7">
        <f t="shared" si="1"/>
        <v>2020</v>
      </c>
      <c r="E40" s="7">
        <f t="shared" si="2"/>
        <v>4</v>
      </c>
      <c r="F40" s="7">
        <f t="shared" si="3"/>
        <v>2</v>
      </c>
      <c r="G40" s="6" t="s">
        <v>117</v>
      </c>
      <c r="H40" s="6" t="s">
        <v>118</v>
      </c>
      <c r="I40" s="7">
        <v>2014</v>
      </c>
      <c r="J40" s="8" t="s">
        <v>119</v>
      </c>
      <c r="K40" s="4" t="s">
        <v>888</v>
      </c>
      <c r="L40" s="8" t="s">
        <v>17</v>
      </c>
      <c r="M40" s="8" t="s">
        <v>939</v>
      </c>
      <c r="N40" s="8" t="s">
        <v>13</v>
      </c>
      <c r="O40" s="7">
        <v>149</v>
      </c>
    </row>
    <row r="41" spans="1:15" ht="17" x14ac:dyDescent="0.2">
      <c r="A41" s="4">
        <v>40</v>
      </c>
      <c r="B41" s="5">
        <v>43943</v>
      </c>
      <c r="C41" s="21" t="str">
        <f t="shared" si="0"/>
        <v>202004</v>
      </c>
      <c r="D41" s="7">
        <f t="shared" si="1"/>
        <v>2020</v>
      </c>
      <c r="E41" s="7">
        <f t="shared" si="2"/>
        <v>4</v>
      </c>
      <c r="F41" s="7">
        <f t="shared" si="3"/>
        <v>4</v>
      </c>
      <c r="G41" s="6" t="s">
        <v>120</v>
      </c>
      <c r="H41" s="6" t="s">
        <v>121</v>
      </c>
      <c r="I41" s="7">
        <v>2000</v>
      </c>
      <c r="J41" s="8" t="s">
        <v>122</v>
      </c>
      <c r="K41" s="4" t="s">
        <v>888</v>
      </c>
      <c r="L41" s="8" t="s">
        <v>33</v>
      </c>
      <c r="M41" s="8" t="s">
        <v>939</v>
      </c>
      <c r="N41" s="8" t="s">
        <v>13</v>
      </c>
      <c r="O41" s="7">
        <v>104</v>
      </c>
    </row>
    <row r="42" spans="1:15" ht="17" x14ac:dyDescent="0.2">
      <c r="A42" s="4">
        <v>41</v>
      </c>
      <c r="B42" s="5">
        <v>43944</v>
      </c>
      <c r="C42" s="21" t="str">
        <f t="shared" si="0"/>
        <v>202004</v>
      </c>
      <c r="D42" s="7">
        <f t="shared" si="1"/>
        <v>2020</v>
      </c>
      <c r="E42" s="7">
        <f t="shared" si="2"/>
        <v>4</v>
      </c>
      <c r="F42" s="7">
        <f t="shared" si="3"/>
        <v>5</v>
      </c>
      <c r="G42" s="6" t="s">
        <v>123</v>
      </c>
      <c r="H42" s="6" t="s">
        <v>123</v>
      </c>
      <c r="I42" s="7">
        <v>2019</v>
      </c>
      <c r="J42" s="8" t="s">
        <v>124</v>
      </c>
      <c r="K42" s="4" t="s">
        <v>888</v>
      </c>
      <c r="L42" s="8" t="s">
        <v>12</v>
      </c>
      <c r="M42" s="8" t="s">
        <v>939</v>
      </c>
      <c r="N42" s="8" t="s">
        <v>13</v>
      </c>
      <c r="O42" s="7">
        <v>117</v>
      </c>
    </row>
    <row r="43" spans="1:15" ht="17" x14ac:dyDescent="0.2">
      <c r="A43" s="4">
        <v>42</v>
      </c>
      <c r="B43" s="5">
        <v>43945</v>
      </c>
      <c r="C43" s="21" t="str">
        <f t="shared" si="0"/>
        <v>202004</v>
      </c>
      <c r="D43" s="7">
        <f t="shared" si="1"/>
        <v>2020</v>
      </c>
      <c r="E43" s="7">
        <f t="shared" si="2"/>
        <v>4</v>
      </c>
      <c r="F43" s="7">
        <f t="shared" si="3"/>
        <v>6</v>
      </c>
      <c r="G43" s="6" t="s">
        <v>125</v>
      </c>
      <c r="H43" s="6" t="s">
        <v>126</v>
      </c>
      <c r="I43" s="7">
        <v>2017</v>
      </c>
      <c r="J43" s="8" t="s">
        <v>86</v>
      </c>
      <c r="K43" s="4" t="s">
        <v>888</v>
      </c>
      <c r="L43" s="8" t="s">
        <v>17</v>
      </c>
      <c r="M43" s="8" t="s">
        <v>939</v>
      </c>
      <c r="N43" s="8" t="s">
        <v>13</v>
      </c>
      <c r="O43" s="7">
        <v>122</v>
      </c>
    </row>
    <row r="44" spans="1:15" ht="17" x14ac:dyDescent="0.2">
      <c r="A44" s="4">
        <v>43</v>
      </c>
      <c r="B44" s="5">
        <v>43946</v>
      </c>
      <c r="C44" s="21" t="str">
        <f t="shared" si="0"/>
        <v>202004</v>
      </c>
      <c r="D44" s="7">
        <f t="shared" si="1"/>
        <v>2020</v>
      </c>
      <c r="E44" s="7">
        <f t="shared" si="2"/>
        <v>4</v>
      </c>
      <c r="F44" s="7">
        <f t="shared" si="3"/>
        <v>7</v>
      </c>
      <c r="G44" s="6" t="s">
        <v>127</v>
      </c>
      <c r="H44" s="6" t="s">
        <v>127</v>
      </c>
      <c r="I44" s="7">
        <v>2002</v>
      </c>
      <c r="J44" s="8" t="s">
        <v>128</v>
      </c>
      <c r="K44" s="4" t="s">
        <v>888</v>
      </c>
      <c r="L44" s="8" t="s">
        <v>33</v>
      </c>
      <c r="M44" s="8" t="s">
        <v>939</v>
      </c>
      <c r="N44" s="8" t="s">
        <v>13</v>
      </c>
      <c r="O44" s="7">
        <v>113</v>
      </c>
    </row>
    <row r="45" spans="1:15" ht="17" x14ac:dyDescent="0.2">
      <c r="A45" s="4">
        <v>44</v>
      </c>
      <c r="B45" s="5">
        <v>43948</v>
      </c>
      <c r="C45" s="21" t="str">
        <f t="shared" si="0"/>
        <v>202004</v>
      </c>
      <c r="D45" s="7">
        <f t="shared" si="1"/>
        <v>2020</v>
      </c>
      <c r="E45" s="7">
        <f t="shared" si="2"/>
        <v>4</v>
      </c>
      <c r="F45" s="7">
        <f t="shared" si="3"/>
        <v>2</v>
      </c>
      <c r="G45" s="6" t="s">
        <v>129</v>
      </c>
      <c r="H45" s="6" t="s">
        <v>130</v>
      </c>
      <c r="I45" s="7">
        <v>1987</v>
      </c>
      <c r="J45" s="8" t="s">
        <v>92</v>
      </c>
      <c r="K45" s="4" t="s">
        <v>888</v>
      </c>
      <c r="L45" s="8" t="s">
        <v>12</v>
      </c>
      <c r="M45" s="8" t="s">
        <v>939</v>
      </c>
      <c r="N45" s="8" t="s">
        <v>13</v>
      </c>
      <c r="O45" s="7">
        <v>116</v>
      </c>
    </row>
    <row r="46" spans="1:15" ht="17" x14ac:dyDescent="0.2">
      <c r="A46" s="4">
        <v>45</v>
      </c>
      <c r="B46" s="5">
        <v>43949</v>
      </c>
      <c r="C46" s="21" t="str">
        <f t="shared" si="0"/>
        <v>202004</v>
      </c>
      <c r="D46" s="7">
        <f t="shared" si="1"/>
        <v>2020</v>
      </c>
      <c r="E46" s="7">
        <f t="shared" si="2"/>
        <v>4</v>
      </c>
      <c r="F46" s="7">
        <f t="shared" si="3"/>
        <v>3</v>
      </c>
      <c r="G46" s="6">
        <v>21</v>
      </c>
      <c r="H46" s="6" t="s">
        <v>131</v>
      </c>
      <c r="I46" s="7">
        <v>2008</v>
      </c>
      <c r="J46" s="8" t="s">
        <v>132</v>
      </c>
      <c r="K46" s="4" t="s">
        <v>888</v>
      </c>
      <c r="L46" s="8" t="s">
        <v>17</v>
      </c>
      <c r="M46" s="8" t="s">
        <v>939</v>
      </c>
      <c r="N46" s="8" t="s">
        <v>13</v>
      </c>
      <c r="O46" s="7">
        <v>123</v>
      </c>
    </row>
    <row r="47" spans="1:15" ht="17" x14ac:dyDescent="0.2">
      <c r="A47" s="4">
        <v>46</v>
      </c>
      <c r="B47" s="5">
        <v>43950</v>
      </c>
      <c r="C47" s="21" t="str">
        <f t="shared" si="0"/>
        <v>202004</v>
      </c>
      <c r="D47" s="7">
        <f t="shared" si="1"/>
        <v>2020</v>
      </c>
      <c r="E47" s="7">
        <f t="shared" si="2"/>
        <v>4</v>
      </c>
      <c r="F47" s="7">
        <f t="shared" si="3"/>
        <v>4</v>
      </c>
      <c r="G47" s="6" t="s">
        <v>133</v>
      </c>
      <c r="H47" s="6" t="s">
        <v>134</v>
      </c>
      <c r="I47" s="7">
        <v>2014</v>
      </c>
      <c r="J47" s="8" t="s">
        <v>135</v>
      </c>
      <c r="K47" s="4" t="s">
        <v>888</v>
      </c>
      <c r="L47" s="8" t="s">
        <v>33</v>
      </c>
      <c r="M47" s="8" t="s">
        <v>939</v>
      </c>
      <c r="N47" s="8" t="s">
        <v>13</v>
      </c>
      <c r="O47" s="7">
        <v>142</v>
      </c>
    </row>
    <row r="48" spans="1:15" ht="17" x14ac:dyDescent="0.2">
      <c r="A48" s="4">
        <v>47</v>
      </c>
      <c r="B48" s="5">
        <v>43951</v>
      </c>
      <c r="C48" s="21" t="str">
        <f t="shared" si="0"/>
        <v>202004</v>
      </c>
      <c r="D48" s="7">
        <f t="shared" si="1"/>
        <v>2020</v>
      </c>
      <c r="E48" s="7">
        <f t="shared" si="2"/>
        <v>4</v>
      </c>
      <c r="F48" s="7">
        <f t="shared" si="3"/>
        <v>5</v>
      </c>
      <c r="G48" s="6" t="s">
        <v>136</v>
      </c>
      <c r="H48" s="6" t="s">
        <v>136</v>
      </c>
      <c r="I48" s="7">
        <v>2011</v>
      </c>
      <c r="J48" s="8" t="s">
        <v>99</v>
      </c>
      <c r="K48" s="4" t="s">
        <v>888</v>
      </c>
      <c r="L48" s="8" t="s">
        <v>12</v>
      </c>
      <c r="M48" s="8" t="s">
        <v>939</v>
      </c>
      <c r="N48" s="8" t="s">
        <v>13</v>
      </c>
      <c r="O48" s="7">
        <v>140</v>
      </c>
    </row>
    <row r="49" spans="1:15" ht="17" x14ac:dyDescent="0.2">
      <c r="A49" s="4">
        <v>48</v>
      </c>
      <c r="B49" s="5">
        <v>43952</v>
      </c>
      <c r="C49" s="21" t="str">
        <f t="shared" si="0"/>
        <v>202005</v>
      </c>
      <c r="D49" s="7">
        <f t="shared" si="1"/>
        <v>2020</v>
      </c>
      <c r="E49" s="7">
        <f t="shared" si="2"/>
        <v>5</v>
      </c>
      <c r="F49" s="7">
        <f t="shared" si="3"/>
        <v>6</v>
      </c>
      <c r="G49" s="6" t="s">
        <v>137</v>
      </c>
      <c r="H49" s="6" t="s">
        <v>137</v>
      </c>
      <c r="I49" s="7">
        <v>2012</v>
      </c>
      <c r="J49" s="8" t="s">
        <v>138</v>
      </c>
      <c r="K49" s="4" t="s">
        <v>888</v>
      </c>
      <c r="L49" s="8" t="s">
        <v>17</v>
      </c>
      <c r="M49" s="8" t="s">
        <v>939</v>
      </c>
      <c r="N49" s="8" t="s">
        <v>13</v>
      </c>
      <c r="O49" s="7">
        <v>92</v>
      </c>
    </row>
    <row r="50" spans="1:15" ht="17" x14ac:dyDescent="0.2">
      <c r="A50" s="4">
        <v>49</v>
      </c>
      <c r="B50" s="5">
        <v>43955</v>
      </c>
      <c r="C50" s="21" t="str">
        <f t="shared" si="0"/>
        <v>202005</v>
      </c>
      <c r="D50" s="7">
        <f t="shared" si="1"/>
        <v>2020</v>
      </c>
      <c r="E50" s="7">
        <f t="shared" si="2"/>
        <v>5</v>
      </c>
      <c r="F50" s="7">
        <f t="shared" si="3"/>
        <v>2</v>
      </c>
      <c r="G50" s="6" t="s">
        <v>139</v>
      </c>
      <c r="H50" s="6" t="s">
        <v>140</v>
      </c>
      <c r="I50" s="7">
        <v>2018</v>
      </c>
      <c r="J50" s="8" t="s">
        <v>141</v>
      </c>
      <c r="K50" s="4" t="s">
        <v>888</v>
      </c>
      <c r="L50" s="8" t="s">
        <v>12</v>
      </c>
      <c r="M50" s="8" t="s">
        <v>939</v>
      </c>
      <c r="N50" s="8" t="s">
        <v>13</v>
      </c>
      <c r="O50" s="7">
        <v>141</v>
      </c>
    </row>
    <row r="51" spans="1:15" ht="17" x14ac:dyDescent="0.2">
      <c r="A51" s="4">
        <v>50</v>
      </c>
      <c r="B51" s="5">
        <v>43956</v>
      </c>
      <c r="C51" s="21" t="str">
        <f t="shared" si="0"/>
        <v>202005</v>
      </c>
      <c r="D51" s="7">
        <f t="shared" si="1"/>
        <v>2020</v>
      </c>
      <c r="E51" s="7">
        <f t="shared" si="2"/>
        <v>5</v>
      </c>
      <c r="F51" s="7">
        <f t="shared" si="3"/>
        <v>3</v>
      </c>
      <c r="G51" s="6" t="s">
        <v>142</v>
      </c>
      <c r="H51" s="6" t="s">
        <v>143</v>
      </c>
      <c r="I51" s="7">
        <v>2019</v>
      </c>
      <c r="J51" s="8" t="s">
        <v>86</v>
      </c>
      <c r="K51" s="4" t="s">
        <v>888</v>
      </c>
      <c r="L51" s="8" t="s">
        <v>33</v>
      </c>
      <c r="M51" s="8" t="s">
        <v>939</v>
      </c>
      <c r="N51" s="8" t="s">
        <v>13</v>
      </c>
      <c r="O51" s="7">
        <v>130</v>
      </c>
    </row>
    <row r="52" spans="1:15" ht="17" x14ac:dyDescent="0.2">
      <c r="A52" s="4">
        <v>51</v>
      </c>
      <c r="B52" s="5">
        <v>43957</v>
      </c>
      <c r="C52" s="21" t="str">
        <f t="shared" si="0"/>
        <v>202005</v>
      </c>
      <c r="D52" s="7">
        <f t="shared" si="1"/>
        <v>2020</v>
      </c>
      <c r="E52" s="7">
        <f t="shared" si="2"/>
        <v>5</v>
      </c>
      <c r="F52" s="7">
        <f t="shared" si="3"/>
        <v>4</v>
      </c>
      <c r="G52" s="6" t="s">
        <v>144</v>
      </c>
      <c r="H52" s="6" t="s">
        <v>145</v>
      </c>
      <c r="I52" s="7">
        <v>1983</v>
      </c>
      <c r="J52" s="8" t="s">
        <v>146</v>
      </c>
      <c r="K52" s="4" t="s">
        <v>888</v>
      </c>
      <c r="L52" s="8" t="s">
        <v>17</v>
      </c>
      <c r="M52" s="8" t="s">
        <v>939</v>
      </c>
      <c r="N52" s="8" t="s">
        <v>13</v>
      </c>
      <c r="O52" s="7">
        <v>170</v>
      </c>
    </row>
    <row r="53" spans="1:15" ht="34" x14ac:dyDescent="0.2">
      <c r="A53" s="4">
        <v>52</v>
      </c>
      <c r="B53" s="5">
        <v>43958</v>
      </c>
      <c r="C53" s="21" t="str">
        <f t="shared" si="0"/>
        <v>202005</v>
      </c>
      <c r="D53" s="7">
        <f t="shared" si="1"/>
        <v>2020</v>
      </c>
      <c r="E53" s="7">
        <f t="shared" si="2"/>
        <v>5</v>
      </c>
      <c r="F53" s="7">
        <f t="shared" si="3"/>
        <v>5</v>
      </c>
      <c r="G53" s="6" t="s">
        <v>147</v>
      </c>
      <c r="H53" s="6" t="s">
        <v>148</v>
      </c>
      <c r="I53" s="7">
        <v>2002</v>
      </c>
      <c r="J53" s="8" t="s">
        <v>149</v>
      </c>
      <c r="K53" s="4" t="s">
        <v>888</v>
      </c>
      <c r="L53" s="8" t="s">
        <v>33</v>
      </c>
      <c r="M53" s="8" t="s">
        <v>939</v>
      </c>
      <c r="N53" s="8" t="s">
        <v>13</v>
      </c>
      <c r="O53" s="7">
        <v>135</v>
      </c>
    </row>
    <row r="54" spans="1:15" ht="17" x14ac:dyDescent="0.2">
      <c r="A54" s="4">
        <v>53</v>
      </c>
      <c r="B54" s="5">
        <v>43959</v>
      </c>
      <c r="C54" s="21" t="str">
        <f t="shared" si="0"/>
        <v>202005</v>
      </c>
      <c r="D54" s="7">
        <f t="shared" si="1"/>
        <v>2020</v>
      </c>
      <c r="E54" s="7">
        <f t="shared" si="2"/>
        <v>5</v>
      </c>
      <c r="F54" s="7">
        <f t="shared" si="3"/>
        <v>6</v>
      </c>
      <c r="G54" s="6" t="s">
        <v>150</v>
      </c>
      <c r="H54" s="6" t="s">
        <v>151</v>
      </c>
      <c r="I54" s="7">
        <v>1995</v>
      </c>
      <c r="J54" s="8" t="s">
        <v>152</v>
      </c>
      <c r="K54" s="4" t="s">
        <v>888</v>
      </c>
      <c r="L54" s="8" t="s">
        <v>12</v>
      </c>
      <c r="M54" s="8" t="s">
        <v>939</v>
      </c>
      <c r="N54" s="8" t="s">
        <v>13</v>
      </c>
      <c r="O54" s="7">
        <v>131</v>
      </c>
    </row>
    <row r="55" spans="1:15" ht="17" x14ac:dyDescent="0.2">
      <c r="A55" s="4">
        <v>54</v>
      </c>
      <c r="B55" s="5">
        <v>43960</v>
      </c>
      <c r="C55" s="21" t="str">
        <f t="shared" si="0"/>
        <v>202005</v>
      </c>
      <c r="D55" s="7">
        <f t="shared" si="1"/>
        <v>2020</v>
      </c>
      <c r="E55" s="7">
        <f t="shared" si="2"/>
        <v>5</v>
      </c>
      <c r="F55" s="7">
        <f t="shared" si="3"/>
        <v>7</v>
      </c>
      <c r="G55" s="6" t="s">
        <v>153</v>
      </c>
      <c r="H55" s="6" t="s">
        <v>153</v>
      </c>
      <c r="I55" s="7">
        <v>2008</v>
      </c>
      <c r="J55" s="8" t="s">
        <v>154</v>
      </c>
      <c r="K55" s="4" t="s">
        <v>888</v>
      </c>
      <c r="L55" s="8" t="s">
        <v>17</v>
      </c>
      <c r="M55" s="8" t="s">
        <v>939</v>
      </c>
      <c r="N55" s="8" t="s">
        <v>13</v>
      </c>
      <c r="O55" s="7">
        <v>109</v>
      </c>
    </row>
    <row r="56" spans="1:15" ht="17" x14ac:dyDescent="0.2">
      <c r="A56" s="4">
        <v>55</v>
      </c>
      <c r="B56" s="5">
        <v>43961</v>
      </c>
      <c r="C56" s="21" t="str">
        <f t="shared" si="0"/>
        <v>202005</v>
      </c>
      <c r="D56" s="7">
        <f t="shared" si="1"/>
        <v>2020</v>
      </c>
      <c r="E56" s="7">
        <f t="shared" si="2"/>
        <v>5</v>
      </c>
      <c r="F56" s="7">
        <f t="shared" si="3"/>
        <v>1</v>
      </c>
      <c r="G56" s="6" t="s">
        <v>155</v>
      </c>
      <c r="H56" s="6" t="s">
        <v>156</v>
      </c>
      <c r="I56" s="7">
        <v>2020</v>
      </c>
      <c r="J56" s="8" t="s">
        <v>157</v>
      </c>
      <c r="K56" s="4" t="s">
        <v>888</v>
      </c>
      <c r="L56" s="8" t="s">
        <v>33</v>
      </c>
      <c r="M56" s="8" t="s">
        <v>939</v>
      </c>
      <c r="N56" s="8" t="s">
        <v>13</v>
      </c>
      <c r="O56" s="7">
        <v>102</v>
      </c>
    </row>
    <row r="57" spans="1:15" ht="17" x14ac:dyDescent="0.2">
      <c r="A57" s="4">
        <v>56</v>
      </c>
      <c r="B57" s="5">
        <v>43962</v>
      </c>
      <c r="C57" s="21" t="str">
        <f t="shared" si="0"/>
        <v>202005</v>
      </c>
      <c r="D57" s="7">
        <f t="shared" si="1"/>
        <v>2020</v>
      </c>
      <c r="E57" s="7">
        <f t="shared" si="2"/>
        <v>5</v>
      </c>
      <c r="F57" s="7">
        <f t="shared" si="3"/>
        <v>2</v>
      </c>
      <c r="G57" s="6" t="s">
        <v>158</v>
      </c>
      <c r="H57" s="6" t="s">
        <v>159</v>
      </c>
      <c r="I57" s="7">
        <v>2010</v>
      </c>
      <c r="J57" s="8" t="s">
        <v>160</v>
      </c>
      <c r="K57" s="4" t="s">
        <v>888</v>
      </c>
      <c r="L57" s="8" t="s">
        <v>17</v>
      </c>
      <c r="M57" s="8" t="s">
        <v>939</v>
      </c>
      <c r="N57" s="8" t="s">
        <v>13</v>
      </c>
      <c r="O57" s="7">
        <v>96</v>
      </c>
    </row>
    <row r="58" spans="1:15" ht="17" x14ac:dyDescent="0.2">
      <c r="A58" s="4">
        <v>57</v>
      </c>
      <c r="B58" s="5">
        <v>43963</v>
      </c>
      <c r="C58" s="21" t="str">
        <f t="shared" si="0"/>
        <v>202005</v>
      </c>
      <c r="D58" s="7">
        <f t="shared" si="1"/>
        <v>2020</v>
      </c>
      <c r="E58" s="7">
        <f t="shared" si="2"/>
        <v>5</v>
      </c>
      <c r="F58" s="7">
        <f t="shared" si="3"/>
        <v>3</v>
      </c>
      <c r="G58" s="6" t="s">
        <v>161</v>
      </c>
      <c r="H58" s="6" t="s">
        <v>161</v>
      </c>
      <c r="I58" s="7">
        <v>2015</v>
      </c>
      <c r="J58" s="8" t="s">
        <v>138</v>
      </c>
      <c r="K58" s="4" t="s">
        <v>888</v>
      </c>
      <c r="L58" s="8" t="s">
        <v>17</v>
      </c>
      <c r="M58" s="8" t="s">
        <v>939</v>
      </c>
      <c r="N58" s="8" t="s">
        <v>13</v>
      </c>
      <c r="O58" s="7">
        <v>89</v>
      </c>
    </row>
    <row r="59" spans="1:15" ht="34" x14ac:dyDescent="0.2">
      <c r="A59" s="4">
        <v>58</v>
      </c>
      <c r="B59" s="5">
        <v>43967</v>
      </c>
      <c r="C59" s="21" t="str">
        <f t="shared" si="0"/>
        <v>202005</v>
      </c>
      <c r="D59" s="7">
        <f t="shared" si="1"/>
        <v>2020</v>
      </c>
      <c r="E59" s="7">
        <f t="shared" si="2"/>
        <v>5</v>
      </c>
      <c r="F59" s="7">
        <f t="shared" si="3"/>
        <v>7</v>
      </c>
      <c r="G59" s="6" t="s">
        <v>162</v>
      </c>
      <c r="H59" s="6" t="s">
        <v>162</v>
      </c>
      <c r="I59" s="7">
        <v>2019</v>
      </c>
      <c r="J59" s="8" t="s">
        <v>163</v>
      </c>
      <c r="K59" s="4" t="s">
        <v>888</v>
      </c>
      <c r="L59" s="8" t="s">
        <v>33</v>
      </c>
      <c r="M59" s="8" t="s">
        <v>939</v>
      </c>
      <c r="N59" s="8" t="s">
        <v>13</v>
      </c>
      <c r="O59" s="7">
        <v>103</v>
      </c>
    </row>
    <row r="60" spans="1:15" ht="34" x14ac:dyDescent="0.2">
      <c r="A60" s="4">
        <v>59</v>
      </c>
      <c r="B60" s="5">
        <v>43968</v>
      </c>
      <c r="C60" s="21" t="str">
        <f t="shared" si="0"/>
        <v>202005</v>
      </c>
      <c r="D60" s="7">
        <f t="shared" si="1"/>
        <v>2020</v>
      </c>
      <c r="E60" s="7">
        <f t="shared" si="2"/>
        <v>5</v>
      </c>
      <c r="F60" s="7">
        <f t="shared" si="3"/>
        <v>1</v>
      </c>
      <c r="G60" s="6" t="s">
        <v>164</v>
      </c>
      <c r="H60" s="6" t="s">
        <v>165</v>
      </c>
      <c r="I60" s="7">
        <v>2018</v>
      </c>
      <c r="J60" s="8" t="s">
        <v>138</v>
      </c>
      <c r="K60" s="4" t="s">
        <v>888</v>
      </c>
      <c r="L60" s="8" t="s">
        <v>12</v>
      </c>
      <c r="M60" s="8" t="s">
        <v>939</v>
      </c>
      <c r="N60" s="8" t="s">
        <v>13</v>
      </c>
      <c r="O60" s="7">
        <v>97</v>
      </c>
    </row>
    <row r="61" spans="1:15" ht="34" x14ac:dyDescent="0.2">
      <c r="A61" s="4">
        <v>60</v>
      </c>
      <c r="B61" s="5">
        <v>43969</v>
      </c>
      <c r="C61" s="21" t="str">
        <f t="shared" si="0"/>
        <v>202005</v>
      </c>
      <c r="D61" s="7">
        <f t="shared" si="1"/>
        <v>2020</v>
      </c>
      <c r="E61" s="7">
        <f t="shared" si="2"/>
        <v>5</v>
      </c>
      <c r="F61" s="7">
        <f t="shared" si="3"/>
        <v>2</v>
      </c>
      <c r="G61" s="6" t="s">
        <v>166</v>
      </c>
      <c r="H61" s="6" t="s">
        <v>167</v>
      </c>
      <c r="I61" s="7">
        <v>2010</v>
      </c>
      <c r="J61" s="8" t="s">
        <v>168</v>
      </c>
      <c r="K61" s="4" t="s">
        <v>888</v>
      </c>
      <c r="L61" s="8" t="s">
        <v>17</v>
      </c>
      <c r="M61" s="8" t="s">
        <v>939</v>
      </c>
      <c r="N61" s="8" t="s">
        <v>13</v>
      </c>
      <c r="O61" s="7">
        <v>98</v>
      </c>
    </row>
    <row r="62" spans="1:15" ht="17" x14ac:dyDescent="0.2">
      <c r="A62" s="4">
        <v>61</v>
      </c>
      <c r="B62" s="5">
        <v>43971</v>
      </c>
      <c r="C62" s="21" t="str">
        <f t="shared" si="0"/>
        <v>202005</v>
      </c>
      <c r="D62" s="7">
        <f t="shared" si="1"/>
        <v>2020</v>
      </c>
      <c r="E62" s="7">
        <f t="shared" si="2"/>
        <v>5</v>
      </c>
      <c r="F62" s="7">
        <f t="shared" si="3"/>
        <v>4</v>
      </c>
      <c r="G62" s="6" t="s">
        <v>169</v>
      </c>
      <c r="H62" s="6" t="s">
        <v>170</v>
      </c>
      <c r="I62" s="7">
        <v>2009</v>
      </c>
      <c r="J62" s="8" t="s">
        <v>171</v>
      </c>
      <c r="K62" s="4" t="s">
        <v>888</v>
      </c>
      <c r="L62" s="8" t="s">
        <v>12</v>
      </c>
      <c r="M62" s="8" t="s">
        <v>939</v>
      </c>
      <c r="N62" s="8" t="s">
        <v>13</v>
      </c>
      <c r="O62" s="7">
        <v>129</v>
      </c>
    </row>
    <row r="63" spans="1:15" ht="17" x14ac:dyDescent="0.2">
      <c r="A63" s="4">
        <v>62</v>
      </c>
      <c r="B63" s="5">
        <v>43973</v>
      </c>
      <c r="C63" s="21" t="str">
        <f t="shared" si="0"/>
        <v>202005</v>
      </c>
      <c r="D63" s="7">
        <f t="shared" si="1"/>
        <v>2020</v>
      </c>
      <c r="E63" s="7">
        <f t="shared" si="2"/>
        <v>5</v>
      </c>
      <c r="F63" s="7">
        <f t="shared" si="3"/>
        <v>6</v>
      </c>
      <c r="G63" s="6" t="s">
        <v>172</v>
      </c>
      <c r="H63" s="6" t="s">
        <v>172</v>
      </c>
      <c r="I63" s="7">
        <v>2012</v>
      </c>
      <c r="J63" s="8" t="s">
        <v>173</v>
      </c>
      <c r="K63" s="4" t="s">
        <v>888</v>
      </c>
      <c r="L63" s="8" t="s">
        <v>33</v>
      </c>
      <c r="M63" s="8" t="s">
        <v>939</v>
      </c>
      <c r="N63" s="8" t="s">
        <v>13</v>
      </c>
      <c r="O63" s="7">
        <v>114</v>
      </c>
    </row>
    <row r="64" spans="1:15" ht="17" x14ac:dyDescent="0.2">
      <c r="A64" s="4">
        <v>63</v>
      </c>
      <c r="B64" s="5">
        <v>43977</v>
      </c>
      <c r="C64" s="21" t="str">
        <f t="shared" si="0"/>
        <v>202005</v>
      </c>
      <c r="D64" s="7">
        <f t="shared" si="1"/>
        <v>2020</v>
      </c>
      <c r="E64" s="7">
        <f t="shared" si="2"/>
        <v>5</v>
      </c>
      <c r="F64" s="7">
        <f t="shared" si="3"/>
        <v>3</v>
      </c>
      <c r="G64" s="6" t="s">
        <v>174</v>
      </c>
      <c r="H64" s="6" t="s">
        <v>174</v>
      </c>
      <c r="I64" s="7">
        <v>2011</v>
      </c>
      <c r="J64" s="8" t="s">
        <v>175</v>
      </c>
      <c r="K64" s="4" t="s">
        <v>888</v>
      </c>
      <c r="L64" s="8" t="s">
        <v>33</v>
      </c>
      <c r="M64" s="8" t="s">
        <v>939</v>
      </c>
      <c r="N64" s="8" t="s">
        <v>13</v>
      </c>
      <c r="O64" s="7">
        <v>95</v>
      </c>
    </row>
    <row r="65" spans="1:15" ht="17" x14ac:dyDescent="0.2">
      <c r="A65" s="4">
        <v>64</v>
      </c>
      <c r="B65" s="5">
        <v>43986</v>
      </c>
      <c r="C65" s="21" t="str">
        <f t="shared" si="0"/>
        <v>202006</v>
      </c>
      <c r="D65" s="7">
        <f t="shared" si="1"/>
        <v>2020</v>
      </c>
      <c r="E65" s="7">
        <f t="shared" si="2"/>
        <v>6</v>
      </c>
      <c r="F65" s="7">
        <f t="shared" si="3"/>
        <v>5</v>
      </c>
      <c r="G65" s="6" t="s">
        <v>176</v>
      </c>
      <c r="H65" s="6" t="s">
        <v>177</v>
      </c>
      <c r="I65" s="7">
        <v>2007</v>
      </c>
      <c r="J65" s="8" t="s">
        <v>178</v>
      </c>
      <c r="K65" s="4" t="s">
        <v>888</v>
      </c>
      <c r="L65" s="8" t="s">
        <v>33</v>
      </c>
      <c r="M65" s="8" t="s">
        <v>939</v>
      </c>
      <c r="N65" s="8" t="s">
        <v>13</v>
      </c>
      <c r="O65" s="7">
        <v>130</v>
      </c>
    </row>
    <row r="66" spans="1:15" ht="17" x14ac:dyDescent="0.2">
      <c r="A66" s="4">
        <v>65</v>
      </c>
      <c r="B66" s="5">
        <v>43988</v>
      </c>
      <c r="C66" s="21" t="str">
        <f t="shared" si="0"/>
        <v>202006</v>
      </c>
      <c r="D66" s="7">
        <f t="shared" si="1"/>
        <v>2020</v>
      </c>
      <c r="E66" s="7">
        <f t="shared" si="2"/>
        <v>6</v>
      </c>
      <c r="F66" s="7">
        <f t="shared" si="3"/>
        <v>7</v>
      </c>
      <c r="G66" s="6" t="s">
        <v>179</v>
      </c>
      <c r="H66" s="6" t="s">
        <v>179</v>
      </c>
      <c r="I66" s="7">
        <v>1995</v>
      </c>
      <c r="J66" s="8" t="s">
        <v>20</v>
      </c>
      <c r="K66" s="4" t="s">
        <v>888</v>
      </c>
      <c r="L66" s="8" t="s">
        <v>17</v>
      </c>
      <c r="M66" s="8" t="s">
        <v>939</v>
      </c>
      <c r="N66" s="8" t="s">
        <v>13</v>
      </c>
      <c r="O66" s="7">
        <v>178</v>
      </c>
    </row>
    <row r="67" spans="1:15" ht="17" x14ac:dyDescent="0.2">
      <c r="A67" s="4">
        <v>66</v>
      </c>
      <c r="B67" s="5">
        <v>43996</v>
      </c>
      <c r="C67" s="21" t="str">
        <f t="shared" ref="C67:C130" si="4">CONCATENATE(D67,IF(AND(E67&gt;=1,E67&lt;=9),"0",""),E67)</f>
        <v>202006</v>
      </c>
      <c r="D67" s="7">
        <f t="shared" ref="D67:D130" si="5">YEAR(B67)</f>
        <v>2020</v>
      </c>
      <c r="E67" s="7">
        <f t="shared" ref="E67:E130" si="6">MONTH(B67)</f>
        <v>6</v>
      </c>
      <c r="F67" s="7">
        <f t="shared" ref="F67:F130" si="7">WEEKDAY(B67,1)</f>
        <v>1</v>
      </c>
      <c r="G67" s="9" t="s">
        <v>180</v>
      </c>
      <c r="H67" s="6" t="s">
        <v>181</v>
      </c>
      <c r="I67" s="7">
        <v>2013</v>
      </c>
      <c r="J67" s="8" t="s">
        <v>36</v>
      </c>
      <c r="K67" s="4" t="s">
        <v>888</v>
      </c>
      <c r="L67" s="8" t="s">
        <v>33</v>
      </c>
      <c r="M67" s="8" t="s">
        <v>939</v>
      </c>
      <c r="N67" s="8" t="s">
        <v>13</v>
      </c>
      <c r="O67" s="7">
        <v>126</v>
      </c>
    </row>
    <row r="68" spans="1:15" ht="17" x14ac:dyDescent="0.2">
      <c r="A68" s="4">
        <v>67</v>
      </c>
      <c r="B68" s="5">
        <v>44022</v>
      </c>
      <c r="C68" s="21" t="str">
        <f t="shared" si="4"/>
        <v>202007</v>
      </c>
      <c r="D68" s="7">
        <f t="shared" si="5"/>
        <v>2020</v>
      </c>
      <c r="E68" s="7">
        <f t="shared" si="6"/>
        <v>7</v>
      </c>
      <c r="F68" s="7">
        <f t="shared" si="7"/>
        <v>6</v>
      </c>
      <c r="G68" s="6" t="s">
        <v>182</v>
      </c>
      <c r="H68" s="6" t="s">
        <v>183</v>
      </c>
      <c r="I68" s="7">
        <v>2017</v>
      </c>
      <c r="J68" s="8" t="s">
        <v>184</v>
      </c>
      <c r="K68" s="4" t="s">
        <v>888</v>
      </c>
      <c r="L68" s="8" t="s">
        <v>17</v>
      </c>
      <c r="M68" s="8" t="s">
        <v>939</v>
      </c>
      <c r="N68" s="8" t="s">
        <v>13</v>
      </c>
      <c r="O68" s="7">
        <v>113</v>
      </c>
    </row>
    <row r="69" spans="1:15" ht="17" x14ac:dyDescent="0.2">
      <c r="A69" s="4">
        <v>68</v>
      </c>
      <c r="B69" s="5">
        <v>44024</v>
      </c>
      <c r="C69" s="21" t="str">
        <f t="shared" si="4"/>
        <v>202007</v>
      </c>
      <c r="D69" s="7">
        <f t="shared" si="5"/>
        <v>2020</v>
      </c>
      <c r="E69" s="7">
        <f t="shared" si="6"/>
        <v>7</v>
      </c>
      <c r="F69" s="7">
        <f t="shared" si="7"/>
        <v>1</v>
      </c>
      <c r="G69" s="6" t="s">
        <v>185</v>
      </c>
      <c r="H69" s="6" t="s">
        <v>186</v>
      </c>
      <c r="I69" s="7">
        <v>2017</v>
      </c>
      <c r="J69" s="8" t="s">
        <v>187</v>
      </c>
      <c r="K69" s="4" t="s">
        <v>888</v>
      </c>
      <c r="L69" s="8" t="s">
        <v>17</v>
      </c>
      <c r="M69" s="8" t="s">
        <v>939</v>
      </c>
      <c r="N69" s="8" t="s">
        <v>13</v>
      </c>
      <c r="O69" s="7">
        <v>112</v>
      </c>
    </row>
    <row r="70" spans="1:15" ht="17" x14ac:dyDescent="0.2">
      <c r="A70" s="4">
        <v>69</v>
      </c>
      <c r="B70" s="5">
        <v>44029</v>
      </c>
      <c r="C70" s="21" t="str">
        <f t="shared" si="4"/>
        <v>202007</v>
      </c>
      <c r="D70" s="7">
        <f t="shared" si="5"/>
        <v>2020</v>
      </c>
      <c r="E70" s="7">
        <f t="shared" si="6"/>
        <v>7</v>
      </c>
      <c r="F70" s="7">
        <f t="shared" si="7"/>
        <v>6</v>
      </c>
      <c r="G70" s="6" t="s">
        <v>188</v>
      </c>
      <c r="H70" s="6" t="s">
        <v>189</v>
      </c>
      <c r="I70" s="7">
        <v>1998</v>
      </c>
      <c r="J70" s="8" t="s">
        <v>190</v>
      </c>
      <c r="K70" s="4" t="s">
        <v>888</v>
      </c>
      <c r="L70" s="8" t="s">
        <v>17</v>
      </c>
      <c r="M70" s="8" t="s">
        <v>939</v>
      </c>
      <c r="N70" s="8" t="s">
        <v>13</v>
      </c>
      <c r="O70" s="7">
        <v>107</v>
      </c>
    </row>
    <row r="71" spans="1:15" ht="17" x14ac:dyDescent="0.2">
      <c r="A71" s="4">
        <v>70</v>
      </c>
      <c r="B71" s="5">
        <v>44030</v>
      </c>
      <c r="C71" s="21" t="str">
        <f t="shared" si="4"/>
        <v>202007</v>
      </c>
      <c r="D71" s="7">
        <f t="shared" si="5"/>
        <v>2020</v>
      </c>
      <c r="E71" s="7">
        <f t="shared" si="6"/>
        <v>7</v>
      </c>
      <c r="F71" s="7">
        <f t="shared" si="7"/>
        <v>7</v>
      </c>
      <c r="G71" s="6" t="s">
        <v>191</v>
      </c>
      <c r="H71" s="6" t="s">
        <v>192</v>
      </c>
      <c r="I71" s="7">
        <v>2017</v>
      </c>
      <c r="J71" s="8" t="s">
        <v>124</v>
      </c>
      <c r="K71" s="4" t="s">
        <v>888</v>
      </c>
      <c r="L71" s="8" t="s">
        <v>33</v>
      </c>
      <c r="M71" s="8" t="s">
        <v>939</v>
      </c>
      <c r="N71" s="8" t="s">
        <v>13</v>
      </c>
      <c r="O71" s="7">
        <v>117</v>
      </c>
    </row>
    <row r="72" spans="1:15" ht="17" x14ac:dyDescent="0.2">
      <c r="A72" s="4">
        <v>71</v>
      </c>
      <c r="B72" s="5">
        <v>44031</v>
      </c>
      <c r="C72" s="21" t="str">
        <f t="shared" si="4"/>
        <v>202007</v>
      </c>
      <c r="D72" s="7">
        <f t="shared" si="5"/>
        <v>2020</v>
      </c>
      <c r="E72" s="7">
        <f t="shared" si="6"/>
        <v>7</v>
      </c>
      <c r="F72" s="7">
        <f t="shared" si="7"/>
        <v>1</v>
      </c>
      <c r="G72" s="6" t="s">
        <v>193</v>
      </c>
      <c r="H72" s="6" t="s">
        <v>193</v>
      </c>
      <c r="I72" s="7">
        <v>2019</v>
      </c>
      <c r="J72" s="8" t="s">
        <v>194</v>
      </c>
      <c r="K72" s="4" t="s">
        <v>888</v>
      </c>
      <c r="L72" s="8" t="s">
        <v>12</v>
      </c>
      <c r="M72" s="8" t="s">
        <v>939</v>
      </c>
      <c r="N72" s="8" t="s">
        <v>13</v>
      </c>
      <c r="O72" s="7">
        <v>123</v>
      </c>
    </row>
    <row r="73" spans="1:15" ht="17" x14ac:dyDescent="0.2">
      <c r="A73" s="4">
        <v>72</v>
      </c>
      <c r="B73" s="5">
        <v>44049</v>
      </c>
      <c r="C73" s="21" t="str">
        <f t="shared" si="4"/>
        <v>202008</v>
      </c>
      <c r="D73" s="7">
        <f t="shared" si="5"/>
        <v>2020</v>
      </c>
      <c r="E73" s="7">
        <f t="shared" si="6"/>
        <v>8</v>
      </c>
      <c r="F73" s="7">
        <f t="shared" si="7"/>
        <v>5</v>
      </c>
      <c r="G73" s="6" t="s">
        <v>195</v>
      </c>
      <c r="H73" s="6" t="s">
        <v>195</v>
      </c>
      <c r="I73" s="7">
        <v>2019</v>
      </c>
      <c r="J73" s="8" t="s">
        <v>196</v>
      </c>
      <c r="K73" s="4" t="s">
        <v>888</v>
      </c>
      <c r="L73" s="8" t="s">
        <v>17</v>
      </c>
      <c r="M73" s="8" t="s">
        <v>939</v>
      </c>
      <c r="N73" s="8" t="s">
        <v>13</v>
      </c>
      <c r="O73" s="7">
        <v>103</v>
      </c>
    </row>
    <row r="74" spans="1:15" ht="17" x14ac:dyDescent="0.2">
      <c r="A74" s="4">
        <v>73</v>
      </c>
      <c r="B74" s="5">
        <v>44074</v>
      </c>
      <c r="C74" s="21" t="str">
        <f t="shared" si="4"/>
        <v>202008</v>
      </c>
      <c r="D74" s="7">
        <f t="shared" si="5"/>
        <v>2020</v>
      </c>
      <c r="E74" s="7">
        <f t="shared" si="6"/>
        <v>8</v>
      </c>
      <c r="F74" s="7">
        <f t="shared" si="7"/>
        <v>2</v>
      </c>
      <c r="G74" s="6" t="s">
        <v>197</v>
      </c>
      <c r="H74" s="6" t="s">
        <v>198</v>
      </c>
      <c r="I74" s="7">
        <v>2019</v>
      </c>
      <c r="J74" s="8" t="s">
        <v>199</v>
      </c>
      <c r="K74" s="4" t="s">
        <v>888</v>
      </c>
      <c r="L74" s="8" t="s">
        <v>12</v>
      </c>
      <c r="M74" s="8" t="s">
        <v>939</v>
      </c>
      <c r="N74" s="8" t="s">
        <v>13</v>
      </c>
      <c r="O74" s="7">
        <v>152</v>
      </c>
    </row>
    <row r="75" spans="1:15" ht="51" x14ac:dyDescent="0.2">
      <c r="A75" s="4">
        <v>74</v>
      </c>
      <c r="B75" s="5">
        <v>44122</v>
      </c>
      <c r="C75" s="21" t="str">
        <f t="shared" si="4"/>
        <v>202010</v>
      </c>
      <c r="D75" s="7">
        <f t="shared" si="5"/>
        <v>2020</v>
      </c>
      <c r="E75" s="7">
        <f t="shared" si="6"/>
        <v>10</v>
      </c>
      <c r="F75" s="7">
        <f t="shared" si="7"/>
        <v>1</v>
      </c>
      <c r="G75" s="6" t="s">
        <v>200</v>
      </c>
      <c r="H75" s="6" t="s">
        <v>201</v>
      </c>
      <c r="I75" s="7">
        <v>1998</v>
      </c>
      <c r="J75" s="8" t="s">
        <v>202</v>
      </c>
      <c r="K75" s="4" t="s">
        <v>888</v>
      </c>
      <c r="L75" s="8" t="s">
        <v>17</v>
      </c>
      <c r="M75" s="8" t="s">
        <v>939</v>
      </c>
      <c r="N75" s="8" t="s">
        <v>13</v>
      </c>
      <c r="O75" s="7">
        <v>100</v>
      </c>
    </row>
    <row r="76" spans="1:15" ht="17" x14ac:dyDescent="0.2">
      <c r="A76" s="4">
        <v>75</v>
      </c>
      <c r="B76" s="5">
        <v>44128</v>
      </c>
      <c r="C76" s="21" t="str">
        <f t="shared" si="4"/>
        <v>202010</v>
      </c>
      <c r="D76" s="7">
        <f t="shared" si="5"/>
        <v>2020</v>
      </c>
      <c r="E76" s="7">
        <f t="shared" si="6"/>
        <v>10</v>
      </c>
      <c r="F76" s="7">
        <f t="shared" si="7"/>
        <v>7</v>
      </c>
      <c r="G76" s="6" t="s">
        <v>203</v>
      </c>
      <c r="H76" s="6" t="s">
        <v>203</v>
      </c>
      <c r="I76" s="7">
        <v>1976</v>
      </c>
      <c r="J76" s="8" t="s">
        <v>204</v>
      </c>
      <c r="K76" s="4" t="s">
        <v>888</v>
      </c>
      <c r="L76" s="8" t="s">
        <v>17</v>
      </c>
      <c r="M76" s="8" t="s">
        <v>939</v>
      </c>
      <c r="N76" s="8" t="s">
        <v>13</v>
      </c>
      <c r="O76" s="7">
        <v>122</v>
      </c>
    </row>
    <row r="77" spans="1:15" ht="17" x14ac:dyDescent="0.2">
      <c r="A77" s="4">
        <v>76</v>
      </c>
      <c r="B77" s="5">
        <v>44150</v>
      </c>
      <c r="C77" s="21" t="str">
        <f t="shared" si="4"/>
        <v>202011</v>
      </c>
      <c r="D77" s="7">
        <f t="shared" si="5"/>
        <v>2020</v>
      </c>
      <c r="E77" s="7">
        <f t="shared" si="6"/>
        <v>11</v>
      </c>
      <c r="F77" s="7">
        <f t="shared" si="7"/>
        <v>1</v>
      </c>
      <c r="G77" s="6" t="s">
        <v>205</v>
      </c>
      <c r="H77" s="6" t="s">
        <v>206</v>
      </c>
      <c r="I77" s="7">
        <v>2004</v>
      </c>
      <c r="J77" s="8" t="s">
        <v>207</v>
      </c>
      <c r="K77" s="4" t="s">
        <v>888</v>
      </c>
      <c r="L77" s="8" t="s">
        <v>33</v>
      </c>
      <c r="M77" s="8" t="s">
        <v>939</v>
      </c>
      <c r="N77" s="8" t="s">
        <v>13</v>
      </c>
      <c r="O77" s="7">
        <v>97</v>
      </c>
    </row>
    <row r="78" spans="1:15" ht="34" x14ac:dyDescent="0.2">
      <c r="A78" s="4">
        <v>77</v>
      </c>
      <c r="B78" s="5">
        <v>44155</v>
      </c>
      <c r="C78" s="21" t="str">
        <f t="shared" si="4"/>
        <v>202011</v>
      </c>
      <c r="D78" s="7">
        <f t="shared" si="5"/>
        <v>2020</v>
      </c>
      <c r="E78" s="7">
        <f t="shared" si="6"/>
        <v>11</v>
      </c>
      <c r="F78" s="7">
        <f t="shared" si="7"/>
        <v>6</v>
      </c>
      <c r="G78" s="6" t="s">
        <v>208</v>
      </c>
      <c r="H78" s="6" t="s">
        <v>208</v>
      </c>
      <c r="I78" s="7">
        <v>1997</v>
      </c>
      <c r="J78" s="8" t="s">
        <v>209</v>
      </c>
      <c r="K78" s="4" t="s">
        <v>888</v>
      </c>
      <c r="L78" s="8" t="s">
        <v>210</v>
      </c>
      <c r="M78" s="8" t="s">
        <v>939</v>
      </c>
      <c r="N78" s="8" t="s">
        <v>13</v>
      </c>
      <c r="O78" s="7">
        <v>94</v>
      </c>
    </row>
    <row r="79" spans="1:15" ht="17" x14ac:dyDescent="0.2">
      <c r="A79" s="4">
        <v>78</v>
      </c>
      <c r="B79" s="5">
        <v>44165</v>
      </c>
      <c r="C79" s="21" t="str">
        <f t="shared" si="4"/>
        <v>202011</v>
      </c>
      <c r="D79" s="7">
        <f t="shared" si="5"/>
        <v>2020</v>
      </c>
      <c r="E79" s="7">
        <f t="shared" si="6"/>
        <v>11</v>
      </c>
      <c r="F79" s="7">
        <f t="shared" si="7"/>
        <v>2</v>
      </c>
      <c r="G79" s="6" t="s">
        <v>211</v>
      </c>
      <c r="H79" s="6" t="s">
        <v>211</v>
      </c>
      <c r="I79" s="7">
        <v>1979</v>
      </c>
      <c r="J79" s="8" t="s">
        <v>212</v>
      </c>
      <c r="K79" s="4" t="s">
        <v>888</v>
      </c>
      <c r="L79" s="8" t="s">
        <v>17</v>
      </c>
      <c r="M79" s="8" t="s">
        <v>939</v>
      </c>
      <c r="N79" s="8" t="s">
        <v>13</v>
      </c>
      <c r="O79" s="7">
        <v>119</v>
      </c>
    </row>
    <row r="80" spans="1:15" ht="17" x14ac:dyDescent="0.2">
      <c r="A80" s="4">
        <v>79</v>
      </c>
      <c r="B80" s="5">
        <v>44167</v>
      </c>
      <c r="C80" s="21" t="str">
        <f t="shared" si="4"/>
        <v>202012</v>
      </c>
      <c r="D80" s="7">
        <f t="shared" si="5"/>
        <v>2020</v>
      </c>
      <c r="E80" s="7">
        <f t="shared" si="6"/>
        <v>12</v>
      </c>
      <c r="F80" s="7">
        <f t="shared" si="7"/>
        <v>4</v>
      </c>
      <c r="G80" s="6" t="s">
        <v>213</v>
      </c>
      <c r="H80" s="6" t="s">
        <v>214</v>
      </c>
      <c r="I80" s="7">
        <v>1940</v>
      </c>
      <c r="J80" s="8" t="s">
        <v>215</v>
      </c>
      <c r="K80" s="4" t="s">
        <v>888</v>
      </c>
      <c r="L80" s="8" t="s">
        <v>210</v>
      </c>
      <c r="M80" s="8" t="s">
        <v>939</v>
      </c>
      <c r="N80" s="8" t="s">
        <v>13</v>
      </c>
      <c r="O80" s="7">
        <v>88</v>
      </c>
    </row>
    <row r="81" spans="1:15" ht="17" x14ac:dyDescent="0.2">
      <c r="A81" s="4">
        <v>80</v>
      </c>
      <c r="B81" s="5">
        <v>44171</v>
      </c>
      <c r="C81" s="21" t="str">
        <f t="shared" si="4"/>
        <v>202012</v>
      </c>
      <c r="D81" s="7">
        <f t="shared" si="5"/>
        <v>2020</v>
      </c>
      <c r="E81" s="7">
        <f t="shared" si="6"/>
        <v>12</v>
      </c>
      <c r="F81" s="7">
        <f t="shared" si="7"/>
        <v>1</v>
      </c>
      <c r="G81" s="6" t="s">
        <v>216</v>
      </c>
      <c r="H81" s="6" t="s">
        <v>217</v>
      </c>
      <c r="I81" s="7">
        <v>2019</v>
      </c>
      <c r="J81" s="8" t="s">
        <v>218</v>
      </c>
      <c r="K81" s="4" t="s">
        <v>888</v>
      </c>
      <c r="L81" s="8" t="s">
        <v>33</v>
      </c>
      <c r="M81" s="8" t="s">
        <v>939</v>
      </c>
      <c r="N81" s="8" t="s">
        <v>13</v>
      </c>
      <c r="O81" s="7">
        <v>109</v>
      </c>
    </row>
    <row r="82" spans="1:15" ht="17" x14ac:dyDescent="0.2">
      <c r="A82" s="4">
        <v>81</v>
      </c>
      <c r="B82" s="5">
        <v>44174</v>
      </c>
      <c r="C82" s="21" t="str">
        <f t="shared" si="4"/>
        <v>202012</v>
      </c>
      <c r="D82" s="7">
        <f t="shared" si="5"/>
        <v>2020</v>
      </c>
      <c r="E82" s="7">
        <f t="shared" si="6"/>
        <v>12</v>
      </c>
      <c r="F82" s="7">
        <f t="shared" si="7"/>
        <v>4</v>
      </c>
      <c r="G82" s="6" t="s">
        <v>219</v>
      </c>
      <c r="H82" s="6" t="s">
        <v>219</v>
      </c>
      <c r="I82" s="7">
        <v>2020</v>
      </c>
      <c r="J82" s="8" t="s">
        <v>77</v>
      </c>
      <c r="K82" s="4" t="s">
        <v>888</v>
      </c>
      <c r="L82" s="8" t="s">
        <v>220</v>
      </c>
      <c r="M82" s="8" t="s">
        <v>937</v>
      </c>
      <c r="N82" s="8" t="s">
        <v>339</v>
      </c>
      <c r="O82" s="7">
        <v>150</v>
      </c>
    </row>
    <row r="83" spans="1:15" ht="17" x14ac:dyDescent="0.2">
      <c r="A83" s="4">
        <v>82</v>
      </c>
      <c r="B83" s="5">
        <v>44182</v>
      </c>
      <c r="C83" s="21" t="str">
        <f t="shared" si="4"/>
        <v>202012</v>
      </c>
      <c r="D83" s="7">
        <f t="shared" si="5"/>
        <v>2020</v>
      </c>
      <c r="E83" s="7">
        <f t="shared" si="6"/>
        <v>12</v>
      </c>
      <c r="F83" s="7">
        <f t="shared" si="7"/>
        <v>5</v>
      </c>
      <c r="G83" s="6" t="s">
        <v>221</v>
      </c>
      <c r="H83" s="6" t="s">
        <v>222</v>
      </c>
      <c r="I83" s="7">
        <v>2020</v>
      </c>
      <c r="J83" s="8" t="s">
        <v>223</v>
      </c>
      <c r="K83" s="4" t="s">
        <v>888</v>
      </c>
      <c r="L83" s="8" t="s">
        <v>210</v>
      </c>
      <c r="M83" s="8" t="s">
        <v>939</v>
      </c>
      <c r="N83" s="8" t="s">
        <v>13</v>
      </c>
      <c r="O83" s="7">
        <v>115</v>
      </c>
    </row>
    <row r="84" spans="1:15" ht="17" x14ac:dyDescent="0.2">
      <c r="A84" s="4">
        <v>83</v>
      </c>
      <c r="B84" s="5">
        <v>44185</v>
      </c>
      <c r="C84" s="21" t="str">
        <f t="shared" si="4"/>
        <v>202012</v>
      </c>
      <c r="D84" s="7">
        <f t="shared" si="5"/>
        <v>2020</v>
      </c>
      <c r="E84" s="7">
        <f t="shared" si="6"/>
        <v>12</v>
      </c>
      <c r="F84" s="7">
        <f t="shared" si="7"/>
        <v>1</v>
      </c>
      <c r="G84" s="6" t="s">
        <v>224</v>
      </c>
      <c r="H84" s="6" t="s">
        <v>225</v>
      </c>
      <c r="I84" s="7">
        <v>1940</v>
      </c>
      <c r="J84" s="8" t="s">
        <v>215</v>
      </c>
      <c r="K84" s="4" t="s">
        <v>888</v>
      </c>
      <c r="L84" s="8" t="s">
        <v>210</v>
      </c>
      <c r="M84" s="8" t="s">
        <v>939</v>
      </c>
      <c r="N84" s="8" t="s">
        <v>13</v>
      </c>
      <c r="O84" s="7">
        <v>126</v>
      </c>
    </row>
    <row r="85" spans="1:15" ht="17" x14ac:dyDescent="0.2">
      <c r="A85" s="4">
        <v>84</v>
      </c>
      <c r="B85" s="5">
        <v>44195</v>
      </c>
      <c r="C85" s="21" t="str">
        <f t="shared" si="4"/>
        <v>202012</v>
      </c>
      <c r="D85" s="7">
        <f t="shared" si="5"/>
        <v>2020</v>
      </c>
      <c r="E85" s="7">
        <f t="shared" si="6"/>
        <v>12</v>
      </c>
      <c r="F85" s="7">
        <f t="shared" si="7"/>
        <v>4</v>
      </c>
      <c r="G85" s="6" t="s">
        <v>226</v>
      </c>
      <c r="H85" s="6" t="s">
        <v>227</v>
      </c>
      <c r="I85" s="7">
        <v>2020</v>
      </c>
      <c r="J85" s="8" t="s">
        <v>228</v>
      </c>
      <c r="K85" s="4" t="s">
        <v>888</v>
      </c>
      <c r="L85" s="8" t="s">
        <v>220</v>
      </c>
      <c r="M85" s="8" t="s">
        <v>937</v>
      </c>
      <c r="N85" s="8" t="s">
        <v>339</v>
      </c>
      <c r="O85" s="7">
        <v>155</v>
      </c>
    </row>
    <row r="86" spans="1:15" ht="17" x14ac:dyDescent="0.2">
      <c r="A86" s="4">
        <v>85</v>
      </c>
      <c r="B86" s="5">
        <v>44198</v>
      </c>
      <c r="C86" s="21" t="str">
        <f t="shared" si="4"/>
        <v>202101</v>
      </c>
      <c r="D86" s="7">
        <f t="shared" si="5"/>
        <v>2021</v>
      </c>
      <c r="E86" s="7">
        <f t="shared" si="6"/>
        <v>1</v>
      </c>
      <c r="F86" s="7">
        <f t="shared" si="7"/>
        <v>7</v>
      </c>
      <c r="G86" s="6" t="s">
        <v>229</v>
      </c>
      <c r="H86" s="6" t="s">
        <v>230</v>
      </c>
      <c r="I86" s="7">
        <v>1999</v>
      </c>
      <c r="J86" s="8" t="s">
        <v>43</v>
      </c>
      <c r="K86" s="4" t="s">
        <v>888</v>
      </c>
      <c r="L86" s="8" t="s">
        <v>17</v>
      </c>
      <c r="M86" s="8" t="s">
        <v>939</v>
      </c>
      <c r="N86" s="8" t="s">
        <v>13</v>
      </c>
      <c r="O86" s="7">
        <v>122</v>
      </c>
    </row>
    <row r="87" spans="1:15" ht="17" x14ac:dyDescent="0.2">
      <c r="A87" s="4">
        <v>86</v>
      </c>
      <c r="B87" s="5">
        <v>44199</v>
      </c>
      <c r="C87" s="21" t="str">
        <f t="shared" si="4"/>
        <v>202101</v>
      </c>
      <c r="D87" s="7">
        <f t="shared" si="5"/>
        <v>2021</v>
      </c>
      <c r="E87" s="7">
        <f t="shared" si="6"/>
        <v>1</v>
      </c>
      <c r="F87" s="7">
        <f t="shared" si="7"/>
        <v>1</v>
      </c>
      <c r="G87" s="6" t="s">
        <v>231</v>
      </c>
      <c r="H87" s="6" t="s">
        <v>232</v>
      </c>
      <c r="I87" s="7">
        <v>1968</v>
      </c>
      <c r="J87" s="8" t="s">
        <v>92</v>
      </c>
      <c r="K87" s="4" t="s">
        <v>888</v>
      </c>
      <c r="L87" s="8" t="s">
        <v>12</v>
      </c>
      <c r="M87" s="8" t="s">
        <v>939</v>
      </c>
      <c r="N87" s="8" t="s">
        <v>13</v>
      </c>
      <c r="O87" s="7">
        <v>148</v>
      </c>
    </row>
    <row r="88" spans="1:15" ht="17" x14ac:dyDescent="0.2">
      <c r="A88" s="4">
        <v>87</v>
      </c>
      <c r="B88" s="5">
        <v>44200</v>
      </c>
      <c r="C88" s="21" t="str">
        <f t="shared" si="4"/>
        <v>202101</v>
      </c>
      <c r="D88" s="7">
        <f t="shared" si="5"/>
        <v>2021</v>
      </c>
      <c r="E88" s="7">
        <f t="shared" si="6"/>
        <v>1</v>
      </c>
      <c r="F88" s="7">
        <f t="shared" si="7"/>
        <v>2</v>
      </c>
      <c r="G88" s="6" t="s">
        <v>233</v>
      </c>
      <c r="H88" s="6" t="s">
        <v>234</v>
      </c>
      <c r="I88" s="7">
        <v>1965</v>
      </c>
      <c r="J88" s="8" t="s">
        <v>235</v>
      </c>
      <c r="K88" s="4" t="s">
        <v>888</v>
      </c>
      <c r="L88" s="8" t="s">
        <v>210</v>
      </c>
      <c r="M88" s="8" t="s">
        <v>939</v>
      </c>
      <c r="N88" s="8" t="s">
        <v>13</v>
      </c>
      <c r="O88" s="7">
        <v>175</v>
      </c>
    </row>
    <row r="89" spans="1:15" ht="17" x14ac:dyDescent="0.2">
      <c r="A89" s="4">
        <v>88</v>
      </c>
      <c r="B89" s="5">
        <v>44201</v>
      </c>
      <c r="C89" s="21" t="str">
        <f t="shared" si="4"/>
        <v>202101</v>
      </c>
      <c r="D89" s="7">
        <f t="shared" si="5"/>
        <v>2021</v>
      </c>
      <c r="E89" s="7">
        <f t="shared" si="6"/>
        <v>1</v>
      </c>
      <c r="F89" s="7">
        <f t="shared" si="7"/>
        <v>3</v>
      </c>
      <c r="G89" s="6" t="s">
        <v>236</v>
      </c>
      <c r="H89" s="6" t="s">
        <v>236</v>
      </c>
      <c r="I89" s="7">
        <v>2020</v>
      </c>
      <c r="J89" s="8" t="s">
        <v>237</v>
      </c>
      <c r="K89" s="4" t="s">
        <v>888</v>
      </c>
      <c r="L89" s="8" t="s">
        <v>210</v>
      </c>
      <c r="M89" s="8" t="s">
        <v>939</v>
      </c>
      <c r="N89" s="8" t="s">
        <v>13</v>
      </c>
      <c r="O89" s="7">
        <v>107</v>
      </c>
    </row>
    <row r="90" spans="1:15" ht="17" x14ac:dyDescent="0.2">
      <c r="A90" s="4">
        <v>89</v>
      </c>
      <c r="B90" s="5">
        <v>44202</v>
      </c>
      <c r="C90" s="21" t="str">
        <f t="shared" si="4"/>
        <v>202101</v>
      </c>
      <c r="D90" s="7">
        <f t="shared" si="5"/>
        <v>2021</v>
      </c>
      <c r="E90" s="7">
        <f t="shared" si="6"/>
        <v>1</v>
      </c>
      <c r="F90" s="7">
        <f t="shared" si="7"/>
        <v>4</v>
      </c>
      <c r="G90" s="6" t="s">
        <v>238</v>
      </c>
      <c r="H90" s="6" t="s">
        <v>239</v>
      </c>
      <c r="I90" s="7">
        <v>1979</v>
      </c>
      <c r="J90" s="8" t="s">
        <v>240</v>
      </c>
      <c r="K90" s="4" t="s">
        <v>888</v>
      </c>
      <c r="L90" s="8" t="s">
        <v>17</v>
      </c>
      <c r="M90" s="8" t="s">
        <v>939</v>
      </c>
      <c r="N90" s="8" t="s">
        <v>13</v>
      </c>
      <c r="O90" s="7">
        <v>203</v>
      </c>
    </row>
    <row r="91" spans="1:15" ht="17" x14ac:dyDescent="0.2">
      <c r="A91" s="4">
        <v>90</v>
      </c>
      <c r="B91" s="5">
        <v>44204</v>
      </c>
      <c r="C91" s="21" t="str">
        <f t="shared" si="4"/>
        <v>202101</v>
      </c>
      <c r="D91" s="7">
        <f t="shared" si="5"/>
        <v>2021</v>
      </c>
      <c r="E91" s="7">
        <f t="shared" si="6"/>
        <v>1</v>
      </c>
      <c r="F91" s="7">
        <f t="shared" si="7"/>
        <v>6</v>
      </c>
      <c r="G91" s="6" t="s">
        <v>241</v>
      </c>
      <c r="H91" s="6" t="s">
        <v>242</v>
      </c>
      <c r="I91" s="7">
        <v>1993</v>
      </c>
      <c r="J91" s="8" t="s">
        <v>243</v>
      </c>
      <c r="K91" s="4" t="s">
        <v>888</v>
      </c>
      <c r="L91" s="8" t="s">
        <v>12</v>
      </c>
      <c r="M91" s="8" t="s">
        <v>939</v>
      </c>
      <c r="N91" s="8" t="s">
        <v>13</v>
      </c>
      <c r="O91" s="7">
        <v>126</v>
      </c>
    </row>
    <row r="92" spans="1:15" ht="17" x14ac:dyDescent="0.2">
      <c r="A92" s="4">
        <v>91</v>
      </c>
      <c r="B92" s="5">
        <v>44205</v>
      </c>
      <c r="C92" s="21" t="str">
        <f t="shared" si="4"/>
        <v>202101</v>
      </c>
      <c r="D92" s="7">
        <f t="shared" si="5"/>
        <v>2021</v>
      </c>
      <c r="E92" s="7">
        <f t="shared" si="6"/>
        <v>1</v>
      </c>
      <c r="F92" s="7">
        <f t="shared" si="7"/>
        <v>7</v>
      </c>
      <c r="G92" s="6" t="s">
        <v>244</v>
      </c>
      <c r="H92" s="6" t="s">
        <v>245</v>
      </c>
      <c r="I92" s="7">
        <v>1946</v>
      </c>
      <c r="J92" s="8" t="s">
        <v>246</v>
      </c>
      <c r="K92" s="4" t="s">
        <v>888</v>
      </c>
      <c r="L92" s="8" t="s">
        <v>33</v>
      </c>
      <c r="M92" s="8" t="s">
        <v>939</v>
      </c>
      <c r="N92" s="8" t="s">
        <v>13</v>
      </c>
      <c r="O92" s="7">
        <v>130</v>
      </c>
    </row>
    <row r="93" spans="1:15" ht="17" x14ac:dyDescent="0.2">
      <c r="A93" s="4">
        <v>92</v>
      </c>
      <c r="B93" s="5">
        <v>44206</v>
      </c>
      <c r="C93" s="21" t="str">
        <f t="shared" si="4"/>
        <v>202101</v>
      </c>
      <c r="D93" s="7">
        <f t="shared" si="5"/>
        <v>2021</v>
      </c>
      <c r="E93" s="7">
        <f t="shared" si="6"/>
        <v>1</v>
      </c>
      <c r="F93" s="7">
        <f t="shared" si="7"/>
        <v>1</v>
      </c>
      <c r="G93" s="6" t="s">
        <v>247</v>
      </c>
      <c r="H93" s="6" t="s">
        <v>248</v>
      </c>
      <c r="I93" s="7">
        <v>1941</v>
      </c>
      <c r="J93" s="8" t="s">
        <v>249</v>
      </c>
      <c r="K93" s="4" t="s">
        <v>888</v>
      </c>
      <c r="L93" s="8" t="s">
        <v>250</v>
      </c>
      <c r="M93" s="8" t="s">
        <v>939</v>
      </c>
      <c r="N93" s="8" t="s">
        <v>13</v>
      </c>
      <c r="O93" s="7">
        <v>119</v>
      </c>
    </row>
    <row r="94" spans="1:15" ht="17" x14ac:dyDescent="0.2">
      <c r="A94" s="4">
        <v>93</v>
      </c>
      <c r="B94" s="5">
        <v>44211</v>
      </c>
      <c r="C94" s="21" t="str">
        <f t="shared" si="4"/>
        <v>202101</v>
      </c>
      <c r="D94" s="7">
        <f t="shared" si="5"/>
        <v>2021</v>
      </c>
      <c r="E94" s="7">
        <f t="shared" si="6"/>
        <v>1</v>
      </c>
      <c r="F94" s="7">
        <f t="shared" si="7"/>
        <v>6</v>
      </c>
      <c r="G94" s="10" t="s">
        <v>251</v>
      </c>
      <c r="H94" s="6" t="s">
        <v>252</v>
      </c>
      <c r="I94" s="7">
        <v>1993</v>
      </c>
      <c r="J94" s="8" t="s">
        <v>253</v>
      </c>
      <c r="K94" s="4" t="s">
        <v>888</v>
      </c>
      <c r="L94" s="8" t="s">
        <v>33</v>
      </c>
      <c r="M94" s="8" t="s">
        <v>939</v>
      </c>
      <c r="N94" s="8" t="s">
        <v>13</v>
      </c>
      <c r="O94" s="7">
        <v>115</v>
      </c>
    </row>
    <row r="95" spans="1:15" ht="17" x14ac:dyDescent="0.2">
      <c r="A95" s="4">
        <v>94</v>
      </c>
      <c r="B95" s="5">
        <v>44213</v>
      </c>
      <c r="C95" s="21" t="str">
        <f t="shared" si="4"/>
        <v>202101</v>
      </c>
      <c r="D95" s="7">
        <f t="shared" si="5"/>
        <v>2021</v>
      </c>
      <c r="E95" s="7">
        <f t="shared" si="6"/>
        <v>1</v>
      </c>
      <c r="F95" s="7">
        <f t="shared" si="7"/>
        <v>1</v>
      </c>
      <c r="G95" s="6" t="s">
        <v>254</v>
      </c>
      <c r="H95" s="6" t="s">
        <v>255</v>
      </c>
      <c r="I95" s="7">
        <v>1960</v>
      </c>
      <c r="J95" s="8" t="s">
        <v>92</v>
      </c>
      <c r="K95" s="4" t="s">
        <v>888</v>
      </c>
      <c r="L95" s="8" t="s">
        <v>12</v>
      </c>
      <c r="M95" s="8" t="s">
        <v>939</v>
      </c>
      <c r="N95" s="8" t="s">
        <v>13</v>
      </c>
      <c r="O95" s="7">
        <v>189</v>
      </c>
    </row>
    <row r="96" spans="1:15" ht="17" x14ac:dyDescent="0.2">
      <c r="A96" s="4">
        <v>95</v>
      </c>
      <c r="B96" s="5">
        <v>44216</v>
      </c>
      <c r="C96" s="21" t="str">
        <f t="shared" si="4"/>
        <v>202101</v>
      </c>
      <c r="D96" s="7">
        <f t="shared" si="5"/>
        <v>2021</v>
      </c>
      <c r="E96" s="7">
        <f t="shared" si="6"/>
        <v>1</v>
      </c>
      <c r="F96" s="7">
        <f t="shared" si="7"/>
        <v>4</v>
      </c>
      <c r="G96" s="6" t="s">
        <v>256</v>
      </c>
      <c r="H96" s="6" t="s">
        <v>256</v>
      </c>
      <c r="I96" s="7">
        <v>1982</v>
      </c>
      <c r="J96" s="8" t="s">
        <v>212</v>
      </c>
      <c r="K96" s="4" t="s">
        <v>888</v>
      </c>
      <c r="L96" s="8" t="s">
        <v>17</v>
      </c>
      <c r="M96" s="8" t="s">
        <v>939</v>
      </c>
      <c r="N96" s="8" t="s">
        <v>13</v>
      </c>
      <c r="O96" s="7">
        <v>100</v>
      </c>
    </row>
    <row r="97" spans="1:15" ht="17" x14ac:dyDescent="0.2">
      <c r="A97" s="4">
        <v>96</v>
      </c>
      <c r="B97" s="5">
        <v>44218</v>
      </c>
      <c r="C97" s="21" t="str">
        <f t="shared" si="4"/>
        <v>202101</v>
      </c>
      <c r="D97" s="7">
        <f t="shared" si="5"/>
        <v>2021</v>
      </c>
      <c r="E97" s="7">
        <f t="shared" si="6"/>
        <v>1</v>
      </c>
      <c r="F97" s="7">
        <f t="shared" si="7"/>
        <v>6</v>
      </c>
      <c r="G97" s="6" t="s">
        <v>257</v>
      </c>
      <c r="H97" s="6" t="s">
        <v>258</v>
      </c>
      <c r="I97" s="7">
        <v>2019</v>
      </c>
      <c r="J97" s="8" t="s">
        <v>259</v>
      </c>
      <c r="K97" s="4" t="s">
        <v>888</v>
      </c>
      <c r="L97" s="8" t="s">
        <v>210</v>
      </c>
      <c r="M97" s="8" t="s">
        <v>939</v>
      </c>
      <c r="N97" s="8" t="s">
        <v>13</v>
      </c>
      <c r="O97" s="7">
        <v>152</v>
      </c>
    </row>
    <row r="98" spans="1:15" ht="34" x14ac:dyDescent="0.2">
      <c r="A98" s="4">
        <v>97</v>
      </c>
      <c r="B98" s="5">
        <v>44219</v>
      </c>
      <c r="C98" s="21" t="str">
        <f t="shared" si="4"/>
        <v>202101</v>
      </c>
      <c r="D98" s="7">
        <f t="shared" si="5"/>
        <v>2021</v>
      </c>
      <c r="E98" s="7">
        <f t="shared" si="6"/>
        <v>1</v>
      </c>
      <c r="F98" s="7">
        <f t="shared" si="7"/>
        <v>7</v>
      </c>
      <c r="G98" s="6" t="s">
        <v>260</v>
      </c>
      <c r="H98" s="6" t="s">
        <v>261</v>
      </c>
      <c r="I98" s="7">
        <v>2004</v>
      </c>
      <c r="J98" s="8" t="s">
        <v>262</v>
      </c>
      <c r="K98" s="4" t="s">
        <v>888</v>
      </c>
      <c r="L98" s="8" t="s">
        <v>33</v>
      </c>
      <c r="M98" s="8" t="s">
        <v>939</v>
      </c>
      <c r="N98" s="8" t="s">
        <v>13</v>
      </c>
      <c r="O98" s="7">
        <v>113</v>
      </c>
    </row>
    <row r="99" spans="1:15" ht="17" x14ac:dyDescent="0.2">
      <c r="A99" s="4">
        <v>98</v>
      </c>
      <c r="B99" s="5">
        <v>44220</v>
      </c>
      <c r="C99" s="21" t="str">
        <f t="shared" si="4"/>
        <v>202101</v>
      </c>
      <c r="D99" s="7">
        <f t="shared" si="5"/>
        <v>2021</v>
      </c>
      <c r="E99" s="7">
        <f t="shared" si="6"/>
        <v>1</v>
      </c>
      <c r="F99" s="7">
        <f t="shared" si="7"/>
        <v>1</v>
      </c>
      <c r="G99" s="6" t="s">
        <v>263</v>
      </c>
      <c r="H99" s="6" t="s">
        <v>264</v>
      </c>
      <c r="I99" s="7">
        <v>2019</v>
      </c>
      <c r="J99" s="8" t="s">
        <v>265</v>
      </c>
      <c r="K99" s="4" t="s">
        <v>888</v>
      </c>
      <c r="L99" s="8" t="s">
        <v>12</v>
      </c>
      <c r="M99" s="8" t="s">
        <v>939</v>
      </c>
      <c r="N99" s="8" t="s">
        <v>13</v>
      </c>
      <c r="O99" s="7">
        <v>135</v>
      </c>
    </row>
    <row r="100" spans="1:15" ht="34" x14ac:dyDescent="0.2">
      <c r="A100" s="4">
        <v>99</v>
      </c>
      <c r="B100" s="5">
        <v>44225</v>
      </c>
      <c r="C100" s="21" t="str">
        <f t="shared" si="4"/>
        <v>202101</v>
      </c>
      <c r="D100" s="7">
        <f t="shared" si="5"/>
        <v>2021</v>
      </c>
      <c r="E100" s="7">
        <f t="shared" si="6"/>
        <v>1</v>
      </c>
      <c r="F100" s="7">
        <f t="shared" si="7"/>
        <v>6</v>
      </c>
      <c r="G100" s="6" t="s">
        <v>266</v>
      </c>
      <c r="H100" s="6" t="s">
        <v>267</v>
      </c>
      <c r="I100" s="7">
        <v>2014</v>
      </c>
      <c r="J100" s="8" t="s">
        <v>268</v>
      </c>
      <c r="K100" s="4" t="s">
        <v>888</v>
      </c>
      <c r="L100" s="8" t="s">
        <v>33</v>
      </c>
      <c r="M100" s="8" t="s">
        <v>939</v>
      </c>
      <c r="N100" s="8" t="s">
        <v>13</v>
      </c>
      <c r="O100" s="7">
        <v>101</v>
      </c>
    </row>
    <row r="101" spans="1:15" ht="17" x14ac:dyDescent="0.2">
      <c r="A101" s="4">
        <v>100</v>
      </c>
      <c r="B101" s="5">
        <v>44226</v>
      </c>
      <c r="C101" s="21" t="str">
        <f t="shared" si="4"/>
        <v>202101</v>
      </c>
      <c r="D101" s="7">
        <f t="shared" si="5"/>
        <v>2021</v>
      </c>
      <c r="E101" s="7">
        <f t="shared" si="6"/>
        <v>1</v>
      </c>
      <c r="F101" s="7">
        <f t="shared" si="7"/>
        <v>7</v>
      </c>
      <c r="G101" s="6" t="s">
        <v>269</v>
      </c>
      <c r="H101" s="6" t="s">
        <v>270</v>
      </c>
      <c r="I101" s="7">
        <v>2018</v>
      </c>
      <c r="J101" s="8" t="s">
        <v>271</v>
      </c>
      <c r="K101" s="4" t="s">
        <v>888</v>
      </c>
      <c r="L101" s="8" t="s">
        <v>17</v>
      </c>
      <c r="M101" s="8" t="s">
        <v>939</v>
      </c>
      <c r="N101" s="8" t="s">
        <v>13</v>
      </c>
      <c r="O101" s="7">
        <v>122</v>
      </c>
    </row>
    <row r="102" spans="1:15" ht="17" x14ac:dyDescent="0.2">
      <c r="A102" s="4">
        <v>101</v>
      </c>
      <c r="B102" s="5">
        <v>44232</v>
      </c>
      <c r="C102" s="21" t="str">
        <f t="shared" si="4"/>
        <v>202102</v>
      </c>
      <c r="D102" s="7">
        <f t="shared" si="5"/>
        <v>2021</v>
      </c>
      <c r="E102" s="7">
        <f t="shared" si="6"/>
        <v>2</v>
      </c>
      <c r="F102" s="7">
        <f t="shared" si="7"/>
        <v>6</v>
      </c>
      <c r="G102" s="6" t="s">
        <v>272</v>
      </c>
      <c r="H102" s="6" t="s">
        <v>273</v>
      </c>
      <c r="I102" s="7">
        <v>1992</v>
      </c>
      <c r="J102" s="8" t="s">
        <v>274</v>
      </c>
      <c r="K102" s="4" t="s">
        <v>888</v>
      </c>
      <c r="L102" s="8" t="s">
        <v>12</v>
      </c>
      <c r="M102" s="8" t="s">
        <v>939</v>
      </c>
      <c r="N102" s="8" t="s">
        <v>13</v>
      </c>
      <c r="O102" s="7">
        <v>138</v>
      </c>
    </row>
    <row r="103" spans="1:15" ht="17" x14ac:dyDescent="0.2">
      <c r="A103" s="4">
        <v>102</v>
      </c>
      <c r="B103" s="5">
        <v>44233</v>
      </c>
      <c r="C103" s="21" t="str">
        <f t="shared" si="4"/>
        <v>202102</v>
      </c>
      <c r="D103" s="7">
        <f t="shared" si="5"/>
        <v>2021</v>
      </c>
      <c r="E103" s="7">
        <f t="shared" si="6"/>
        <v>2</v>
      </c>
      <c r="F103" s="7">
        <f t="shared" si="7"/>
        <v>7</v>
      </c>
      <c r="G103" s="6" t="s">
        <v>275</v>
      </c>
      <c r="H103" s="6" t="s">
        <v>276</v>
      </c>
      <c r="I103" s="7">
        <v>2020</v>
      </c>
      <c r="J103" s="8" t="s">
        <v>277</v>
      </c>
      <c r="K103" s="4" t="s">
        <v>888</v>
      </c>
      <c r="L103" s="8" t="s">
        <v>17</v>
      </c>
      <c r="M103" s="8" t="s">
        <v>939</v>
      </c>
      <c r="N103" s="8" t="s">
        <v>13</v>
      </c>
      <c r="O103" s="7">
        <v>93</v>
      </c>
    </row>
    <row r="104" spans="1:15" ht="17" x14ac:dyDescent="0.2">
      <c r="A104" s="4">
        <v>103</v>
      </c>
      <c r="B104" s="5">
        <v>44236</v>
      </c>
      <c r="C104" s="21" t="str">
        <f t="shared" si="4"/>
        <v>202102</v>
      </c>
      <c r="D104" s="7">
        <f t="shared" si="5"/>
        <v>2021</v>
      </c>
      <c r="E104" s="7">
        <f t="shared" si="6"/>
        <v>2</v>
      </c>
      <c r="F104" s="7">
        <f t="shared" si="7"/>
        <v>3</v>
      </c>
      <c r="G104" s="6" t="s">
        <v>278</v>
      </c>
      <c r="H104" s="6" t="s">
        <v>278</v>
      </c>
      <c r="I104" s="7">
        <v>1942</v>
      </c>
      <c r="J104" s="8" t="s">
        <v>215</v>
      </c>
      <c r="K104" s="4" t="s">
        <v>888</v>
      </c>
      <c r="L104" s="8" t="s">
        <v>210</v>
      </c>
      <c r="M104" s="8" t="s">
        <v>939</v>
      </c>
      <c r="N104" s="8" t="s">
        <v>13</v>
      </c>
      <c r="O104" s="7">
        <v>72</v>
      </c>
    </row>
    <row r="105" spans="1:15" ht="17" x14ac:dyDescent="0.2">
      <c r="A105" s="4">
        <v>104</v>
      </c>
      <c r="B105" s="5">
        <v>44240</v>
      </c>
      <c r="C105" s="21" t="str">
        <f t="shared" si="4"/>
        <v>202102</v>
      </c>
      <c r="D105" s="7">
        <f t="shared" si="5"/>
        <v>2021</v>
      </c>
      <c r="E105" s="7">
        <f t="shared" si="6"/>
        <v>2</v>
      </c>
      <c r="F105" s="7">
        <f t="shared" si="7"/>
        <v>7</v>
      </c>
      <c r="G105" s="6" t="s">
        <v>279</v>
      </c>
      <c r="H105" s="6" t="s">
        <v>280</v>
      </c>
      <c r="I105" s="7">
        <v>1978</v>
      </c>
      <c r="J105" s="8" t="s">
        <v>281</v>
      </c>
      <c r="K105" s="4" t="s">
        <v>888</v>
      </c>
      <c r="L105" s="8" t="s">
        <v>33</v>
      </c>
      <c r="M105" s="8" t="s">
        <v>939</v>
      </c>
      <c r="N105" s="8" t="s">
        <v>13</v>
      </c>
      <c r="O105" s="7">
        <v>111</v>
      </c>
    </row>
    <row r="106" spans="1:15" ht="17" x14ac:dyDescent="0.2">
      <c r="A106" s="4">
        <v>105</v>
      </c>
      <c r="B106" s="5">
        <v>44241</v>
      </c>
      <c r="C106" s="21" t="str">
        <f t="shared" si="4"/>
        <v>202102</v>
      </c>
      <c r="D106" s="7">
        <f t="shared" si="5"/>
        <v>2021</v>
      </c>
      <c r="E106" s="7">
        <f t="shared" si="6"/>
        <v>2</v>
      </c>
      <c r="F106" s="7">
        <f t="shared" si="7"/>
        <v>1</v>
      </c>
      <c r="G106" s="6" t="s">
        <v>282</v>
      </c>
      <c r="H106" s="6" t="s">
        <v>282</v>
      </c>
      <c r="I106" s="7">
        <v>2020</v>
      </c>
      <c r="J106" s="8" t="s">
        <v>119</v>
      </c>
      <c r="K106" s="4" t="s">
        <v>888</v>
      </c>
      <c r="L106" s="8" t="s">
        <v>17</v>
      </c>
      <c r="M106" s="8" t="s">
        <v>939</v>
      </c>
      <c r="N106" s="8" t="s">
        <v>13</v>
      </c>
      <c r="O106" s="7">
        <v>131</v>
      </c>
    </row>
    <row r="107" spans="1:15" ht="17" x14ac:dyDescent="0.2">
      <c r="A107" s="4">
        <v>106</v>
      </c>
      <c r="B107" s="5">
        <v>44244</v>
      </c>
      <c r="C107" s="21" t="str">
        <f t="shared" si="4"/>
        <v>202102</v>
      </c>
      <c r="D107" s="7">
        <f t="shared" si="5"/>
        <v>2021</v>
      </c>
      <c r="E107" s="7">
        <f t="shared" si="6"/>
        <v>2</v>
      </c>
      <c r="F107" s="7">
        <f t="shared" si="7"/>
        <v>4</v>
      </c>
      <c r="G107" s="6" t="s">
        <v>283</v>
      </c>
      <c r="H107" s="6" t="s">
        <v>284</v>
      </c>
      <c r="I107" s="7">
        <v>2001</v>
      </c>
      <c r="J107" s="8" t="s">
        <v>285</v>
      </c>
      <c r="K107" s="4" t="s">
        <v>888</v>
      </c>
      <c r="L107" s="8" t="s">
        <v>210</v>
      </c>
      <c r="M107" s="8" t="s">
        <v>939</v>
      </c>
      <c r="N107" s="8" t="s">
        <v>13</v>
      </c>
      <c r="O107" s="7">
        <v>115</v>
      </c>
    </row>
    <row r="108" spans="1:15" ht="17" x14ac:dyDescent="0.2">
      <c r="A108" s="4">
        <v>107</v>
      </c>
      <c r="B108" s="5">
        <v>44247</v>
      </c>
      <c r="C108" s="21" t="str">
        <f t="shared" si="4"/>
        <v>202102</v>
      </c>
      <c r="D108" s="7">
        <f t="shared" si="5"/>
        <v>2021</v>
      </c>
      <c r="E108" s="7">
        <f t="shared" si="6"/>
        <v>2</v>
      </c>
      <c r="F108" s="7">
        <f t="shared" si="7"/>
        <v>7</v>
      </c>
      <c r="G108" s="6" t="s">
        <v>286</v>
      </c>
      <c r="H108" s="6" t="s">
        <v>287</v>
      </c>
      <c r="I108" s="7">
        <v>1987</v>
      </c>
      <c r="J108" s="8" t="s">
        <v>61</v>
      </c>
      <c r="K108" s="4" t="s">
        <v>888</v>
      </c>
      <c r="L108" s="8" t="s">
        <v>12</v>
      </c>
      <c r="M108" s="8" t="s">
        <v>939</v>
      </c>
      <c r="N108" s="8" t="s">
        <v>13</v>
      </c>
      <c r="O108" s="7">
        <v>154</v>
      </c>
    </row>
    <row r="109" spans="1:15" ht="17" x14ac:dyDescent="0.2">
      <c r="A109" s="4">
        <v>108</v>
      </c>
      <c r="B109" s="5">
        <v>44248</v>
      </c>
      <c r="C109" s="21" t="str">
        <f t="shared" si="4"/>
        <v>202102</v>
      </c>
      <c r="D109" s="7">
        <f t="shared" si="5"/>
        <v>2021</v>
      </c>
      <c r="E109" s="7">
        <f t="shared" si="6"/>
        <v>2</v>
      </c>
      <c r="F109" s="7">
        <f t="shared" si="7"/>
        <v>1</v>
      </c>
      <c r="G109" s="6" t="s">
        <v>288</v>
      </c>
      <c r="H109" s="6" t="s">
        <v>289</v>
      </c>
      <c r="I109" s="7">
        <v>1972</v>
      </c>
      <c r="J109" s="8" t="s">
        <v>290</v>
      </c>
      <c r="K109" s="4" t="s">
        <v>888</v>
      </c>
      <c r="L109" s="8" t="s">
        <v>291</v>
      </c>
      <c r="M109" s="8" t="s">
        <v>939</v>
      </c>
      <c r="N109" s="8" t="s">
        <v>13</v>
      </c>
      <c r="O109" s="7">
        <v>86</v>
      </c>
    </row>
    <row r="110" spans="1:15" ht="17" x14ac:dyDescent="0.2">
      <c r="A110" s="4">
        <v>109</v>
      </c>
      <c r="B110" s="5">
        <v>44249</v>
      </c>
      <c r="C110" s="21" t="str">
        <f t="shared" si="4"/>
        <v>202102</v>
      </c>
      <c r="D110" s="7">
        <f t="shared" si="5"/>
        <v>2021</v>
      </c>
      <c r="E110" s="7">
        <f t="shared" si="6"/>
        <v>2</v>
      </c>
      <c r="F110" s="7">
        <f t="shared" si="7"/>
        <v>2</v>
      </c>
      <c r="G110" s="6" t="s">
        <v>292</v>
      </c>
      <c r="H110" s="6" t="s">
        <v>292</v>
      </c>
      <c r="I110" s="7">
        <v>1942</v>
      </c>
      <c r="J110" s="8" t="s">
        <v>215</v>
      </c>
      <c r="K110" s="4" t="s">
        <v>888</v>
      </c>
      <c r="L110" s="8" t="s">
        <v>210</v>
      </c>
      <c r="M110" s="8" t="s">
        <v>939</v>
      </c>
      <c r="N110" s="8" t="s">
        <v>13</v>
      </c>
      <c r="O110" s="7">
        <v>43</v>
      </c>
    </row>
    <row r="111" spans="1:15" ht="17" x14ac:dyDescent="0.2">
      <c r="A111" s="4">
        <v>110</v>
      </c>
      <c r="B111" s="5">
        <v>44250</v>
      </c>
      <c r="C111" s="21" t="str">
        <f t="shared" si="4"/>
        <v>202102</v>
      </c>
      <c r="D111" s="7">
        <f t="shared" si="5"/>
        <v>2021</v>
      </c>
      <c r="E111" s="7">
        <f t="shared" si="6"/>
        <v>2</v>
      </c>
      <c r="F111" s="7">
        <f t="shared" si="7"/>
        <v>3</v>
      </c>
      <c r="G111" s="6" t="s">
        <v>293</v>
      </c>
      <c r="H111" s="6" t="s">
        <v>293</v>
      </c>
      <c r="I111" s="7">
        <v>2004</v>
      </c>
      <c r="J111" s="8" t="s">
        <v>294</v>
      </c>
      <c r="K111" s="4" t="s">
        <v>888</v>
      </c>
      <c r="L111" s="8" t="s">
        <v>33</v>
      </c>
      <c r="M111" s="8" t="s">
        <v>939</v>
      </c>
      <c r="N111" s="8" t="s">
        <v>13</v>
      </c>
      <c r="O111" s="7">
        <v>120</v>
      </c>
    </row>
    <row r="112" spans="1:15" ht="17" x14ac:dyDescent="0.2">
      <c r="A112" s="4">
        <v>111</v>
      </c>
      <c r="B112" s="5">
        <v>44253</v>
      </c>
      <c r="C112" s="21" t="str">
        <f t="shared" si="4"/>
        <v>202102</v>
      </c>
      <c r="D112" s="7">
        <f t="shared" si="5"/>
        <v>2021</v>
      </c>
      <c r="E112" s="7">
        <f t="shared" si="6"/>
        <v>2</v>
      </c>
      <c r="F112" s="7">
        <f t="shared" si="7"/>
        <v>6</v>
      </c>
      <c r="G112" s="6" t="s">
        <v>295</v>
      </c>
      <c r="H112" s="6" t="s">
        <v>296</v>
      </c>
      <c r="I112" s="7">
        <v>2015</v>
      </c>
      <c r="J112" s="8" t="s">
        <v>297</v>
      </c>
      <c r="K112" s="4" t="s">
        <v>888</v>
      </c>
      <c r="L112" s="8" t="s">
        <v>12</v>
      </c>
      <c r="M112" s="8" t="s">
        <v>939</v>
      </c>
      <c r="N112" s="8" t="s">
        <v>13</v>
      </c>
      <c r="O112" s="7">
        <v>124</v>
      </c>
    </row>
    <row r="113" spans="1:15" ht="17" x14ac:dyDescent="0.2">
      <c r="A113" s="4">
        <v>112</v>
      </c>
      <c r="B113" s="5">
        <v>44256</v>
      </c>
      <c r="C113" s="21" t="str">
        <f t="shared" si="4"/>
        <v>202103</v>
      </c>
      <c r="D113" s="7">
        <f t="shared" si="5"/>
        <v>2021</v>
      </c>
      <c r="E113" s="7">
        <f t="shared" si="6"/>
        <v>3</v>
      </c>
      <c r="F113" s="7">
        <f t="shared" si="7"/>
        <v>2</v>
      </c>
      <c r="G113" s="6" t="s">
        <v>298</v>
      </c>
      <c r="H113" s="6" t="s">
        <v>298</v>
      </c>
      <c r="I113" s="7">
        <v>1982</v>
      </c>
      <c r="J113" s="8" t="s">
        <v>299</v>
      </c>
      <c r="K113" s="4" t="s">
        <v>888</v>
      </c>
      <c r="L113" s="8" t="s">
        <v>210</v>
      </c>
      <c r="M113" s="8" t="s">
        <v>939</v>
      </c>
      <c r="N113" s="8" t="s">
        <v>13</v>
      </c>
      <c r="O113" s="7">
        <v>96</v>
      </c>
    </row>
    <row r="114" spans="1:15" ht="34" x14ac:dyDescent="0.2">
      <c r="A114" s="4">
        <v>113</v>
      </c>
      <c r="B114" s="5">
        <v>44258</v>
      </c>
      <c r="C114" s="21" t="str">
        <f t="shared" si="4"/>
        <v>202103</v>
      </c>
      <c r="D114" s="7">
        <f t="shared" si="5"/>
        <v>2021</v>
      </c>
      <c r="E114" s="7">
        <f t="shared" si="6"/>
        <v>3</v>
      </c>
      <c r="F114" s="7">
        <f t="shared" si="7"/>
        <v>4</v>
      </c>
      <c r="G114" s="6" t="s">
        <v>300</v>
      </c>
      <c r="H114" s="6" t="s">
        <v>301</v>
      </c>
      <c r="I114" s="7">
        <v>2005</v>
      </c>
      <c r="J114" s="8" t="s">
        <v>302</v>
      </c>
      <c r="K114" s="4" t="s">
        <v>888</v>
      </c>
      <c r="L114" s="8" t="s">
        <v>17</v>
      </c>
      <c r="M114" s="8" t="s">
        <v>939</v>
      </c>
      <c r="N114" s="8" t="s">
        <v>13</v>
      </c>
      <c r="O114" s="7">
        <v>78</v>
      </c>
    </row>
    <row r="115" spans="1:15" ht="17" x14ac:dyDescent="0.2">
      <c r="A115" s="4">
        <v>114</v>
      </c>
      <c r="B115" s="5">
        <v>44260</v>
      </c>
      <c r="C115" s="21" t="str">
        <f t="shared" si="4"/>
        <v>202103</v>
      </c>
      <c r="D115" s="7">
        <f t="shared" si="5"/>
        <v>2021</v>
      </c>
      <c r="E115" s="7">
        <f t="shared" si="6"/>
        <v>3</v>
      </c>
      <c r="F115" s="7">
        <f t="shared" si="7"/>
        <v>6</v>
      </c>
      <c r="G115" s="6" t="s">
        <v>303</v>
      </c>
      <c r="H115" s="6" t="s">
        <v>304</v>
      </c>
      <c r="I115" s="7">
        <v>2021</v>
      </c>
      <c r="J115" s="8" t="s">
        <v>305</v>
      </c>
      <c r="K115" s="4" t="s">
        <v>888</v>
      </c>
      <c r="L115" s="8" t="s">
        <v>33</v>
      </c>
      <c r="M115" s="8" t="s">
        <v>939</v>
      </c>
      <c r="N115" s="8" t="s">
        <v>13</v>
      </c>
      <c r="O115" s="7">
        <v>110</v>
      </c>
    </row>
    <row r="116" spans="1:15" ht="17" x14ac:dyDescent="0.2">
      <c r="A116" s="4">
        <v>115</v>
      </c>
      <c r="B116" s="5">
        <v>44261</v>
      </c>
      <c r="C116" s="21" t="str">
        <f t="shared" si="4"/>
        <v>202103</v>
      </c>
      <c r="D116" s="7">
        <f t="shared" si="5"/>
        <v>2021</v>
      </c>
      <c r="E116" s="7">
        <f t="shared" si="6"/>
        <v>3</v>
      </c>
      <c r="F116" s="7">
        <f t="shared" si="7"/>
        <v>7</v>
      </c>
      <c r="G116" s="6" t="s">
        <v>306</v>
      </c>
      <c r="H116" s="6" t="s">
        <v>307</v>
      </c>
      <c r="I116" s="7">
        <v>1962</v>
      </c>
      <c r="J116" s="8" t="s">
        <v>308</v>
      </c>
      <c r="K116" s="4" t="s">
        <v>888</v>
      </c>
      <c r="L116" s="8" t="s">
        <v>12</v>
      </c>
      <c r="M116" s="8" t="s">
        <v>939</v>
      </c>
      <c r="N116" s="8" t="s">
        <v>13</v>
      </c>
      <c r="O116" s="7">
        <v>130</v>
      </c>
    </row>
    <row r="117" spans="1:15" ht="17" x14ac:dyDescent="0.2">
      <c r="A117" s="4">
        <v>116</v>
      </c>
      <c r="B117" s="5">
        <v>44264</v>
      </c>
      <c r="C117" s="21" t="str">
        <f t="shared" si="4"/>
        <v>202103</v>
      </c>
      <c r="D117" s="7">
        <f t="shared" si="5"/>
        <v>2021</v>
      </c>
      <c r="E117" s="7">
        <f t="shared" si="6"/>
        <v>3</v>
      </c>
      <c r="F117" s="7">
        <f t="shared" si="7"/>
        <v>3</v>
      </c>
      <c r="G117" s="6" t="s">
        <v>309</v>
      </c>
      <c r="H117" s="6" t="s">
        <v>310</v>
      </c>
      <c r="I117" s="7">
        <v>1944</v>
      </c>
      <c r="J117" s="8" t="s">
        <v>215</v>
      </c>
      <c r="K117" s="4" t="s">
        <v>888</v>
      </c>
      <c r="L117" s="8" t="s">
        <v>210</v>
      </c>
      <c r="M117" s="8" t="s">
        <v>939</v>
      </c>
      <c r="N117" s="8" t="s">
        <v>13</v>
      </c>
      <c r="O117" s="7">
        <v>71</v>
      </c>
    </row>
    <row r="118" spans="1:15" ht="17" x14ac:dyDescent="0.2">
      <c r="A118" s="4">
        <v>117</v>
      </c>
      <c r="B118" s="5">
        <v>44265</v>
      </c>
      <c r="C118" s="21" t="str">
        <f t="shared" si="4"/>
        <v>202103</v>
      </c>
      <c r="D118" s="7">
        <f t="shared" si="5"/>
        <v>2021</v>
      </c>
      <c r="E118" s="7">
        <f t="shared" si="6"/>
        <v>3</v>
      </c>
      <c r="F118" s="7">
        <f t="shared" si="7"/>
        <v>4</v>
      </c>
      <c r="G118" s="6" t="s">
        <v>311</v>
      </c>
      <c r="H118" s="6" t="s">
        <v>312</v>
      </c>
      <c r="I118" s="7">
        <v>1962</v>
      </c>
      <c r="J118" s="8" t="s">
        <v>313</v>
      </c>
      <c r="K118" s="4" t="s">
        <v>888</v>
      </c>
      <c r="L118" s="8" t="s">
        <v>314</v>
      </c>
      <c r="M118" s="8" t="s">
        <v>938</v>
      </c>
      <c r="N118" s="8" t="s">
        <v>13</v>
      </c>
      <c r="O118" s="7">
        <v>115</v>
      </c>
    </row>
    <row r="119" spans="1:15" ht="17" x14ac:dyDescent="0.2">
      <c r="A119" s="4">
        <v>118</v>
      </c>
      <c r="B119" s="5">
        <v>44269</v>
      </c>
      <c r="C119" s="21" t="str">
        <f t="shared" si="4"/>
        <v>202103</v>
      </c>
      <c r="D119" s="7">
        <f t="shared" si="5"/>
        <v>2021</v>
      </c>
      <c r="E119" s="7">
        <f t="shared" si="6"/>
        <v>3</v>
      </c>
      <c r="F119" s="7">
        <f t="shared" si="7"/>
        <v>1</v>
      </c>
      <c r="G119" s="6" t="s">
        <v>315</v>
      </c>
      <c r="H119" s="6" t="s">
        <v>316</v>
      </c>
      <c r="I119" s="7">
        <v>2020</v>
      </c>
      <c r="J119" s="8" t="s">
        <v>317</v>
      </c>
      <c r="K119" s="4" t="s">
        <v>888</v>
      </c>
      <c r="L119" s="8" t="s">
        <v>33</v>
      </c>
      <c r="M119" s="8" t="s">
        <v>939</v>
      </c>
      <c r="N119" s="8" t="s">
        <v>13</v>
      </c>
      <c r="O119" s="7">
        <v>130</v>
      </c>
    </row>
    <row r="120" spans="1:15" ht="17" x14ac:dyDescent="0.2">
      <c r="A120" s="4">
        <v>119</v>
      </c>
      <c r="B120" s="5">
        <v>44271</v>
      </c>
      <c r="C120" s="21" t="str">
        <f t="shared" si="4"/>
        <v>202103</v>
      </c>
      <c r="D120" s="7">
        <f t="shared" si="5"/>
        <v>2021</v>
      </c>
      <c r="E120" s="7">
        <f t="shared" si="6"/>
        <v>3</v>
      </c>
      <c r="F120" s="7">
        <f t="shared" si="7"/>
        <v>3</v>
      </c>
      <c r="G120" s="6" t="s">
        <v>318</v>
      </c>
      <c r="H120" s="6" t="s">
        <v>319</v>
      </c>
      <c r="I120" s="7">
        <v>2018</v>
      </c>
      <c r="J120" s="8" t="s">
        <v>320</v>
      </c>
      <c r="K120" s="4" t="s">
        <v>888</v>
      </c>
      <c r="L120" s="8" t="s">
        <v>17</v>
      </c>
      <c r="M120" s="8" t="s">
        <v>939</v>
      </c>
      <c r="N120" s="8" t="s">
        <v>13</v>
      </c>
      <c r="O120" s="7">
        <v>114</v>
      </c>
    </row>
    <row r="121" spans="1:15" ht="17" x14ac:dyDescent="0.2">
      <c r="A121" s="4">
        <v>120</v>
      </c>
      <c r="B121" s="5">
        <v>44274</v>
      </c>
      <c r="C121" s="21" t="str">
        <f t="shared" si="4"/>
        <v>202103</v>
      </c>
      <c r="D121" s="7">
        <f t="shared" si="5"/>
        <v>2021</v>
      </c>
      <c r="E121" s="7">
        <f t="shared" si="6"/>
        <v>3</v>
      </c>
      <c r="F121" s="7">
        <f t="shared" si="7"/>
        <v>6</v>
      </c>
      <c r="G121" s="6" t="s">
        <v>321</v>
      </c>
      <c r="H121" s="6" t="s">
        <v>321</v>
      </c>
      <c r="I121" s="7">
        <v>2014</v>
      </c>
      <c r="J121" s="8" t="s">
        <v>322</v>
      </c>
      <c r="K121" s="4" t="s">
        <v>888</v>
      </c>
      <c r="L121" s="8" t="s">
        <v>17</v>
      </c>
      <c r="M121" s="8" t="s">
        <v>939</v>
      </c>
      <c r="N121" s="8" t="s">
        <v>13</v>
      </c>
      <c r="O121" s="7">
        <v>123</v>
      </c>
    </row>
    <row r="122" spans="1:15" ht="17" x14ac:dyDescent="0.2">
      <c r="A122" s="4">
        <v>121</v>
      </c>
      <c r="B122" s="5">
        <v>44275</v>
      </c>
      <c r="C122" s="21" t="str">
        <f t="shared" si="4"/>
        <v>202103</v>
      </c>
      <c r="D122" s="7">
        <f t="shared" si="5"/>
        <v>2021</v>
      </c>
      <c r="E122" s="7">
        <f t="shared" si="6"/>
        <v>3</v>
      </c>
      <c r="F122" s="7">
        <f t="shared" si="7"/>
        <v>7</v>
      </c>
      <c r="G122" s="6" t="s">
        <v>323</v>
      </c>
      <c r="H122" s="6" t="s">
        <v>324</v>
      </c>
      <c r="I122" s="7">
        <v>2011</v>
      </c>
      <c r="J122" s="8" t="s">
        <v>325</v>
      </c>
      <c r="K122" s="4" t="s">
        <v>888</v>
      </c>
      <c r="L122" s="8" t="s">
        <v>33</v>
      </c>
      <c r="M122" s="8" t="s">
        <v>939</v>
      </c>
      <c r="N122" s="8" t="s">
        <v>13</v>
      </c>
      <c r="O122" s="7">
        <v>100</v>
      </c>
    </row>
    <row r="123" spans="1:15" ht="17" x14ac:dyDescent="0.2">
      <c r="A123" s="4">
        <v>122</v>
      </c>
      <c r="B123" s="5">
        <v>44281</v>
      </c>
      <c r="C123" s="21" t="str">
        <f t="shared" si="4"/>
        <v>202103</v>
      </c>
      <c r="D123" s="7">
        <f t="shared" si="5"/>
        <v>2021</v>
      </c>
      <c r="E123" s="7">
        <f t="shared" si="6"/>
        <v>3</v>
      </c>
      <c r="F123" s="7">
        <f t="shared" si="7"/>
        <v>6</v>
      </c>
      <c r="G123" s="6" t="s">
        <v>326</v>
      </c>
      <c r="H123" s="6" t="s">
        <v>327</v>
      </c>
      <c r="I123" s="7">
        <v>2006</v>
      </c>
      <c r="J123" s="8" t="s">
        <v>328</v>
      </c>
      <c r="K123" s="4" t="s">
        <v>888</v>
      </c>
      <c r="L123" s="8" t="s">
        <v>12</v>
      </c>
      <c r="M123" s="8" t="s">
        <v>939</v>
      </c>
      <c r="N123" s="8" t="s">
        <v>13</v>
      </c>
      <c r="O123" s="7">
        <v>123</v>
      </c>
    </row>
    <row r="124" spans="1:15" ht="17" x14ac:dyDescent="0.2">
      <c r="A124" s="4">
        <v>123</v>
      </c>
      <c r="B124" s="5">
        <v>44282</v>
      </c>
      <c r="C124" s="21" t="str">
        <f t="shared" si="4"/>
        <v>202103</v>
      </c>
      <c r="D124" s="7">
        <f t="shared" si="5"/>
        <v>2021</v>
      </c>
      <c r="E124" s="7">
        <f t="shared" si="6"/>
        <v>3</v>
      </c>
      <c r="F124" s="7">
        <f t="shared" si="7"/>
        <v>7</v>
      </c>
      <c r="G124" s="6" t="s">
        <v>329</v>
      </c>
      <c r="H124" s="6" t="s">
        <v>330</v>
      </c>
      <c r="I124" s="7">
        <v>1963</v>
      </c>
      <c r="J124" s="8" t="s">
        <v>313</v>
      </c>
      <c r="K124" s="4" t="s">
        <v>888</v>
      </c>
      <c r="L124" s="8" t="s">
        <v>314</v>
      </c>
      <c r="M124" s="8" t="s">
        <v>938</v>
      </c>
      <c r="N124" s="8" t="s">
        <v>13</v>
      </c>
      <c r="O124" s="7">
        <v>116</v>
      </c>
    </row>
    <row r="125" spans="1:15" ht="17" x14ac:dyDescent="0.2">
      <c r="A125" s="4">
        <v>124</v>
      </c>
      <c r="B125" s="5">
        <v>44283</v>
      </c>
      <c r="C125" s="21" t="str">
        <f t="shared" si="4"/>
        <v>202103</v>
      </c>
      <c r="D125" s="7">
        <f t="shared" si="5"/>
        <v>2021</v>
      </c>
      <c r="E125" s="7">
        <f t="shared" si="6"/>
        <v>3</v>
      </c>
      <c r="F125" s="7">
        <f t="shared" si="7"/>
        <v>1</v>
      </c>
      <c r="G125" s="6" t="s">
        <v>331</v>
      </c>
      <c r="H125" s="6" t="s">
        <v>332</v>
      </c>
      <c r="I125" s="7">
        <v>2017</v>
      </c>
      <c r="J125" s="8" t="s">
        <v>333</v>
      </c>
      <c r="K125" s="4" t="s">
        <v>888</v>
      </c>
      <c r="L125" s="8" t="s">
        <v>17</v>
      </c>
      <c r="M125" s="8" t="s">
        <v>939</v>
      </c>
      <c r="N125" s="8" t="s">
        <v>13</v>
      </c>
      <c r="O125" s="7">
        <v>120</v>
      </c>
    </row>
    <row r="126" spans="1:15" ht="17" x14ac:dyDescent="0.2">
      <c r="A126" s="4">
        <v>125</v>
      </c>
      <c r="B126" s="5">
        <v>44284</v>
      </c>
      <c r="C126" s="21" t="str">
        <f t="shared" si="4"/>
        <v>202103</v>
      </c>
      <c r="D126" s="7">
        <f t="shared" si="5"/>
        <v>2021</v>
      </c>
      <c r="E126" s="7">
        <f t="shared" si="6"/>
        <v>3</v>
      </c>
      <c r="F126" s="7">
        <f t="shared" si="7"/>
        <v>2</v>
      </c>
      <c r="G126" s="6" t="s">
        <v>334</v>
      </c>
      <c r="H126" s="6" t="s">
        <v>335</v>
      </c>
      <c r="I126" s="7">
        <v>2019</v>
      </c>
      <c r="J126" s="8" t="s">
        <v>336</v>
      </c>
      <c r="K126" s="4" t="s">
        <v>888</v>
      </c>
      <c r="L126" s="8" t="s">
        <v>12</v>
      </c>
      <c r="M126" s="8" t="s">
        <v>939</v>
      </c>
      <c r="N126" s="8" t="s">
        <v>13</v>
      </c>
      <c r="O126" s="7">
        <v>132</v>
      </c>
    </row>
    <row r="127" spans="1:15" ht="17" x14ac:dyDescent="0.2">
      <c r="A127" s="4">
        <v>126</v>
      </c>
      <c r="B127" s="5">
        <v>44285</v>
      </c>
      <c r="C127" s="21" t="str">
        <f t="shared" si="4"/>
        <v>202103</v>
      </c>
      <c r="D127" s="7">
        <f t="shared" si="5"/>
        <v>2021</v>
      </c>
      <c r="E127" s="7">
        <f t="shared" si="6"/>
        <v>3</v>
      </c>
      <c r="F127" s="7">
        <f t="shared" si="7"/>
        <v>3</v>
      </c>
      <c r="G127" s="6" t="s">
        <v>337</v>
      </c>
      <c r="H127" s="6" t="s">
        <v>337</v>
      </c>
      <c r="I127" s="7">
        <v>2021</v>
      </c>
      <c r="J127" s="8" t="s">
        <v>338</v>
      </c>
      <c r="K127" s="4" t="s">
        <v>888</v>
      </c>
      <c r="L127" s="8" t="s">
        <v>220</v>
      </c>
      <c r="M127" s="8" t="s">
        <v>937</v>
      </c>
      <c r="N127" s="8" t="s">
        <v>339</v>
      </c>
      <c r="O127" s="7">
        <v>113</v>
      </c>
    </row>
    <row r="128" spans="1:15" ht="34" x14ac:dyDescent="0.2">
      <c r="A128" s="4">
        <v>127</v>
      </c>
      <c r="B128" s="5">
        <v>44286</v>
      </c>
      <c r="C128" s="21" t="str">
        <f t="shared" si="4"/>
        <v>202103</v>
      </c>
      <c r="D128" s="7">
        <f t="shared" si="5"/>
        <v>2021</v>
      </c>
      <c r="E128" s="7">
        <f t="shared" si="6"/>
        <v>3</v>
      </c>
      <c r="F128" s="7">
        <f t="shared" si="7"/>
        <v>4</v>
      </c>
      <c r="G128" s="6" t="s">
        <v>340</v>
      </c>
      <c r="H128" s="6" t="s">
        <v>341</v>
      </c>
      <c r="I128" s="7">
        <v>2004</v>
      </c>
      <c r="J128" s="8" t="s">
        <v>285</v>
      </c>
      <c r="K128" s="4" t="s">
        <v>888</v>
      </c>
      <c r="L128" s="8" t="s">
        <v>210</v>
      </c>
      <c r="M128" s="8" t="s">
        <v>939</v>
      </c>
      <c r="N128" s="8" t="s">
        <v>13</v>
      </c>
      <c r="O128" s="7">
        <v>115</v>
      </c>
    </row>
    <row r="129" spans="1:15" ht="17" x14ac:dyDescent="0.2">
      <c r="A129" s="4">
        <v>128</v>
      </c>
      <c r="B129" s="5">
        <v>44287</v>
      </c>
      <c r="C129" s="21" t="str">
        <f t="shared" si="4"/>
        <v>202104</v>
      </c>
      <c r="D129" s="7">
        <f t="shared" si="5"/>
        <v>2021</v>
      </c>
      <c r="E129" s="7">
        <f t="shared" si="6"/>
        <v>4</v>
      </c>
      <c r="F129" s="7">
        <f t="shared" si="7"/>
        <v>5</v>
      </c>
      <c r="G129" s="6" t="s">
        <v>342</v>
      </c>
      <c r="H129" s="6" t="s">
        <v>343</v>
      </c>
      <c r="I129" s="7">
        <v>1962</v>
      </c>
      <c r="J129" s="8" t="s">
        <v>344</v>
      </c>
      <c r="K129" s="4" t="s">
        <v>888</v>
      </c>
      <c r="L129" s="8" t="s">
        <v>314</v>
      </c>
      <c r="M129" s="8" t="s">
        <v>938</v>
      </c>
      <c r="N129" s="8" t="s">
        <v>13</v>
      </c>
      <c r="O129" s="7">
        <v>228</v>
      </c>
    </row>
    <row r="130" spans="1:15" ht="17" x14ac:dyDescent="0.2">
      <c r="A130" s="4">
        <v>129</v>
      </c>
      <c r="B130" s="5">
        <v>44292</v>
      </c>
      <c r="C130" s="21" t="str">
        <f t="shared" si="4"/>
        <v>202104</v>
      </c>
      <c r="D130" s="7">
        <f t="shared" si="5"/>
        <v>2021</v>
      </c>
      <c r="E130" s="7">
        <f t="shared" si="6"/>
        <v>4</v>
      </c>
      <c r="F130" s="7">
        <f t="shared" si="7"/>
        <v>3</v>
      </c>
      <c r="G130" s="6" t="s">
        <v>345</v>
      </c>
      <c r="H130" s="6" t="s">
        <v>346</v>
      </c>
      <c r="I130" s="7">
        <v>2019</v>
      </c>
      <c r="J130" s="8" t="s">
        <v>347</v>
      </c>
      <c r="K130" s="4" t="s">
        <v>888</v>
      </c>
      <c r="L130" s="8" t="s">
        <v>33</v>
      </c>
      <c r="M130" s="8" t="s">
        <v>939</v>
      </c>
      <c r="N130" s="8" t="s">
        <v>13</v>
      </c>
      <c r="O130" s="7">
        <v>130</v>
      </c>
    </row>
    <row r="131" spans="1:15" ht="34" x14ac:dyDescent="0.2">
      <c r="A131" s="4">
        <v>130</v>
      </c>
      <c r="B131" s="5">
        <v>44294</v>
      </c>
      <c r="C131" s="21" t="str">
        <f t="shared" ref="C131:C194" si="8">CONCATENATE(D131,IF(AND(E131&gt;=1,E131&lt;=9),"0",""),E131)</f>
        <v>202104</v>
      </c>
      <c r="D131" s="7">
        <f t="shared" ref="D131:D194" si="9">YEAR(B131)</f>
        <v>2021</v>
      </c>
      <c r="E131" s="7">
        <f t="shared" ref="E131:E194" si="10">MONTH(B131)</f>
        <v>4</v>
      </c>
      <c r="F131" s="7">
        <f t="shared" ref="F131:F194" si="11">WEEKDAY(B131,1)</f>
        <v>5</v>
      </c>
      <c r="G131" s="6" t="s">
        <v>348</v>
      </c>
      <c r="H131" s="6" t="s">
        <v>349</v>
      </c>
      <c r="I131" s="7">
        <v>2015</v>
      </c>
      <c r="J131" s="8" t="s">
        <v>350</v>
      </c>
      <c r="K131" s="4" t="s">
        <v>888</v>
      </c>
      <c r="L131" s="8" t="s">
        <v>210</v>
      </c>
      <c r="M131" s="8" t="s">
        <v>939</v>
      </c>
      <c r="N131" s="8" t="s">
        <v>13</v>
      </c>
      <c r="O131" s="7">
        <v>93</v>
      </c>
    </row>
    <row r="132" spans="1:15" ht="17" x14ac:dyDescent="0.2">
      <c r="A132" s="4">
        <v>131</v>
      </c>
      <c r="B132" s="5">
        <v>44295</v>
      </c>
      <c r="C132" s="21" t="str">
        <f t="shared" si="8"/>
        <v>202104</v>
      </c>
      <c r="D132" s="7">
        <f t="shared" si="9"/>
        <v>2021</v>
      </c>
      <c r="E132" s="7">
        <f t="shared" si="10"/>
        <v>4</v>
      </c>
      <c r="F132" s="7">
        <f t="shared" si="11"/>
        <v>6</v>
      </c>
      <c r="G132" s="6" t="s">
        <v>351</v>
      </c>
      <c r="H132" s="6" t="s">
        <v>352</v>
      </c>
      <c r="I132" s="7">
        <v>1997</v>
      </c>
      <c r="J132" s="8" t="s">
        <v>119</v>
      </c>
      <c r="K132" s="4" t="s">
        <v>888</v>
      </c>
      <c r="L132" s="8" t="s">
        <v>17</v>
      </c>
      <c r="M132" s="8" t="s">
        <v>939</v>
      </c>
      <c r="N132" s="8" t="s">
        <v>13</v>
      </c>
      <c r="O132" s="7">
        <v>123</v>
      </c>
    </row>
    <row r="133" spans="1:15" ht="17" x14ac:dyDescent="0.2">
      <c r="A133" s="4">
        <v>132</v>
      </c>
      <c r="B133" s="5">
        <v>44296</v>
      </c>
      <c r="C133" s="21" t="str">
        <f t="shared" si="8"/>
        <v>202104</v>
      </c>
      <c r="D133" s="7">
        <f t="shared" si="9"/>
        <v>2021</v>
      </c>
      <c r="E133" s="7">
        <f t="shared" si="10"/>
        <v>4</v>
      </c>
      <c r="F133" s="7">
        <f t="shared" si="11"/>
        <v>7</v>
      </c>
      <c r="G133" s="6" t="s">
        <v>353</v>
      </c>
      <c r="H133" s="6" t="s">
        <v>353</v>
      </c>
      <c r="I133" s="7">
        <v>2010</v>
      </c>
      <c r="J133" s="8" t="s">
        <v>96</v>
      </c>
      <c r="K133" s="4" t="s">
        <v>888</v>
      </c>
      <c r="L133" s="8" t="s">
        <v>33</v>
      </c>
      <c r="M133" s="8" t="s">
        <v>939</v>
      </c>
      <c r="N133" s="8" t="s">
        <v>13</v>
      </c>
      <c r="O133" s="7">
        <v>148</v>
      </c>
    </row>
    <row r="134" spans="1:15" ht="17" x14ac:dyDescent="0.2">
      <c r="A134" s="4">
        <v>133</v>
      </c>
      <c r="B134" s="5">
        <v>44302</v>
      </c>
      <c r="C134" s="21" t="str">
        <f t="shared" si="8"/>
        <v>202104</v>
      </c>
      <c r="D134" s="7">
        <f t="shared" si="9"/>
        <v>2021</v>
      </c>
      <c r="E134" s="7">
        <f t="shared" si="10"/>
        <v>4</v>
      </c>
      <c r="F134" s="7">
        <f t="shared" si="11"/>
        <v>6</v>
      </c>
      <c r="G134" s="6" t="s">
        <v>354</v>
      </c>
      <c r="H134" s="6" t="s">
        <v>355</v>
      </c>
      <c r="I134" s="7">
        <v>1964</v>
      </c>
      <c r="J134" s="8" t="s">
        <v>356</v>
      </c>
      <c r="K134" s="4" t="s">
        <v>888</v>
      </c>
      <c r="L134" s="8" t="s">
        <v>314</v>
      </c>
      <c r="M134" s="8" t="s">
        <v>938</v>
      </c>
      <c r="N134" s="8" t="s">
        <v>13</v>
      </c>
      <c r="O134" s="7">
        <v>110</v>
      </c>
    </row>
    <row r="135" spans="1:15" ht="17" x14ac:dyDescent="0.2">
      <c r="A135" s="4">
        <v>134</v>
      </c>
      <c r="B135" s="5">
        <v>44307</v>
      </c>
      <c r="C135" s="21" t="str">
        <f t="shared" si="8"/>
        <v>202104</v>
      </c>
      <c r="D135" s="7">
        <f t="shared" si="9"/>
        <v>2021</v>
      </c>
      <c r="E135" s="7">
        <f t="shared" si="10"/>
        <v>4</v>
      </c>
      <c r="F135" s="7">
        <f t="shared" si="11"/>
        <v>4</v>
      </c>
      <c r="G135" s="6" t="s">
        <v>357</v>
      </c>
      <c r="H135" s="6" t="s">
        <v>358</v>
      </c>
      <c r="I135" s="7">
        <v>2020</v>
      </c>
      <c r="J135" s="8" t="s">
        <v>359</v>
      </c>
      <c r="K135" s="4" t="s">
        <v>888</v>
      </c>
      <c r="L135" s="8" t="s">
        <v>210</v>
      </c>
      <c r="M135" s="8" t="s">
        <v>939</v>
      </c>
      <c r="N135" s="8" t="s">
        <v>13</v>
      </c>
      <c r="O135" s="7">
        <v>90</v>
      </c>
    </row>
    <row r="136" spans="1:15" ht="17" x14ac:dyDescent="0.2">
      <c r="A136" s="4">
        <v>135</v>
      </c>
      <c r="B136" s="5">
        <v>44308</v>
      </c>
      <c r="C136" s="21" t="str">
        <f t="shared" si="8"/>
        <v>202104</v>
      </c>
      <c r="D136" s="7">
        <f t="shared" si="9"/>
        <v>2021</v>
      </c>
      <c r="E136" s="7">
        <f t="shared" si="10"/>
        <v>4</v>
      </c>
      <c r="F136" s="7">
        <f t="shared" si="11"/>
        <v>5</v>
      </c>
      <c r="G136" s="6" t="s">
        <v>360</v>
      </c>
      <c r="H136" s="6" t="s">
        <v>361</v>
      </c>
      <c r="I136" s="7">
        <v>2002</v>
      </c>
      <c r="J136" s="8" t="s">
        <v>119</v>
      </c>
      <c r="K136" s="4" t="s">
        <v>888</v>
      </c>
      <c r="L136" s="8" t="s">
        <v>12</v>
      </c>
      <c r="M136" s="8" t="s">
        <v>939</v>
      </c>
      <c r="N136" s="8" t="s">
        <v>13</v>
      </c>
      <c r="O136" s="7">
        <v>113</v>
      </c>
    </row>
    <row r="137" spans="1:15" ht="17" x14ac:dyDescent="0.2">
      <c r="A137" s="4">
        <v>136</v>
      </c>
      <c r="B137" s="5">
        <v>44309</v>
      </c>
      <c r="C137" s="21" t="str">
        <f t="shared" si="8"/>
        <v>202104</v>
      </c>
      <c r="D137" s="7">
        <f t="shared" si="9"/>
        <v>2021</v>
      </c>
      <c r="E137" s="7">
        <f t="shared" si="10"/>
        <v>4</v>
      </c>
      <c r="F137" s="7">
        <f t="shared" si="11"/>
        <v>6</v>
      </c>
      <c r="G137" s="6" t="s">
        <v>362</v>
      </c>
      <c r="H137" s="6" t="s">
        <v>363</v>
      </c>
      <c r="I137" s="7">
        <v>2020</v>
      </c>
      <c r="J137" s="8" t="s">
        <v>50</v>
      </c>
      <c r="K137" s="4" t="s">
        <v>888</v>
      </c>
      <c r="L137" s="8" t="s">
        <v>17</v>
      </c>
      <c r="M137" s="8" t="s">
        <v>939</v>
      </c>
      <c r="N137" s="8" t="s">
        <v>13</v>
      </c>
      <c r="O137" s="7">
        <v>130</v>
      </c>
    </row>
    <row r="138" spans="1:15" ht="34" x14ac:dyDescent="0.2">
      <c r="A138" s="4">
        <v>137</v>
      </c>
      <c r="B138" s="5">
        <v>44310</v>
      </c>
      <c r="C138" s="21" t="str">
        <f t="shared" si="8"/>
        <v>202104</v>
      </c>
      <c r="D138" s="7">
        <f t="shared" si="9"/>
        <v>2021</v>
      </c>
      <c r="E138" s="7">
        <f t="shared" si="10"/>
        <v>4</v>
      </c>
      <c r="F138" s="7">
        <f t="shared" si="11"/>
        <v>7</v>
      </c>
      <c r="G138" s="6" t="s">
        <v>364</v>
      </c>
      <c r="H138" s="6" t="s">
        <v>365</v>
      </c>
      <c r="I138" s="7">
        <v>2021</v>
      </c>
      <c r="J138" s="8" t="s">
        <v>366</v>
      </c>
      <c r="K138" s="4" t="s">
        <v>888</v>
      </c>
      <c r="L138" s="8" t="s">
        <v>210</v>
      </c>
      <c r="M138" s="8" t="s">
        <v>939</v>
      </c>
      <c r="N138" s="8" t="s">
        <v>13</v>
      </c>
      <c r="O138" s="7">
        <v>107</v>
      </c>
    </row>
    <row r="139" spans="1:15" ht="17" x14ac:dyDescent="0.2">
      <c r="A139" s="4">
        <v>138</v>
      </c>
      <c r="B139" s="5">
        <v>44312</v>
      </c>
      <c r="C139" s="21" t="str">
        <f t="shared" si="8"/>
        <v>202104</v>
      </c>
      <c r="D139" s="7">
        <f t="shared" si="9"/>
        <v>2021</v>
      </c>
      <c r="E139" s="7">
        <f t="shared" si="10"/>
        <v>4</v>
      </c>
      <c r="F139" s="7">
        <f t="shared" si="11"/>
        <v>2</v>
      </c>
      <c r="G139" s="6" t="s">
        <v>367</v>
      </c>
      <c r="H139" s="6" t="s">
        <v>368</v>
      </c>
      <c r="I139" s="7">
        <v>1946</v>
      </c>
      <c r="J139" s="8" t="s">
        <v>215</v>
      </c>
      <c r="K139" s="4" t="s">
        <v>888</v>
      </c>
      <c r="L139" s="8" t="s">
        <v>314</v>
      </c>
      <c r="M139" s="8" t="s">
        <v>938</v>
      </c>
      <c r="N139" s="8" t="s">
        <v>13</v>
      </c>
      <c r="O139" s="7">
        <v>75</v>
      </c>
    </row>
    <row r="140" spans="1:15" ht="17" x14ac:dyDescent="0.2">
      <c r="A140" s="4">
        <v>139</v>
      </c>
      <c r="B140" s="5">
        <v>44313</v>
      </c>
      <c r="C140" s="21" t="str">
        <f t="shared" si="8"/>
        <v>202104</v>
      </c>
      <c r="D140" s="7">
        <f t="shared" si="9"/>
        <v>2021</v>
      </c>
      <c r="E140" s="7">
        <f t="shared" si="10"/>
        <v>4</v>
      </c>
      <c r="F140" s="7">
        <f t="shared" si="11"/>
        <v>3</v>
      </c>
      <c r="G140" s="6" t="s">
        <v>369</v>
      </c>
      <c r="H140" s="6" t="s">
        <v>370</v>
      </c>
      <c r="I140" s="7">
        <v>1989</v>
      </c>
      <c r="J140" s="8" t="s">
        <v>371</v>
      </c>
      <c r="K140" s="4" t="s">
        <v>888</v>
      </c>
      <c r="L140" s="8" t="s">
        <v>33</v>
      </c>
      <c r="M140" s="8" t="s">
        <v>939</v>
      </c>
      <c r="N140" s="8" t="s">
        <v>13</v>
      </c>
      <c r="O140" s="7">
        <v>99</v>
      </c>
    </row>
    <row r="141" spans="1:15" ht="17" x14ac:dyDescent="0.2">
      <c r="A141" s="4">
        <v>140</v>
      </c>
      <c r="B141" s="5">
        <v>44316</v>
      </c>
      <c r="C141" s="21" t="str">
        <f t="shared" si="8"/>
        <v>202104</v>
      </c>
      <c r="D141" s="7">
        <f t="shared" si="9"/>
        <v>2021</v>
      </c>
      <c r="E141" s="7">
        <f t="shared" si="10"/>
        <v>4</v>
      </c>
      <c r="F141" s="7">
        <f t="shared" si="11"/>
        <v>6</v>
      </c>
      <c r="G141" s="6" t="s">
        <v>372</v>
      </c>
      <c r="H141" s="6" t="s">
        <v>373</v>
      </c>
      <c r="I141" s="7">
        <v>2002</v>
      </c>
      <c r="J141" s="8" t="s">
        <v>374</v>
      </c>
      <c r="K141" s="4" t="s">
        <v>888</v>
      </c>
      <c r="L141" s="8" t="s">
        <v>33</v>
      </c>
      <c r="M141" s="8" t="s">
        <v>939</v>
      </c>
      <c r="N141" s="8" t="s">
        <v>13</v>
      </c>
      <c r="O141" s="7">
        <v>124</v>
      </c>
    </row>
    <row r="142" spans="1:15" ht="17" x14ac:dyDescent="0.2">
      <c r="A142" s="4">
        <v>141</v>
      </c>
      <c r="B142" s="5">
        <v>44317</v>
      </c>
      <c r="C142" s="21" t="str">
        <f t="shared" si="8"/>
        <v>202105</v>
      </c>
      <c r="D142" s="7">
        <f t="shared" si="9"/>
        <v>2021</v>
      </c>
      <c r="E142" s="7">
        <f t="shared" si="10"/>
        <v>5</v>
      </c>
      <c r="F142" s="7">
        <f t="shared" si="11"/>
        <v>7</v>
      </c>
      <c r="G142" s="6" t="s">
        <v>375</v>
      </c>
      <c r="H142" s="6" t="s">
        <v>376</v>
      </c>
      <c r="I142" s="7">
        <v>2020</v>
      </c>
      <c r="J142" s="8" t="s">
        <v>377</v>
      </c>
      <c r="K142" s="4" t="s">
        <v>888</v>
      </c>
      <c r="L142" s="8" t="s">
        <v>12</v>
      </c>
      <c r="M142" s="8" t="s">
        <v>939</v>
      </c>
      <c r="N142" s="8" t="s">
        <v>13</v>
      </c>
      <c r="O142" s="7">
        <v>100</v>
      </c>
    </row>
    <row r="143" spans="1:15" ht="17" x14ac:dyDescent="0.2">
      <c r="A143" s="4">
        <v>142</v>
      </c>
      <c r="B143" s="5">
        <v>44317</v>
      </c>
      <c r="C143" s="21" t="str">
        <f t="shared" si="8"/>
        <v>202105</v>
      </c>
      <c r="D143" s="7">
        <f t="shared" si="9"/>
        <v>2021</v>
      </c>
      <c r="E143" s="7">
        <f t="shared" si="10"/>
        <v>5</v>
      </c>
      <c r="F143" s="7">
        <f t="shared" si="11"/>
        <v>7</v>
      </c>
      <c r="G143" s="6" t="s">
        <v>378</v>
      </c>
      <c r="H143" s="6" t="s">
        <v>378</v>
      </c>
      <c r="I143" s="7">
        <v>1990</v>
      </c>
      <c r="J143" s="8" t="s">
        <v>204</v>
      </c>
      <c r="K143" s="4" t="s">
        <v>888</v>
      </c>
      <c r="L143" s="8" t="s">
        <v>17</v>
      </c>
      <c r="M143" s="8" t="s">
        <v>939</v>
      </c>
      <c r="N143" s="8" t="s">
        <v>13</v>
      </c>
      <c r="O143" s="7">
        <v>111</v>
      </c>
    </row>
    <row r="144" spans="1:15" ht="17" x14ac:dyDescent="0.2">
      <c r="A144" s="4">
        <v>143</v>
      </c>
      <c r="B144" s="5">
        <v>44320</v>
      </c>
      <c r="C144" s="21" t="str">
        <f t="shared" si="8"/>
        <v>202105</v>
      </c>
      <c r="D144" s="7">
        <f t="shared" si="9"/>
        <v>2021</v>
      </c>
      <c r="E144" s="7">
        <f t="shared" si="10"/>
        <v>5</v>
      </c>
      <c r="F144" s="7">
        <f t="shared" si="11"/>
        <v>3</v>
      </c>
      <c r="G144" s="6" t="s">
        <v>379</v>
      </c>
      <c r="H144" s="6" t="s">
        <v>380</v>
      </c>
      <c r="I144" s="7">
        <v>1988</v>
      </c>
      <c r="J144" s="8" t="s">
        <v>381</v>
      </c>
      <c r="K144" s="4" t="s">
        <v>888</v>
      </c>
      <c r="L144" s="8" t="s">
        <v>17</v>
      </c>
      <c r="M144" s="8" t="s">
        <v>939</v>
      </c>
      <c r="N144" s="8" t="s">
        <v>13</v>
      </c>
      <c r="O144" s="7">
        <v>87</v>
      </c>
    </row>
    <row r="145" spans="1:15" ht="17" x14ac:dyDescent="0.2">
      <c r="A145" s="4">
        <v>144</v>
      </c>
      <c r="B145" s="5">
        <v>44321</v>
      </c>
      <c r="C145" s="21" t="str">
        <f t="shared" si="8"/>
        <v>202105</v>
      </c>
      <c r="D145" s="7">
        <f t="shared" si="9"/>
        <v>2021</v>
      </c>
      <c r="E145" s="7">
        <f t="shared" si="10"/>
        <v>5</v>
      </c>
      <c r="F145" s="7">
        <f t="shared" si="11"/>
        <v>4</v>
      </c>
      <c r="G145" s="6" t="s">
        <v>382</v>
      </c>
      <c r="H145" s="6" t="s">
        <v>383</v>
      </c>
      <c r="I145" s="7">
        <v>1965</v>
      </c>
      <c r="J145" s="8" t="s">
        <v>313</v>
      </c>
      <c r="K145" s="4" t="s">
        <v>888</v>
      </c>
      <c r="L145" s="8" t="s">
        <v>314</v>
      </c>
      <c r="M145" s="8" t="s">
        <v>938</v>
      </c>
      <c r="N145" s="8" t="s">
        <v>13</v>
      </c>
      <c r="O145" s="7">
        <v>130</v>
      </c>
    </row>
    <row r="146" spans="1:15" ht="17" x14ac:dyDescent="0.2">
      <c r="A146" s="4">
        <v>145</v>
      </c>
      <c r="B146" s="5">
        <v>44325</v>
      </c>
      <c r="C146" s="21" t="str">
        <f t="shared" si="8"/>
        <v>202105</v>
      </c>
      <c r="D146" s="7">
        <f t="shared" si="9"/>
        <v>2021</v>
      </c>
      <c r="E146" s="7">
        <f t="shared" si="10"/>
        <v>5</v>
      </c>
      <c r="F146" s="7">
        <f t="shared" si="11"/>
        <v>1</v>
      </c>
      <c r="G146" s="6" t="s">
        <v>384</v>
      </c>
      <c r="H146" s="6" t="s">
        <v>385</v>
      </c>
      <c r="I146" s="7">
        <v>1997</v>
      </c>
      <c r="J146" s="8" t="s">
        <v>386</v>
      </c>
      <c r="K146" s="4" t="s">
        <v>888</v>
      </c>
      <c r="L146" s="8" t="s">
        <v>12</v>
      </c>
      <c r="M146" s="8" t="s">
        <v>939</v>
      </c>
      <c r="N146" s="8" t="s">
        <v>13</v>
      </c>
      <c r="O146" s="7">
        <v>139</v>
      </c>
    </row>
    <row r="147" spans="1:15" ht="17" x14ac:dyDescent="0.2">
      <c r="A147" s="4">
        <v>146</v>
      </c>
      <c r="B147" s="5">
        <v>44327</v>
      </c>
      <c r="C147" s="21" t="str">
        <f t="shared" si="8"/>
        <v>202105</v>
      </c>
      <c r="D147" s="7">
        <f t="shared" si="9"/>
        <v>2021</v>
      </c>
      <c r="E147" s="7">
        <f t="shared" si="10"/>
        <v>5</v>
      </c>
      <c r="F147" s="7">
        <f t="shared" si="11"/>
        <v>3</v>
      </c>
      <c r="G147" s="6" t="s">
        <v>387</v>
      </c>
      <c r="H147" s="6" t="s">
        <v>388</v>
      </c>
      <c r="I147" s="7">
        <v>2020</v>
      </c>
      <c r="J147" s="8" t="s">
        <v>389</v>
      </c>
      <c r="K147" s="4" t="s">
        <v>888</v>
      </c>
      <c r="L147" s="8" t="s">
        <v>220</v>
      </c>
      <c r="M147" s="8" t="s">
        <v>937</v>
      </c>
      <c r="N147" s="8" t="s">
        <v>339</v>
      </c>
      <c r="O147" s="7">
        <v>114</v>
      </c>
    </row>
    <row r="148" spans="1:15" ht="17" x14ac:dyDescent="0.2">
      <c r="A148" s="4">
        <v>147</v>
      </c>
      <c r="B148" s="5">
        <v>44331</v>
      </c>
      <c r="C148" s="21" t="str">
        <f t="shared" si="8"/>
        <v>202105</v>
      </c>
      <c r="D148" s="7">
        <f t="shared" si="9"/>
        <v>2021</v>
      </c>
      <c r="E148" s="7">
        <f t="shared" si="10"/>
        <v>5</v>
      </c>
      <c r="F148" s="7">
        <f t="shared" si="11"/>
        <v>7</v>
      </c>
      <c r="G148" s="6" t="s">
        <v>390</v>
      </c>
      <c r="H148" s="6" t="s">
        <v>391</v>
      </c>
      <c r="I148" s="7">
        <v>1992</v>
      </c>
      <c r="J148" s="8" t="s">
        <v>392</v>
      </c>
      <c r="K148" s="4" t="s">
        <v>888</v>
      </c>
      <c r="L148" s="8" t="s">
        <v>33</v>
      </c>
      <c r="M148" s="8" t="s">
        <v>939</v>
      </c>
      <c r="N148" s="8" t="s">
        <v>13</v>
      </c>
      <c r="O148" s="7">
        <v>126</v>
      </c>
    </row>
    <row r="149" spans="1:15" ht="17" x14ac:dyDescent="0.2">
      <c r="A149" s="4">
        <v>148</v>
      </c>
      <c r="B149" s="5">
        <v>44332</v>
      </c>
      <c r="C149" s="21" t="str">
        <f t="shared" si="8"/>
        <v>202105</v>
      </c>
      <c r="D149" s="7">
        <f t="shared" si="9"/>
        <v>2021</v>
      </c>
      <c r="E149" s="7">
        <f t="shared" si="10"/>
        <v>5</v>
      </c>
      <c r="F149" s="7">
        <f t="shared" si="11"/>
        <v>1</v>
      </c>
      <c r="G149" s="6" t="s">
        <v>393</v>
      </c>
      <c r="H149" s="6" t="s">
        <v>394</v>
      </c>
      <c r="I149" s="7">
        <v>2012</v>
      </c>
      <c r="J149" s="8" t="s">
        <v>347</v>
      </c>
      <c r="K149" s="4" t="s">
        <v>888</v>
      </c>
      <c r="L149" s="8" t="s">
        <v>12</v>
      </c>
      <c r="M149" s="8" t="s">
        <v>939</v>
      </c>
      <c r="N149" s="8" t="s">
        <v>13</v>
      </c>
      <c r="O149" s="7">
        <v>119</v>
      </c>
    </row>
    <row r="150" spans="1:15" ht="17" x14ac:dyDescent="0.2">
      <c r="A150" s="4">
        <v>149</v>
      </c>
      <c r="B150" s="5">
        <v>44336</v>
      </c>
      <c r="C150" s="21" t="str">
        <f t="shared" si="8"/>
        <v>202105</v>
      </c>
      <c r="D150" s="7">
        <f t="shared" si="9"/>
        <v>2021</v>
      </c>
      <c r="E150" s="7">
        <f t="shared" si="10"/>
        <v>5</v>
      </c>
      <c r="F150" s="7">
        <f t="shared" si="11"/>
        <v>5</v>
      </c>
      <c r="G150" s="6" t="s">
        <v>395</v>
      </c>
      <c r="H150" s="6" t="s">
        <v>396</v>
      </c>
      <c r="I150" s="7">
        <v>1992</v>
      </c>
      <c r="J150" s="8" t="s">
        <v>397</v>
      </c>
      <c r="K150" s="4" t="s">
        <v>888</v>
      </c>
      <c r="L150" s="8" t="s">
        <v>210</v>
      </c>
      <c r="M150" s="8" t="s">
        <v>939</v>
      </c>
      <c r="N150" s="8" t="s">
        <v>13</v>
      </c>
      <c r="O150" s="7">
        <v>100</v>
      </c>
    </row>
    <row r="151" spans="1:15" ht="17" x14ac:dyDescent="0.2">
      <c r="A151" s="4">
        <v>150</v>
      </c>
      <c r="B151" s="5">
        <v>44337</v>
      </c>
      <c r="C151" s="21" t="str">
        <f t="shared" si="8"/>
        <v>202105</v>
      </c>
      <c r="D151" s="7">
        <f t="shared" si="9"/>
        <v>2021</v>
      </c>
      <c r="E151" s="7">
        <f t="shared" si="10"/>
        <v>5</v>
      </c>
      <c r="F151" s="7">
        <f t="shared" si="11"/>
        <v>6</v>
      </c>
      <c r="G151" s="6" t="s">
        <v>398</v>
      </c>
      <c r="H151" s="6" t="s">
        <v>399</v>
      </c>
      <c r="I151" s="7">
        <v>2000</v>
      </c>
      <c r="J151" s="8" t="s">
        <v>400</v>
      </c>
      <c r="K151" s="4" t="s">
        <v>888</v>
      </c>
      <c r="L151" s="8" t="s">
        <v>17</v>
      </c>
      <c r="M151" s="8" t="s">
        <v>939</v>
      </c>
      <c r="N151" s="8" t="s">
        <v>13</v>
      </c>
      <c r="O151" s="7">
        <v>120</v>
      </c>
    </row>
    <row r="152" spans="1:15" ht="17" x14ac:dyDescent="0.2">
      <c r="A152" s="4">
        <v>151</v>
      </c>
      <c r="B152" s="5">
        <v>44338</v>
      </c>
      <c r="C152" s="21" t="str">
        <f t="shared" si="8"/>
        <v>202105</v>
      </c>
      <c r="D152" s="7">
        <f t="shared" si="9"/>
        <v>2021</v>
      </c>
      <c r="E152" s="7">
        <f t="shared" si="10"/>
        <v>5</v>
      </c>
      <c r="F152" s="7">
        <f t="shared" si="11"/>
        <v>7</v>
      </c>
      <c r="G152" s="6" t="s">
        <v>401</v>
      </c>
      <c r="H152" s="6" t="s">
        <v>402</v>
      </c>
      <c r="I152" s="7">
        <v>1967</v>
      </c>
      <c r="J152" s="8" t="s">
        <v>403</v>
      </c>
      <c r="K152" s="4" t="s">
        <v>888</v>
      </c>
      <c r="L152" s="8" t="s">
        <v>314</v>
      </c>
      <c r="M152" s="8" t="s">
        <v>938</v>
      </c>
      <c r="N152" s="8" t="s">
        <v>13</v>
      </c>
      <c r="O152" s="7">
        <v>117</v>
      </c>
    </row>
    <row r="153" spans="1:15" ht="17" x14ac:dyDescent="0.2">
      <c r="A153" s="4">
        <v>152</v>
      </c>
      <c r="B153" s="5">
        <v>44341</v>
      </c>
      <c r="C153" s="21" t="str">
        <f t="shared" si="8"/>
        <v>202105</v>
      </c>
      <c r="D153" s="7">
        <f t="shared" si="9"/>
        <v>2021</v>
      </c>
      <c r="E153" s="7">
        <f t="shared" si="10"/>
        <v>5</v>
      </c>
      <c r="F153" s="7">
        <f t="shared" si="11"/>
        <v>3</v>
      </c>
      <c r="G153" s="6" t="s">
        <v>404</v>
      </c>
      <c r="H153" s="6" t="s">
        <v>405</v>
      </c>
      <c r="I153" s="7">
        <v>1947</v>
      </c>
      <c r="J153" s="8" t="s">
        <v>215</v>
      </c>
      <c r="K153" s="4" t="s">
        <v>888</v>
      </c>
      <c r="L153" s="8" t="s">
        <v>210</v>
      </c>
      <c r="M153" s="8" t="s">
        <v>939</v>
      </c>
      <c r="N153" s="8" t="s">
        <v>13</v>
      </c>
      <c r="O153" s="7">
        <v>73</v>
      </c>
    </row>
    <row r="154" spans="1:15" ht="17" x14ac:dyDescent="0.2">
      <c r="A154" s="4">
        <v>153</v>
      </c>
      <c r="B154" s="5">
        <v>44345</v>
      </c>
      <c r="C154" s="21" t="str">
        <f t="shared" si="8"/>
        <v>202105</v>
      </c>
      <c r="D154" s="7">
        <f t="shared" si="9"/>
        <v>2021</v>
      </c>
      <c r="E154" s="7">
        <f t="shared" si="10"/>
        <v>5</v>
      </c>
      <c r="F154" s="7">
        <f t="shared" si="11"/>
        <v>7</v>
      </c>
      <c r="G154" s="6" t="s">
        <v>406</v>
      </c>
      <c r="H154" s="6" t="s">
        <v>407</v>
      </c>
      <c r="I154" s="7">
        <v>1960</v>
      </c>
      <c r="J154" s="8" t="s">
        <v>408</v>
      </c>
      <c r="K154" s="4" t="s">
        <v>888</v>
      </c>
      <c r="L154" s="8" t="s">
        <v>12</v>
      </c>
      <c r="M154" s="8" t="s">
        <v>939</v>
      </c>
      <c r="N154" s="8" t="s">
        <v>13</v>
      </c>
      <c r="O154" s="7">
        <v>109</v>
      </c>
    </row>
    <row r="155" spans="1:15" ht="17" x14ac:dyDescent="0.2">
      <c r="A155" s="4">
        <v>154</v>
      </c>
      <c r="B155" s="5">
        <v>44348</v>
      </c>
      <c r="C155" s="21" t="str">
        <f t="shared" si="8"/>
        <v>202106</v>
      </c>
      <c r="D155" s="7">
        <f t="shared" si="9"/>
        <v>2021</v>
      </c>
      <c r="E155" s="7">
        <f t="shared" si="10"/>
        <v>6</v>
      </c>
      <c r="F155" s="7">
        <f t="shared" si="11"/>
        <v>3</v>
      </c>
      <c r="G155" s="6" t="s">
        <v>409</v>
      </c>
      <c r="H155" s="6" t="s">
        <v>409</v>
      </c>
      <c r="I155" s="7">
        <v>2021</v>
      </c>
      <c r="J155" s="8" t="s">
        <v>410</v>
      </c>
      <c r="K155" s="4" t="s">
        <v>888</v>
      </c>
      <c r="L155" s="8" t="s">
        <v>220</v>
      </c>
      <c r="M155" s="8" t="s">
        <v>937</v>
      </c>
      <c r="N155" s="8" t="s">
        <v>339</v>
      </c>
      <c r="O155" s="7">
        <v>134</v>
      </c>
    </row>
    <row r="156" spans="1:15" ht="17" x14ac:dyDescent="0.2">
      <c r="A156" s="4">
        <v>155</v>
      </c>
      <c r="B156" s="5">
        <v>44348</v>
      </c>
      <c r="C156" s="21" t="str">
        <f t="shared" si="8"/>
        <v>202106</v>
      </c>
      <c r="D156" s="7">
        <f t="shared" si="9"/>
        <v>2021</v>
      </c>
      <c r="E156" s="7">
        <f t="shared" si="10"/>
        <v>6</v>
      </c>
      <c r="F156" s="7">
        <f t="shared" si="11"/>
        <v>3</v>
      </c>
      <c r="G156" s="6" t="s">
        <v>411</v>
      </c>
      <c r="H156" s="6" t="s">
        <v>412</v>
      </c>
      <c r="I156" s="7">
        <v>2021</v>
      </c>
      <c r="J156" s="8" t="s">
        <v>413</v>
      </c>
      <c r="K156" s="4" t="s">
        <v>888</v>
      </c>
      <c r="L156" s="8" t="s">
        <v>220</v>
      </c>
      <c r="M156" s="8" t="s">
        <v>937</v>
      </c>
      <c r="N156" s="8" t="s">
        <v>339</v>
      </c>
      <c r="O156" s="7">
        <v>112</v>
      </c>
    </row>
    <row r="157" spans="1:15" ht="17" x14ac:dyDescent="0.2">
      <c r="A157" s="4">
        <v>156</v>
      </c>
      <c r="B157" s="5">
        <v>44352</v>
      </c>
      <c r="C157" s="21" t="str">
        <f t="shared" si="8"/>
        <v>202106</v>
      </c>
      <c r="D157" s="7">
        <f t="shared" si="9"/>
        <v>2021</v>
      </c>
      <c r="E157" s="7">
        <f t="shared" si="10"/>
        <v>6</v>
      </c>
      <c r="F157" s="7">
        <f t="shared" si="11"/>
        <v>7</v>
      </c>
      <c r="G157" s="6" t="s">
        <v>414</v>
      </c>
      <c r="H157" s="6" t="s">
        <v>414</v>
      </c>
      <c r="I157" s="7">
        <v>2020</v>
      </c>
      <c r="J157" s="8" t="s">
        <v>415</v>
      </c>
      <c r="K157" s="4" t="s">
        <v>888</v>
      </c>
      <c r="L157" s="8" t="s">
        <v>33</v>
      </c>
      <c r="M157" s="8" t="s">
        <v>939</v>
      </c>
      <c r="N157" s="8" t="s">
        <v>13</v>
      </c>
      <c r="O157" s="7">
        <v>88</v>
      </c>
    </row>
    <row r="158" spans="1:15" ht="17" x14ac:dyDescent="0.2">
      <c r="A158" s="4">
        <v>157</v>
      </c>
      <c r="B158" s="5">
        <v>44357</v>
      </c>
      <c r="C158" s="21" t="str">
        <f t="shared" si="8"/>
        <v>202106</v>
      </c>
      <c r="D158" s="7">
        <f t="shared" si="9"/>
        <v>2021</v>
      </c>
      <c r="E158" s="7">
        <f t="shared" si="10"/>
        <v>6</v>
      </c>
      <c r="F158" s="7">
        <f t="shared" si="11"/>
        <v>5</v>
      </c>
      <c r="G158" s="6" t="s">
        <v>416</v>
      </c>
      <c r="H158" s="6" t="s">
        <v>417</v>
      </c>
      <c r="I158" s="7">
        <v>2011</v>
      </c>
      <c r="J158" s="8" t="s">
        <v>418</v>
      </c>
      <c r="K158" s="4" t="s">
        <v>888</v>
      </c>
      <c r="L158" s="8" t="s">
        <v>210</v>
      </c>
      <c r="M158" s="8" t="s">
        <v>939</v>
      </c>
      <c r="N158" s="8" t="s">
        <v>13</v>
      </c>
      <c r="O158" s="7">
        <v>101</v>
      </c>
    </row>
    <row r="159" spans="1:15" ht="17" x14ac:dyDescent="0.2">
      <c r="A159" s="4">
        <v>158</v>
      </c>
      <c r="B159" s="5">
        <v>44358</v>
      </c>
      <c r="C159" s="21" t="str">
        <f t="shared" si="8"/>
        <v>202106</v>
      </c>
      <c r="D159" s="7">
        <f t="shared" si="9"/>
        <v>2021</v>
      </c>
      <c r="E159" s="7">
        <f t="shared" si="10"/>
        <v>6</v>
      </c>
      <c r="F159" s="7">
        <f t="shared" si="11"/>
        <v>6</v>
      </c>
      <c r="G159" s="6" t="s">
        <v>419</v>
      </c>
      <c r="H159" s="6" t="s">
        <v>419</v>
      </c>
      <c r="I159" s="7">
        <v>2006</v>
      </c>
      <c r="J159" s="8" t="s">
        <v>212</v>
      </c>
      <c r="K159" s="4" t="s">
        <v>888</v>
      </c>
      <c r="L159" s="8" t="s">
        <v>17</v>
      </c>
      <c r="M159" s="8" t="s">
        <v>939</v>
      </c>
      <c r="N159" s="8" t="s">
        <v>13</v>
      </c>
      <c r="O159" s="7">
        <v>102</v>
      </c>
    </row>
    <row r="160" spans="1:15" ht="17" x14ac:dyDescent="0.2">
      <c r="A160" s="4">
        <v>159</v>
      </c>
      <c r="B160" s="5">
        <v>44362</v>
      </c>
      <c r="C160" s="21" t="str">
        <f t="shared" si="8"/>
        <v>202106</v>
      </c>
      <c r="D160" s="7">
        <f t="shared" si="9"/>
        <v>2021</v>
      </c>
      <c r="E160" s="7">
        <f t="shared" si="10"/>
        <v>6</v>
      </c>
      <c r="F160" s="7">
        <f t="shared" si="11"/>
        <v>3</v>
      </c>
      <c r="G160" s="6" t="s">
        <v>420</v>
      </c>
      <c r="H160" s="6" t="s">
        <v>420</v>
      </c>
      <c r="I160" s="7">
        <v>2020</v>
      </c>
      <c r="J160" s="8" t="s">
        <v>421</v>
      </c>
      <c r="K160" s="4" t="s">
        <v>888</v>
      </c>
      <c r="L160" s="8" t="s">
        <v>28</v>
      </c>
      <c r="M160" s="8" t="s">
        <v>937</v>
      </c>
      <c r="N160" s="8" t="s">
        <v>44</v>
      </c>
      <c r="O160" s="7">
        <v>110</v>
      </c>
    </row>
    <row r="161" spans="1:15" ht="17" x14ac:dyDescent="0.2">
      <c r="A161" s="4">
        <v>160</v>
      </c>
      <c r="B161" s="5">
        <v>44363</v>
      </c>
      <c r="C161" s="21" t="str">
        <f t="shared" si="8"/>
        <v>202106</v>
      </c>
      <c r="D161" s="7">
        <f t="shared" si="9"/>
        <v>2021</v>
      </c>
      <c r="E161" s="7">
        <f t="shared" si="10"/>
        <v>6</v>
      </c>
      <c r="F161" s="7">
        <f t="shared" si="11"/>
        <v>4</v>
      </c>
      <c r="G161" s="6" t="s">
        <v>422</v>
      </c>
      <c r="H161" s="6" t="s">
        <v>423</v>
      </c>
      <c r="I161" s="7">
        <v>2020</v>
      </c>
      <c r="J161" s="8" t="s">
        <v>424</v>
      </c>
      <c r="K161" s="4" t="s">
        <v>888</v>
      </c>
      <c r="L161" s="8" t="s">
        <v>28</v>
      </c>
      <c r="M161" s="8" t="s">
        <v>937</v>
      </c>
      <c r="N161" s="8" t="s">
        <v>425</v>
      </c>
      <c r="O161" s="7">
        <v>97</v>
      </c>
    </row>
    <row r="162" spans="1:15" ht="17" x14ac:dyDescent="0.2">
      <c r="A162" s="4">
        <v>161</v>
      </c>
      <c r="B162" s="5">
        <v>44365</v>
      </c>
      <c r="C162" s="21" t="str">
        <f t="shared" si="8"/>
        <v>202106</v>
      </c>
      <c r="D162" s="7">
        <f t="shared" si="9"/>
        <v>2021</v>
      </c>
      <c r="E162" s="7">
        <f t="shared" si="10"/>
        <v>6</v>
      </c>
      <c r="F162" s="7">
        <f t="shared" si="11"/>
        <v>6</v>
      </c>
      <c r="G162" s="6" t="s">
        <v>426</v>
      </c>
      <c r="H162" s="6" t="s">
        <v>427</v>
      </c>
      <c r="I162" s="7">
        <v>2004</v>
      </c>
      <c r="J162" s="8" t="s">
        <v>99</v>
      </c>
      <c r="K162" s="4" t="s">
        <v>888</v>
      </c>
      <c r="L162" s="8" t="s">
        <v>33</v>
      </c>
      <c r="M162" s="8" t="s">
        <v>939</v>
      </c>
      <c r="N162" s="8" t="s">
        <v>13</v>
      </c>
      <c r="O162" s="7">
        <v>133</v>
      </c>
    </row>
    <row r="163" spans="1:15" ht="17" x14ac:dyDescent="0.2">
      <c r="A163" s="4">
        <v>162</v>
      </c>
      <c r="B163" s="5">
        <v>44368</v>
      </c>
      <c r="C163" s="21" t="str">
        <f t="shared" si="8"/>
        <v>202106</v>
      </c>
      <c r="D163" s="7">
        <f t="shared" si="9"/>
        <v>2021</v>
      </c>
      <c r="E163" s="7">
        <f t="shared" si="10"/>
        <v>6</v>
      </c>
      <c r="F163" s="7">
        <f t="shared" si="11"/>
        <v>2</v>
      </c>
      <c r="G163" s="6" t="s">
        <v>428</v>
      </c>
      <c r="H163" s="6" t="s">
        <v>429</v>
      </c>
      <c r="I163" s="7">
        <v>1969</v>
      </c>
      <c r="J163" s="8" t="s">
        <v>430</v>
      </c>
      <c r="K163" s="4" t="s">
        <v>888</v>
      </c>
      <c r="L163" s="8" t="s">
        <v>314</v>
      </c>
      <c r="M163" s="8" t="s">
        <v>938</v>
      </c>
      <c r="N163" s="8" t="s">
        <v>13</v>
      </c>
      <c r="O163" s="7">
        <v>142</v>
      </c>
    </row>
    <row r="164" spans="1:15" ht="17" x14ac:dyDescent="0.2">
      <c r="A164" s="4">
        <v>163</v>
      </c>
      <c r="B164" s="5">
        <v>44372</v>
      </c>
      <c r="C164" s="21" t="str">
        <f t="shared" si="8"/>
        <v>202106</v>
      </c>
      <c r="D164" s="7">
        <f t="shared" si="9"/>
        <v>2021</v>
      </c>
      <c r="E164" s="7">
        <f t="shared" si="10"/>
        <v>6</v>
      </c>
      <c r="F164" s="7">
        <f t="shared" si="11"/>
        <v>6</v>
      </c>
      <c r="G164" s="6" t="s">
        <v>431</v>
      </c>
      <c r="H164" s="6" t="s">
        <v>432</v>
      </c>
      <c r="I164" s="7">
        <v>1948</v>
      </c>
      <c r="J164" s="8" t="s">
        <v>215</v>
      </c>
      <c r="K164" s="4" t="s">
        <v>888</v>
      </c>
      <c r="L164" s="8" t="s">
        <v>210</v>
      </c>
      <c r="M164" s="8" t="s">
        <v>939</v>
      </c>
      <c r="N164" s="8" t="s">
        <v>13</v>
      </c>
      <c r="O164" s="7">
        <v>75</v>
      </c>
    </row>
    <row r="165" spans="1:15" ht="17" x14ac:dyDescent="0.2">
      <c r="A165" s="4">
        <v>164</v>
      </c>
      <c r="B165" s="5">
        <v>44373</v>
      </c>
      <c r="C165" s="21" t="str">
        <f t="shared" si="8"/>
        <v>202106</v>
      </c>
      <c r="D165" s="7">
        <f t="shared" si="9"/>
        <v>2021</v>
      </c>
      <c r="E165" s="7">
        <f t="shared" si="10"/>
        <v>6</v>
      </c>
      <c r="F165" s="7">
        <f t="shared" si="11"/>
        <v>7</v>
      </c>
      <c r="G165" s="6" t="s">
        <v>433</v>
      </c>
      <c r="H165" s="6" t="s">
        <v>434</v>
      </c>
      <c r="I165" s="7">
        <v>1993</v>
      </c>
      <c r="J165" s="8" t="s">
        <v>435</v>
      </c>
      <c r="K165" s="4" t="s">
        <v>888</v>
      </c>
      <c r="L165" s="8" t="s">
        <v>12</v>
      </c>
      <c r="M165" s="8" t="s">
        <v>939</v>
      </c>
      <c r="N165" s="8" t="s">
        <v>13</v>
      </c>
      <c r="O165" s="7">
        <v>135</v>
      </c>
    </row>
    <row r="166" spans="1:15" ht="17" x14ac:dyDescent="0.2">
      <c r="A166" s="4">
        <v>165</v>
      </c>
      <c r="B166" s="5">
        <v>44376</v>
      </c>
      <c r="C166" s="21" t="str">
        <f t="shared" si="8"/>
        <v>202106</v>
      </c>
      <c r="D166" s="7">
        <f t="shared" si="9"/>
        <v>2021</v>
      </c>
      <c r="E166" s="7">
        <f t="shared" si="10"/>
        <v>6</v>
      </c>
      <c r="F166" s="7">
        <f t="shared" si="11"/>
        <v>3</v>
      </c>
      <c r="G166" s="6" t="s">
        <v>436</v>
      </c>
      <c r="H166" s="6" t="s">
        <v>436</v>
      </c>
      <c r="I166" s="7">
        <v>2020</v>
      </c>
      <c r="J166" s="8" t="s">
        <v>437</v>
      </c>
      <c r="K166" s="4" t="s">
        <v>888</v>
      </c>
      <c r="L166" s="8" t="s">
        <v>28</v>
      </c>
      <c r="M166" s="8" t="s">
        <v>937</v>
      </c>
      <c r="N166" s="8" t="s">
        <v>44</v>
      </c>
      <c r="O166" s="7">
        <v>136</v>
      </c>
    </row>
    <row r="167" spans="1:15" ht="17" x14ac:dyDescent="0.2">
      <c r="A167" s="4">
        <v>166</v>
      </c>
      <c r="B167" s="5">
        <v>44378</v>
      </c>
      <c r="C167" s="21" t="str">
        <f t="shared" si="8"/>
        <v>202107</v>
      </c>
      <c r="D167" s="7">
        <f t="shared" si="9"/>
        <v>2021</v>
      </c>
      <c r="E167" s="7">
        <f t="shared" si="10"/>
        <v>7</v>
      </c>
      <c r="F167" s="7">
        <f t="shared" si="11"/>
        <v>5</v>
      </c>
      <c r="G167" s="6" t="s">
        <v>438</v>
      </c>
      <c r="H167" s="6" t="s">
        <v>439</v>
      </c>
      <c r="I167" s="7">
        <v>2013</v>
      </c>
      <c r="J167" s="8" t="s">
        <v>440</v>
      </c>
      <c r="K167" s="4" t="s">
        <v>888</v>
      </c>
      <c r="L167" s="8" t="s">
        <v>33</v>
      </c>
      <c r="M167" s="8" t="s">
        <v>939</v>
      </c>
      <c r="N167" s="8" t="s">
        <v>13</v>
      </c>
      <c r="O167" s="7">
        <v>98</v>
      </c>
    </row>
    <row r="168" spans="1:15" ht="17" x14ac:dyDescent="0.2">
      <c r="A168" s="4">
        <v>167</v>
      </c>
      <c r="B168" s="5">
        <v>44379</v>
      </c>
      <c r="C168" s="21" t="str">
        <f t="shared" si="8"/>
        <v>202107</v>
      </c>
      <c r="D168" s="7">
        <f t="shared" si="9"/>
        <v>2021</v>
      </c>
      <c r="E168" s="7">
        <f t="shared" si="10"/>
        <v>7</v>
      </c>
      <c r="F168" s="7">
        <f t="shared" si="11"/>
        <v>6</v>
      </c>
      <c r="G168" s="6" t="s">
        <v>441</v>
      </c>
      <c r="H168" s="6" t="s">
        <v>442</v>
      </c>
      <c r="I168" s="7">
        <v>2021</v>
      </c>
      <c r="J168" s="8" t="s">
        <v>443</v>
      </c>
      <c r="K168" s="4" t="s">
        <v>888</v>
      </c>
      <c r="L168" s="8" t="s">
        <v>12</v>
      </c>
      <c r="M168" s="8" t="s">
        <v>939</v>
      </c>
      <c r="N168" s="8" t="s">
        <v>13</v>
      </c>
      <c r="O168" s="7">
        <v>242</v>
      </c>
    </row>
    <row r="169" spans="1:15" ht="17" x14ac:dyDescent="0.2">
      <c r="A169" s="4">
        <v>168</v>
      </c>
      <c r="B169" s="5">
        <v>44380</v>
      </c>
      <c r="C169" s="21" t="str">
        <f t="shared" si="8"/>
        <v>202107</v>
      </c>
      <c r="D169" s="7">
        <f t="shared" si="9"/>
        <v>2021</v>
      </c>
      <c r="E169" s="7">
        <f t="shared" si="10"/>
        <v>7</v>
      </c>
      <c r="F169" s="7">
        <f t="shared" si="11"/>
        <v>7</v>
      </c>
      <c r="G169" s="6" t="s">
        <v>444</v>
      </c>
      <c r="H169" s="6" t="s">
        <v>445</v>
      </c>
      <c r="I169" s="7">
        <v>2015</v>
      </c>
      <c r="J169" s="8" t="s">
        <v>446</v>
      </c>
      <c r="K169" s="4" t="s">
        <v>888</v>
      </c>
      <c r="L169" s="8" t="s">
        <v>17</v>
      </c>
      <c r="M169" s="8" t="s">
        <v>939</v>
      </c>
      <c r="N169" s="8" t="s">
        <v>13</v>
      </c>
      <c r="O169" s="7">
        <v>147</v>
      </c>
    </row>
    <row r="170" spans="1:15" ht="17" x14ac:dyDescent="0.2">
      <c r="A170" s="4">
        <v>169</v>
      </c>
      <c r="B170" s="5">
        <v>44381</v>
      </c>
      <c r="C170" s="21" t="str">
        <f t="shared" si="8"/>
        <v>202107</v>
      </c>
      <c r="D170" s="7">
        <f t="shared" si="9"/>
        <v>2021</v>
      </c>
      <c r="E170" s="7">
        <f t="shared" si="10"/>
        <v>7</v>
      </c>
      <c r="F170" s="7">
        <f t="shared" si="11"/>
        <v>1</v>
      </c>
      <c r="G170" s="6" t="s">
        <v>447</v>
      </c>
      <c r="H170" s="6" t="s">
        <v>447</v>
      </c>
      <c r="I170" s="7">
        <v>2021</v>
      </c>
      <c r="J170" s="8" t="s">
        <v>448</v>
      </c>
      <c r="K170" s="4" t="s">
        <v>888</v>
      </c>
      <c r="L170" s="8" t="s">
        <v>210</v>
      </c>
      <c r="M170" s="8" t="s">
        <v>939</v>
      </c>
      <c r="N170" s="8" t="s">
        <v>13</v>
      </c>
      <c r="O170" s="7">
        <v>101</v>
      </c>
    </row>
    <row r="171" spans="1:15" ht="17" x14ac:dyDescent="0.2">
      <c r="A171" s="4">
        <v>170</v>
      </c>
      <c r="B171" s="5">
        <v>44382</v>
      </c>
      <c r="C171" s="21" t="str">
        <f t="shared" si="8"/>
        <v>202107</v>
      </c>
      <c r="D171" s="7">
        <f t="shared" si="9"/>
        <v>2021</v>
      </c>
      <c r="E171" s="7">
        <f t="shared" si="10"/>
        <v>7</v>
      </c>
      <c r="F171" s="7">
        <f t="shared" si="11"/>
        <v>2</v>
      </c>
      <c r="G171" s="6" t="s">
        <v>449</v>
      </c>
      <c r="H171" s="6" t="s">
        <v>450</v>
      </c>
      <c r="I171" s="7">
        <v>1971</v>
      </c>
      <c r="J171" s="8" t="s">
        <v>356</v>
      </c>
      <c r="K171" s="4" t="s">
        <v>888</v>
      </c>
      <c r="L171" s="8" t="s">
        <v>314</v>
      </c>
      <c r="M171" s="8" t="s">
        <v>938</v>
      </c>
      <c r="N171" s="8" t="s">
        <v>13</v>
      </c>
      <c r="O171" s="7">
        <v>121</v>
      </c>
    </row>
    <row r="172" spans="1:15" ht="17" x14ac:dyDescent="0.2">
      <c r="A172" s="4">
        <v>171</v>
      </c>
      <c r="B172" s="5">
        <v>44387</v>
      </c>
      <c r="C172" s="21" t="str">
        <f t="shared" si="8"/>
        <v>202107</v>
      </c>
      <c r="D172" s="7">
        <f t="shared" si="9"/>
        <v>2021</v>
      </c>
      <c r="E172" s="7">
        <f t="shared" si="10"/>
        <v>7</v>
      </c>
      <c r="F172" s="7">
        <f t="shared" si="11"/>
        <v>7</v>
      </c>
      <c r="G172" s="6" t="s">
        <v>451</v>
      </c>
      <c r="H172" s="6" t="s">
        <v>451</v>
      </c>
      <c r="I172" s="7">
        <v>1942</v>
      </c>
      <c r="J172" s="8" t="s">
        <v>452</v>
      </c>
      <c r="K172" s="4" t="s">
        <v>888</v>
      </c>
      <c r="L172" s="8" t="s">
        <v>12</v>
      </c>
      <c r="M172" s="8" t="s">
        <v>939</v>
      </c>
      <c r="N172" s="8" t="s">
        <v>13</v>
      </c>
      <c r="O172" s="7">
        <v>102</v>
      </c>
    </row>
    <row r="173" spans="1:15" ht="17" x14ac:dyDescent="0.2">
      <c r="A173" s="4">
        <v>172</v>
      </c>
      <c r="B173" s="5">
        <v>44394</v>
      </c>
      <c r="C173" s="21" t="str">
        <f t="shared" si="8"/>
        <v>202107</v>
      </c>
      <c r="D173" s="7">
        <f t="shared" si="9"/>
        <v>2021</v>
      </c>
      <c r="E173" s="7">
        <f t="shared" si="10"/>
        <v>7</v>
      </c>
      <c r="F173" s="7">
        <f t="shared" si="11"/>
        <v>7</v>
      </c>
      <c r="G173" s="6" t="s">
        <v>453</v>
      </c>
      <c r="H173" s="6" t="s">
        <v>454</v>
      </c>
      <c r="I173" s="7">
        <v>2019</v>
      </c>
      <c r="J173" s="8" t="s">
        <v>455</v>
      </c>
      <c r="K173" s="4" t="s">
        <v>888</v>
      </c>
      <c r="L173" s="8" t="s">
        <v>33</v>
      </c>
      <c r="M173" s="8" t="s">
        <v>939</v>
      </c>
      <c r="N173" s="8" t="s">
        <v>13</v>
      </c>
      <c r="O173" s="7">
        <v>139</v>
      </c>
    </row>
    <row r="174" spans="1:15" ht="17" x14ac:dyDescent="0.2">
      <c r="A174" s="4">
        <v>173</v>
      </c>
      <c r="B174" s="5">
        <v>44396</v>
      </c>
      <c r="C174" s="21" t="str">
        <f t="shared" si="8"/>
        <v>202107</v>
      </c>
      <c r="D174" s="7">
        <f t="shared" si="9"/>
        <v>2021</v>
      </c>
      <c r="E174" s="7">
        <f t="shared" si="10"/>
        <v>7</v>
      </c>
      <c r="F174" s="7">
        <f t="shared" si="11"/>
        <v>2</v>
      </c>
      <c r="G174" s="6" t="s">
        <v>456</v>
      </c>
      <c r="H174" s="6" t="s">
        <v>457</v>
      </c>
      <c r="I174" s="7">
        <v>2020</v>
      </c>
      <c r="J174" s="8" t="s">
        <v>458</v>
      </c>
      <c r="K174" s="4" t="s">
        <v>888</v>
      </c>
      <c r="L174" s="8" t="s">
        <v>28</v>
      </c>
      <c r="M174" s="8" t="s">
        <v>937</v>
      </c>
      <c r="N174" s="8" t="s">
        <v>42</v>
      </c>
      <c r="O174" s="7">
        <v>117</v>
      </c>
    </row>
    <row r="175" spans="1:15" ht="17" x14ac:dyDescent="0.2">
      <c r="A175" s="4">
        <v>174</v>
      </c>
      <c r="B175" s="5">
        <v>44398</v>
      </c>
      <c r="C175" s="21" t="str">
        <f t="shared" si="8"/>
        <v>202107</v>
      </c>
      <c r="D175" s="7">
        <f t="shared" si="9"/>
        <v>2021</v>
      </c>
      <c r="E175" s="7">
        <f t="shared" si="10"/>
        <v>7</v>
      </c>
      <c r="F175" s="7">
        <f t="shared" si="11"/>
        <v>4</v>
      </c>
      <c r="G175" s="6" t="s">
        <v>459</v>
      </c>
      <c r="H175" s="6" t="s">
        <v>459</v>
      </c>
      <c r="I175" s="7">
        <v>2021</v>
      </c>
      <c r="J175" s="8" t="s">
        <v>460</v>
      </c>
      <c r="K175" s="4" t="s">
        <v>888</v>
      </c>
      <c r="L175" s="8" t="s">
        <v>28</v>
      </c>
      <c r="M175" s="8" t="s">
        <v>937</v>
      </c>
      <c r="N175" s="8" t="s">
        <v>44</v>
      </c>
      <c r="O175" s="7">
        <v>134</v>
      </c>
    </row>
    <row r="176" spans="1:15" ht="17" x14ac:dyDescent="0.2">
      <c r="A176" s="4">
        <v>175</v>
      </c>
      <c r="B176" s="5">
        <v>44406</v>
      </c>
      <c r="C176" s="21" t="str">
        <f t="shared" si="8"/>
        <v>202107</v>
      </c>
      <c r="D176" s="7">
        <f t="shared" si="9"/>
        <v>2021</v>
      </c>
      <c r="E176" s="7">
        <f t="shared" si="10"/>
        <v>7</v>
      </c>
      <c r="F176" s="7">
        <f t="shared" si="11"/>
        <v>5</v>
      </c>
      <c r="G176" s="6" t="s">
        <v>461</v>
      </c>
      <c r="H176" s="6" t="s">
        <v>461</v>
      </c>
      <c r="I176" s="7">
        <v>2020</v>
      </c>
      <c r="J176" s="8" t="s">
        <v>462</v>
      </c>
      <c r="K176" s="4" t="s">
        <v>888</v>
      </c>
      <c r="L176" s="8" t="s">
        <v>28</v>
      </c>
      <c r="M176" s="8" t="s">
        <v>937</v>
      </c>
      <c r="N176" s="8" t="s">
        <v>42</v>
      </c>
      <c r="O176" s="7">
        <v>116</v>
      </c>
    </row>
    <row r="177" spans="1:15" ht="17" x14ac:dyDescent="0.2">
      <c r="A177" s="4">
        <v>176</v>
      </c>
      <c r="B177" s="5">
        <v>44408</v>
      </c>
      <c r="C177" s="21" t="str">
        <f t="shared" si="8"/>
        <v>202107</v>
      </c>
      <c r="D177" s="7">
        <f t="shared" si="9"/>
        <v>2021</v>
      </c>
      <c r="E177" s="7">
        <f t="shared" si="10"/>
        <v>7</v>
      </c>
      <c r="F177" s="7">
        <f t="shared" si="11"/>
        <v>7</v>
      </c>
      <c r="G177" s="6" t="s">
        <v>463</v>
      </c>
      <c r="H177" s="6" t="s">
        <v>464</v>
      </c>
      <c r="I177" s="7">
        <v>1949</v>
      </c>
      <c r="J177" s="8" t="s">
        <v>215</v>
      </c>
      <c r="K177" s="4" t="s">
        <v>888</v>
      </c>
      <c r="L177" s="8" t="s">
        <v>210</v>
      </c>
      <c r="M177" s="8" t="s">
        <v>939</v>
      </c>
      <c r="N177" s="8" t="s">
        <v>13</v>
      </c>
      <c r="O177" s="7">
        <v>68</v>
      </c>
    </row>
    <row r="178" spans="1:15" ht="17" x14ac:dyDescent="0.2">
      <c r="A178" s="4">
        <v>177</v>
      </c>
      <c r="B178" s="5">
        <v>44412</v>
      </c>
      <c r="C178" s="21" t="str">
        <f t="shared" si="8"/>
        <v>202108</v>
      </c>
      <c r="D178" s="7">
        <f t="shared" si="9"/>
        <v>2021</v>
      </c>
      <c r="E178" s="7">
        <f t="shared" si="10"/>
        <v>8</v>
      </c>
      <c r="F178" s="7">
        <f t="shared" si="11"/>
        <v>4</v>
      </c>
      <c r="G178" s="6" t="s">
        <v>465</v>
      </c>
      <c r="H178" s="6" t="s">
        <v>466</v>
      </c>
      <c r="I178" s="7">
        <v>1973</v>
      </c>
      <c r="J178" s="8" t="s">
        <v>356</v>
      </c>
      <c r="K178" s="4" t="s">
        <v>888</v>
      </c>
      <c r="L178" s="8" t="s">
        <v>314</v>
      </c>
      <c r="M178" s="8" t="s">
        <v>938</v>
      </c>
      <c r="N178" s="8" t="s">
        <v>13</v>
      </c>
      <c r="O178" s="7">
        <v>121</v>
      </c>
    </row>
    <row r="179" spans="1:15" ht="17" x14ac:dyDescent="0.2">
      <c r="A179" s="4">
        <v>178</v>
      </c>
      <c r="B179" s="5">
        <v>44413</v>
      </c>
      <c r="C179" s="21" t="str">
        <f t="shared" si="8"/>
        <v>202108</v>
      </c>
      <c r="D179" s="7">
        <f t="shared" si="9"/>
        <v>2021</v>
      </c>
      <c r="E179" s="7">
        <f t="shared" si="10"/>
        <v>8</v>
      </c>
      <c r="F179" s="7">
        <f t="shared" si="11"/>
        <v>5</v>
      </c>
      <c r="G179" s="6" t="s">
        <v>467</v>
      </c>
      <c r="H179" s="6" t="s">
        <v>467</v>
      </c>
      <c r="I179" s="7">
        <v>1984</v>
      </c>
      <c r="J179" s="8" t="s">
        <v>468</v>
      </c>
      <c r="K179" s="4" t="s">
        <v>888</v>
      </c>
      <c r="L179" s="8" t="s">
        <v>33</v>
      </c>
      <c r="M179" s="8" t="s">
        <v>939</v>
      </c>
      <c r="N179" s="8" t="s">
        <v>13</v>
      </c>
      <c r="O179" s="7">
        <v>89</v>
      </c>
    </row>
    <row r="180" spans="1:15" ht="17" x14ac:dyDescent="0.2">
      <c r="A180" s="4">
        <v>179</v>
      </c>
      <c r="B180" s="5">
        <v>44414</v>
      </c>
      <c r="C180" s="21" t="str">
        <f t="shared" si="8"/>
        <v>202108</v>
      </c>
      <c r="D180" s="7">
        <f t="shared" si="9"/>
        <v>2021</v>
      </c>
      <c r="E180" s="7">
        <f t="shared" si="10"/>
        <v>8</v>
      </c>
      <c r="F180" s="7">
        <f t="shared" si="11"/>
        <v>6</v>
      </c>
      <c r="G180" s="6" t="s">
        <v>469</v>
      </c>
      <c r="H180" s="6" t="s">
        <v>470</v>
      </c>
      <c r="I180" s="7">
        <v>2020</v>
      </c>
      <c r="J180" s="8" t="s">
        <v>471</v>
      </c>
      <c r="K180" s="4" t="s">
        <v>888</v>
      </c>
      <c r="L180" s="8" t="s">
        <v>12</v>
      </c>
      <c r="M180" s="8" t="s">
        <v>939</v>
      </c>
      <c r="N180" s="8" t="s">
        <v>13</v>
      </c>
      <c r="O180" s="7">
        <v>126</v>
      </c>
    </row>
    <row r="181" spans="1:15" ht="17" x14ac:dyDescent="0.2">
      <c r="A181" s="4">
        <v>180</v>
      </c>
      <c r="B181" s="5">
        <v>44417</v>
      </c>
      <c r="C181" s="21" t="str">
        <f t="shared" si="8"/>
        <v>202108</v>
      </c>
      <c r="D181" s="7">
        <f t="shared" si="9"/>
        <v>2021</v>
      </c>
      <c r="E181" s="7">
        <f t="shared" si="10"/>
        <v>8</v>
      </c>
      <c r="F181" s="7">
        <f t="shared" si="11"/>
        <v>2</v>
      </c>
      <c r="G181" s="6" t="s">
        <v>472</v>
      </c>
      <c r="H181" s="6" t="s">
        <v>473</v>
      </c>
      <c r="I181" s="7">
        <v>2021</v>
      </c>
      <c r="J181" s="8" t="s">
        <v>474</v>
      </c>
      <c r="K181" s="4" t="s">
        <v>888</v>
      </c>
      <c r="L181" s="8" t="s">
        <v>28</v>
      </c>
      <c r="M181" s="8" t="s">
        <v>937</v>
      </c>
      <c r="N181" s="8" t="s">
        <v>44</v>
      </c>
      <c r="O181" s="7">
        <v>133</v>
      </c>
    </row>
    <row r="182" spans="1:15" ht="34" x14ac:dyDescent="0.2">
      <c r="A182" s="4">
        <v>181</v>
      </c>
      <c r="B182" s="5">
        <v>44419</v>
      </c>
      <c r="C182" s="21" t="str">
        <f t="shared" si="8"/>
        <v>202108</v>
      </c>
      <c r="D182" s="7">
        <f t="shared" si="9"/>
        <v>2021</v>
      </c>
      <c r="E182" s="7">
        <f t="shared" si="10"/>
        <v>8</v>
      </c>
      <c r="F182" s="7">
        <f t="shared" si="11"/>
        <v>4</v>
      </c>
      <c r="G182" s="6" t="s">
        <v>475</v>
      </c>
      <c r="H182" s="6" t="s">
        <v>476</v>
      </c>
      <c r="I182" s="7">
        <v>2000</v>
      </c>
      <c r="J182" s="8" t="s">
        <v>477</v>
      </c>
      <c r="K182" s="4" t="s">
        <v>888</v>
      </c>
      <c r="L182" s="8" t="s">
        <v>17</v>
      </c>
      <c r="M182" s="8" t="s">
        <v>939</v>
      </c>
      <c r="N182" s="8" t="s">
        <v>13</v>
      </c>
      <c r="O182" s="7">
        <v>89</v>
      </c>
    </row>
    <row r="183" spans="1:15" ht="34" x14ac:dyDescent="0.2">
      <c r="A183" s="4">
        <v>182</v>
      </c>
      <c r="B183" s="5">
        <v>44422</v>
      </c>
      <c r="C183" s="21" t="str">
        <f t="shared" si="8"/>
        <v>202108</v>
      </c>
      <c r="D183" s="7">
        <f t="shared" si="9"/>
        <v>2021</v>
      </c>
      <c r="E183" s="7">
        <f t="shared" si="10"/>
        <v>8</v>
      </c>
      <c r="F183" s="7">
        <f t="shared" si="11"/>
        <v>7</v>
      </c>
      <c r="G183" s="6" t="s">
        <v>478</v>
      </c>
      <c r="H183" s="6" t="s">
        <v>479</v>
      </c>
      <c r="I183" s="7">
        <v>2011</v>
      </c>
      <c r="J183" s="8" t="s">
        <v>128</v>
      </c>
      <c r="K183" s="4" t="s">
        <v>888</v>
      </c>
      <c r="L183" s="8" t="s">
        <v>210</v>
      </c>
      <c r="M183" s="8" t="s">
        <v>939</v>
      </c>
      <c r="N183" s="8" t="s">
        <v>13</v>
      </c>
      <c r="O183" s="7">
        <v>141</v>
      </c>
    </row>
    <row r="184" spans="1:15" ht="34" x14ac:dyDescent="0.2">
      <c r="A184" s="4">
        <v>183</v>
      </c>
      <c r="B184" s="5">
        <v>44423</v>
      </c>
      <c r="C184" s="21" t="str">
        <f t="shared" si="8"/>
        <v>202108</v>
      </c>
      <c r="D184" s="7">
        <f t="shared" si="9"/>
        <v>2021</v>
      </c>
      <c r="E184" s="7">
        <f t="shared" si="10"/>
        <v>8</v>
      </c>
      <c r="F184" s="7">
        <f t="shared" si="11"/>
        <v>1</v>
      </c>
      <c r="G184" s="6" t="s">
        <v>480</v>
      </c>
      <c r="H184" s="6" t="s">
        <v>481</v>
      </c>
      <c r="I184" s="7">
        <v>1952</v>
      </c>
      <c r="J184" s="8" t="s">
        <v>482</v>
      </c>
      <c r="K184" s="4" t="s">
        <v>888</v>
      </c>
      <c r="L184" s="8" t="s">
        <v>12</v>
      </c>
      <c r="M184" s="8" t="s">
        <v>939</v>
      </c>
      <c r="N184" s="8" t="s">
        <v>13</v>
      </c>
      <c r="O184" s="7">
        <v>103</v>
      </c>
    </row>
    <row r="185" spans="1:15" ht="17" x14ac:dyDescent="0.2">
      <c r="A185" s="4">
        <v>184</v>
      </c>
      <c r="B185" s="5">
        <v>44433</v>
      </c>
      <c r="C185" s="21" t="str">
        <f t="shared" si="8"/>
        <v>202108</v>
      </c>
      <c r="D185" s="7">
        <f t="shared" si="9"/>
        <v>2021</v>
      </c>
      <c r="E185" s="7">
        <f t="shared" si="10"/>
        <v>8</v>
      </c>
      <c r="F185" s="7">
        <f t="shared" si="11"/>
        <v>4</v>
      </c>
      <c r="G185" s="6" t="s">
        <v>483</v>
      </c>
      <c r="H185" s="6" t="s">
        <v>484</v>
      </c>
      <c r="I185" s="7">
        <v>2006</v>
      </c>
      <c r="J185" s="8" t="s">
        <v>485</v>
      </c>
      <c r="K185" s="4" t="s">
        <v>888</v>
      </c>
      <c r="L185" s="8" t="s">
        <v>314</v>
      </c>
      <c r="M185" s="8" t="s">
        <v>938</v>
      </c>
      <c r="N185" s="8" t="s">
        <v>13</v>
      </c>
      <c r="O185" s="7">
        <v>145</v>
      </c>
    </row>
    <row r="186" spans="1:15" ht="17" x14ac:dyDescent="0.2">
      <c r="A186" s="4">
        <v>185</v>
      </c>
      <c r="B186" s="5">
        <v>44436</v>
      </c>
      <c r="C186" s="21" t="str">
        <f t="shared" si="8"/>
        <v>202108</v>
      </c>
      <c r="D186" s="7">
        <f t="shared" si="9"/>
        <v>2021</v>
      </c>
      <c r="E186" s="7">
        <f t="shared" si="10"/>
        <v>8</v>
      </c>
      <c r="F186" s="7">
        <f t="shared" si="11"/>
        <v>7</v>
      </c>
      <c r="G186" s="6" t="s">
        <v>486</v>
      </c>
      <c r="H186" s="6" t="s">
        <v>487</v>
      </c>
      <c r="I186" s="7">
        <v>2018</v>
      </c>
      <c r="J186" s="8" t="s">
        <v>488</v>
      </c>
      <c r="K186" s="4" t="s">
        <v>888</v>
      </c>
      <c r="L186" s="8" t="s">
        <v>33</v>
      </c>
      <c r="M186" s="8" t="s">
        <v>939</v>
      </c>
      <c r="N186" s="8" t="s">
        <v>13</v>
      </c>
      <c r="O186" s="7">
        <v>123</v>
      </c>
    </row>
    <row r="187" spans="1:15" ht="51" x14ac:dyDescent="0.2">
      <c r="A187" s="4">
        <v>186</v>
      </c>
      <c r="B187" s="5">
        <v>44439</v>
      </c>
      <c r="C187" s="21" t="str">
        <f t="shared" si="8"/>
        <v>202108</v>
      </c>
      <c r="D187" s="7">
        <f t="shared" si="9"/>
        <v>2021</v>
      </c>
      <c r="E187" s="7">
        <f t="shared" si="10"/>
        <v>8</v>
      </c>
      <c r="F187" s="7">
        <f t="shared" si="11"/>
        <v>3</v>
      </c>
      <c r="G187" s="6" t="s">
        <v>489</v>
      </c>
      <c r="H187" s="6" t="s">
        <v>490</v>
      </c>
      <c r="I187" s="7">
        <v>2006</v>
      </c>
      <c r="J187" s="8" t="s">
        <v>491</v>
      </c>
      <c r="K187" s="4" t="s">
        <v>888</v>
      </c>
      <c r="L187" s="8" t="s">
        <v>492</v>
      </c>
      <c r="M187" s="8" t="s">
        <v>939</v>
      </c>
      <c r="N187" s="8" t="s">
        <v>13</v>
      </c>
      <c r="O187" s="7">
        <v>84</v>
      </c>
    </row>
    <row r="188" spans="1:15" ht="17" x14ac:dyDescent="0.2">
      <c r="A188" s="4">
        <v>187</v>
      </c>
      <c r="B188" s="5">
        <v>44441</v>
      </c>
      <c r="C188" s="21" t="str">
        <f t="shared" si="8"/>
        <v>202109</v>
      </c>
      <c r="D188" s="7">
        <f t="shared" si="9"/>
        <v>2021</v>
      </c>
      <c r="E188" s="7">
        <f t="shared" si="10"/>
        <v>9</v>
      </c>
      <c r="F188" s="7">
        <f t="shared" si="11"/>
        <v>5</v>
      </c>
      <c r="G188" s="6" t="s">
        <v>493</v>
      </c>
      <c r="H188" s="6" t="s">
        <v>494</v>
      </c>
      <c r="I188" s="7">
        <v>2021</v>
      </c>
      <c r="J188" s="8" t="s">
        <v>495</v>
      </c>
      <c r="K188" s="4" t="s">
        <v>888</v>
      </c>
      <c r="L188" s="8" t="s">
        <v>220</v>
      </c>
      <c r="M188" s="8" t="s">
        <v>937</v>
      </c>
      <c r="N188" s="8" t="s">
        <v>339</v>
      </c>
      <c r="O188" s="7">
        <v>132</v>
      </c>
    </row>
    <row r="189" spans="1:15" ht="17" x14ac:dyDescent="0.2">
      <c r="A189" s="4">
        <v>188</v>
      </c>
      <c r="B189" s="5">
        <v>44447</v>
      </c>
      <c r="C189" s="21" t="str">
        <f t="shared" si="8"/>
        <v>202109</v>
      </c>
      <c r="D189" s="7">
        <f t="shared" si="9"/>
        <v>2021</v>
      </c>
      <c r="E189" s="7">
        <f t="shared" si="10"/>
        <v>9</v>
      </c>
      <c r="F189" s="7">
        <f t="shared" si="11"/>
        <v>4</v>
      </c>
      <c r="G189" s="6" t="s">
        <v>496</v>
      </c>
      <c r="H189" s="6" t="s">
        <v>497</v>
      </c>
      <c r="I189" s="7">
        <v>2008</v>
      </c>
      <c r="J189" s="8" t="s">
        <v>498</v>
      </c>
      <c r="K189" s="4" t="s">
        <v>888</v>
      </c>
      <c r="L189" s="8" t="s">
        <v>314</v>
      </c>
      <c r="M189" s="8" t="s">
        <v>938</v>
      </c>
      <c r="N189" s="8" t="s">
        <v>13</v>
      </c>
      <c r="O189" s="7">
        <v>106</v>
      </c>
    </row>
    <row r="190" spans="1:15" ht="17" x14ac:dyDescent="0.2">
      <c r="A190" s="4">
        <v>189</v>
      </c>
      <c r="B190" s="5">
        <v>44454</v>
      </c>
      <c r="C190" s="21" t="str">
        <f t="shared" si="8"/>
        <v>202109</v>
      </c>
      <c r="D190" s="7">
        <f t="shared" si="9"/>
        <v>2021</v>
      </c>
      <c r="E190" s="7">
        <f t="shared" si="10"/>
        <v>9</v>
      </c>
      <c r="F190" s="7">
        <f t="shared" si="11"/>
        <v>4</v>
      </c>
      <c r="G190" s="6" t="s">
        <v>499</v>
      </c>
      <c r="H190" s="6" t="s">
        <v>500</v>
      </c>
      <c r="I190" s="7">
        <v>1988</v>
      </c>
      <c r="J190" s="8" t="s">
        <v>501</v>
      </c>
      <c r="K190" s="4" t="s">
        <v>888</v>
      </c>
      <c r="L190" s="8" t="s">
        <v>210</v>
      </c>
      <c r="M190" s="8" t="s">
        <v>939</v>
      </c>
      <c r="N190" s="8" t="s">
        <v>13</v>
      </c>
      <c r="O190" s="7">
        <v>104</v>
      </c>
    </row>
    <row r="191" spans="1:15" ht="51" x14ac:dyDescent="0.2">
      <c r="A191" s="4">
        <v>190</v>
      </c>
      <c r="B191" s="5">
        <v>44458</v>
      </c>
      <c r="C191" s="21" t="str">
        <f t="shared" si="8"/>
        <v>202109</v>
      </c>
      <c r="D191" s="7">
        <f t="shared" si="9"/>
        <v>2021</v>
      </c>
      <c r="E191" s="7">
        <f t="shared" si="10"/>
        <v>9</v>
      </c>
      <c r="F191" s="7">
        <f t="shared" si="11"/>
        <v>1</v>
      </c>
      <c r="G191" s="6" t="s">
        <v>502</v>
      </c>
      <c r="H191" s="6" t="s">
        <v>502</v>
      </c>
      <c r="I191" s="7">
        <v>2021</v>
      </c>
      <c r="J191" s="8" t="s">
        <v>503</v>
      </c>
      <c r="K191" s="4" t="s">
        <v>888</v>
      </c>
      <c r="L191" s="8" t="s">
        <v>17</v>
      </c>
      <c r="M191" s="8" t="s">
        <v>939</v>
      </c>
      <c r="N191" s="8" t="s">
        <v>13</v>
      </c>
      <c r="O191" s="7">
        <v>114</v>
      </c>
    </row>
    <row r="192" spans="1:15" ht="17" x14ac:dyDescent="0.2">
      <c r="A192" s="4">
        <v>191</v>
      </c>
      <c r="B192" s="5">
        <v>44464</v>
      </c>
      <c r="C192" s="21" t="str">
        <f t="shared" si="8"/>
        <v>202109</v>
      </c>
      <c r="D192" s="7">
        <f t="shared" si="9"/>
        <v>2021</v>
      </c>
      <c r="E192" s="7">
        <f t="shared" si="10"/>
        <v>9</v>
      </c>
      <c r="F192" s="7">
        <f t="shared" si="11"/>
        <v>7</v>
      </c>
      <c r="G192" s="6" t="s">
        <v>504</v>
      </c>
      <c r="H192" s="6" t="s">
        <v>505</v>
      </c>
      <c r="I192" s="7">
        <v>2012</v>
      </c>
      <c r="J192" s="8" t="s">
        <v>43</v>
      </c>
      <c r="K192" s="4" t="s">
        <v>888</v>
      </c>
      <c r="L192" s="8" t="s">
        <v>314</v>
      </c>
      <c r="M192" s="8" t="s">
        <v>938</v>
      </c>
      <c r="N192" s="8" t="s">
        <v>13</v>
      </c>
      <c r="O192" s="7">
        <v>143</v>
      </c>
    </row>
    <row r="193" spans="1:15" ht="17" x14ac:dyDescent="0.2">
      <c r="A193" s="4">
        <v>192</v>
      </c>
      <c r="B193" s="5">
        <v>44468</v>
      </c>
      <c r="C193" s="21" t="str">
        <f t="shared" si="8"/>
        <v>202109</v>
      </c>
      <c r="D193" s="7">
        <f t="shared" si="9"/>
        <v>2021</v>
      </c>
      <c r="E193" s="7">
        <f t="shared" si="10"/>
        <v>9</v>
      </c>
      <c r="F193" s="7">
        <f t="shared" si="11"/>
        <v>4</v>
      </c>
      <c r="G193" s="6" t="s">
        <v>506</v>
      </c>
      <c r="H193" s="6" t="s">
        <v>507</v>
      </c>
      <c r="I193" s="7">
        <v>1981</v>
      </c>
      <c r="J193" s="8" t="s">
        <v>508</v>
      </c>
      <c r="K193" s="4" t="s">
        <v>888</v>
      </c>
      <c r="L193" s="8" t="s">
        <v>492</v>
      </c>
      <c r="M193" s="8" t="s">
        <v>939</v>
      </c>
      <c r="N193" s="8" t="s">
        <v>13</v>
      </c>
      <c r="O193" s="7">
        <v>123</v>
      </c>
    </row>
    <row r="194" spans="1:15" ht="17" x14ac:dyDescent="0.2">
      <c r="A194" s="4">
        <v>193</v>
      </c>
      <c r="B194" s="5">
        <v>44469</v>
      </c>
      <c r="C194" s="21" t="str">
        <f t="shared" si="8"/>
        <v>202109</v>
      </c>
      <c r="D194" s="7">
        <f t="shared" si="9"/>
        <v>2021</v>
      </c>
      <c r="E194" s="7">
        <f t="shared" si="10"/>
        <v>9</v>
      </c>
      <c r="F194" s="7">
        <f t="shared" si="11"/>
        <v>5</v>
      </c>
      <c r="G194" s="6" t="s">
        <v>509</v>
      </c>
      <c r="H194" s="6" t="s">
        <v>510</v>
      </c>
      <c r="I194" s="7">
        <v>2015</v>
      </c>
      <c r="J194" s="8" t="s">
        <v>43</v>
      </c>
      <c r="K194" s="4" t="s">
        <v>888</v>
      </c>
      <c r="L194" s="8" t="s">
        <v>314</v>
      </c>
      <c r="M194" s="8" t="s">
        <v>938</v>
      </c>
      <c r="N194" s="8" t="s">
        <v>13</v>
      </c>
      <c r="O194" s="7">
        <v>148</v>
      </c>
    </row>
    <row r="195" spans="1:15" ht="17" x14ac:dyDescent="0.2">
      <c r="A195" s="4">
        <v>194</v>
      </c>
      <c r="B195" s="5">
        <v>44471</v>
      </c>
      <c r="C195" s="21" t="str">
        <f t="shared" ref="C195:C258" si="12">CONCATENATE(D195,IF(AND(E195&gt;=1,E195&lt;=9),"0",""),E195)</f>
        <v>202110</v>
      </c>
      <c r="D195" s="7">
        <f t="shared" ref="D195:D258" si="13">YEAR(B195)</f>
        <v>2021</v>
      </c>
      <c r="E195" s="7">
        <f t="shared" ref="E195:E258" si="14">MONTH(B195)</f>
        <v>10</v>
      </c>
      <c r="F195" s="7">
        <f t="shared" ref="F195:F258" si="15">WEEKDAY(B195,1)</f>
        <v>7</v>
      </c>
      <c r="G195" s="6" t="s">
        <v>511</v>
      </c>
      <c r="H195" s="6" t="s">
        <v>512</v>
      </c>
      <c r="I195" s="7">
        <v>1987</v>
      </c>
      <c r="J195" s="8" t="s">
        <v>146</v>
      </c>
      <c r="K195" s="4" t="s">
        <v>888</v>
      </c>
      <c r="L195" s="8" t="s">
        <v>12</v>
      </c>
      <c r="M195" s="8" t="s">
        <v>939</v>
      </c>
      <c r="N195" s="8" t="s">
        <v>13</v>
      </c>
      <c r="O195" s="7">
        <v>119</v>
      </c>
    </row>
    <row r="196" spans="1:15" ht="17" x14ac:dyDescent="0.2">
      <c r="A196" s="4">
        <v>195</v>
      </c>
      <c r="B196" s="5">
        <v>44475</v>
      </c>
      <c r="C196" s="21" t="str">
        <f t="shared" si="12"/>
        <v>202110</v>
      </c>
      <c r="D196" s="7">
        <f t="shared" si="13"/>
        <v>2021</v>
      </c>
      <c r="E196" s="7">
        <f t="shared" si="14"/>
        <v>10</v>
      </c>
      <c r="F196" s="7">
        <f t="shared" si="15"/>
        <v>4</v>
      </c>
      <c r="G196" s="6" t="s">
        <v>513</v>
      </c>
      <c r="H196" s="6" t="s">
        <v>514</v>
      </c>
      <c r="I196" s="7">
        <v>2021</v>
      </c>
      <c r="J196" s="8" t="s">
        <v>515</v>
      </c>
      <c r="K196" s="4" t="s">
        <v>888</v>
      </c>
      <c r="L196" s="8" t="s">
        <v>28</v>
      </c>
      <c r="M196" s="8" t="s">
        <v>937</v>
      </c>
      <c r="N196" s="8" t="s">
        <v>516</v>
      </c>
      <c r="O196" s="7">
        <v>163</v>
      </c>
    </row>
    <row r="197" spans="1:15" ht="17" x14ac:dyDescent="0.2">
      <c r="A197" s="4">
        <v>196</v>
      </c>
      <c r="B197" s="5">
        <v>44480</v>
      </c>
      <c r="C197" s="21" t="str">
        <f t="shared" si="12"/>
        <v>202110</v>
      </c>
      <c r="D197" s="7">
        <f t="shared" si="13"/>
        <v>2021</v>
      </c>
      <c r="E197" s="7">
        <f t="shared" si="14"/>
        <v>10</v>
      </c>
      <c r="F197" s="7">
        <f t="shared" si="15"/>
        <v>2</v>
      </c>
      <c r="G197" s="6" t="s">
        <v>517</v>
      </c>
      <c r="H197" s="6" t="s">
        <v>518</v>
      </c>
      <c r="I197" s="7">
        <v>1951</v>
      </c>
      <c r="J197" s="8" t="s">
        <v>215</v>
      </c>
      <c r="K197" s="4" t="s">
        <v>888</v>
      </c>
      <c r="L197" s="8" t="s">
        <v>210</v>
      </c>
      <c r="M197" s="8" t="s">
        <v>939</v>
      </c>
      <c r="N197" s="8" t="s">
        <v>13</v>
      </c>
      <c r="O197" s="7">
        <v>75</v>
      </c>
    </row>
    <row r="198" spans="1:15" ht="17" x14ac:dyDescent="0.2">
      <c r="A198" s="4">
        <v>197</v>
      </c>
      <c r="B198" s="5">
        <v>44481</v>
      </c>
      <c r="C198" s="21" t="str">
        <f t="shared" si="12"/>
        <v>202110</v>
      </c>
      <c r="D198" s="7">
        <f t="shared" si="13"/>
        <v>2021</v>
      </c>
      <c r="E198" s="7">
        <f t="shared" si="14"/>
        <v>10</v>
      </c>
      <c r="F198" s="7">
        <f t="shared" si="15"/>
        <v>3</v>
      </c>
      <c r="G198" s="6" t="s">
        <v>519</v>
      </c>
      <c r="H198" s="6" t="s">
        <v>519</v>
      </c>
      <c r="I198" s="7">
        <v>2018</v>
      </c>
      <c r="J198" s="8" t="s">
        <v>520</v>
      </c>
      <c r="K198" s="4" t="s">
        <v>888</v>
      </c>
      <c r="L198" s="8" t="s">
        <v>17</v>
      </c>
      <c r="M198" s="8" t="s">
        <v>939</v>
      </c>
      <c r="N198" s="8" t="s">
        <v>13</v>
      </c>
      <c r="O198" s="7">
        <v>112</v>
      </c>
    </row>
    <row r="199" spans="1:15" ht="17" x14ac:dyDescent="0.2">
      <c r="A199" s="4">
        <v>198</v>
      </c>
      <c r="B199" s="5">
        <v>44482</v>
      </c>
      <c r="C199" s="21" t="str">
        <f t="shared" si="12"/>
        <v>202110</v>
      </c>
      <c r="D199" s="7">
        <f t="shared" si="13"/>
        <v>2021</v>
      </c>
      <c r="E199" s="7">
        <f t="shared" si="14"/>
        <v>10</v>
      </c>
      <c r="F199" s="7">
        <f t="shared" si="15"/>
        <v>4</v>
      </c>
      <c r="G199" s="6" t="s">
        <v>521</v>
      </c>
      <c r="H199" s="6" t="s">
        <v>522</v>
      </c>
      <c r="I199" s="7">
        <v>2010</v>
      </c>
      <c r="J199" s="8" t="s">
        <v>523</v>
      </c>
      <c r="K199" s="4" t="s">
        <v>888</v>
      </c>
      <c r="L199" s="8" t="s">
        <v>33</v>
      </c>
      <c r="M199" s="8" t="s">
        <v>939</v>
      </c>
      <c r="N199" s="8" t="s">
        <v>13</v>
      </c>
      <c r="O199" s="7">
        <v>116</v>
      </c>
    </row>
    <row r="200" spans="1:15" ht="17" x14ac:dyDescent="0.2">
      <c r="A200" s="4">
        <v>199</v>
      </c>
      <c r="B200" s="5">
        <v>44485</v>
      </c>
      <c r="C200" s="21" t="str">
        <f t="shared" si="12"/>
        <v>202110</v>
      </c>
      <c r="D200" s="7">
        <f t="shared" si="13"/>
        <v>2021</v>
      </c>
      <c r="E200" s="7">
        <f t="shared" si="14"/>
        <v>10</v>
      </c>
      <c r="F200" s="7">
        <f t="shared" si="15"/>
        <v>7</v>
      </c>
      <c r="G200" s="6" t="s">
        <v>524</v>
      </c>
      <c r="H200" s="6" t="s">
        <v>525</v>
      </c>
      <c r="I200" s="7">
        <v>2013</v>
      </c>
      <c r="J200" s="8" t="s">
        <v>526</v>
      </c>
      <c r="K200" s="4" t="s">
        <v>888</v>
      </c>
      <c r="L200" s="8" t="s">
        <v>12</v>
      </c>
      <c r="M200" s="8" t="s">
        <v>939</v>
      </c>
      <c r="N200" s="8" t="s">
        <v>13</v>
      </c>
      <c r="O200" s="7">
        <v>81</v>
      </c>
    </row>
    <row r="201" spans="1:15" ht="17" x14ac:dyDescent="0.2">
      <c r="A201" s="4">
        <v>200</v>
      </c>
      <c r="B201" s="5">
        <v>44486</v>
      </c>
      <c r="C201" s="21" t="str">
        <f t="shared" si="12"/>
        <v>202110</v>
      </c>
      <c r="D201" s="7">
        <f t="shared" si="13"/>
        <v>2021</v>
      </c>
      <c r="E201" s="7">
        <f t="shared" si="14"/>
        <v>10</v>
      </c>
      <c r="F201" s="7">
        <f t="shared" si="15"/>
        <v>1</v>
      </c>
      <c r="G201" s="6" t="s">
        <v>527</v>
      </c>
      <c r="H201" s="6" t="s">
        <v>528</v>
      </c>
      <c r="I201" s="7">
        <v>2014</v>
      </c>
      <c r="J201" s="8" t="s">
        <v>529</v>
      </c>
      <c r="K201" s="4" t="s">
        <v>888</v>
      </c>
      <c r="L201" s="8" t="s">
        <v>492</v>
      </c>
      <c r="M201" s="8" t="s">
        <v>939</v>
      </c>
      <c r="N201" s="8" t="s">
        <v>13</v>
      </c>
      <c r="O201" s="7">
        <v>100</v>
      </c>
    </row>
    <row r="202" spans="1:15" ht="17" x14ac:dyDescent="0.2">
      <c r="A202" s="4">
        <v>201</v>
      </c>
      <c r="B202" s="5">
        <v>44488</v>
      </c>
      <c r="C202" s="21" t="str">
        <f t="shared" si="12"/>
        <v>202110</v>
      </c>
      <c r="D202" s="7">
        <f t="shared" si="13"/>
        <v>2021</v>
      </c>
      <c r="E202" s="7">
        <f t="shared" si="14"/>
        <v>10</v>
      </c>
      <c r="F202" s="7">
        <f t="shared" si="15"/>
        <v>3</v>
      </c>
      <c r="G202" s="6" t="s">
        <v>530</v>
      </c>
      <c r="H202" s="6" t="s">
        <v>531</v>
      </c>
      <c r="I202" s="7">
        <v>1999</v>
      </c>
      <c r="J202" s="8" t="s">
        <v>532</v>
      </c>
      <c r="K202" s="4" t="s">
        <v>888</v>
      </c>
      <c r="L202" s="8" t="s">
        <v>17</v>
      </c>
      <c r="M202" s="8" t="s">
        <v>939</v>
      </c>
      <c r="N202" s="8" t="s">
        <v>13</v>
      </c>
      <c r="O202" s="7">
        <v>124</v>
      </c>
    </row>
    <row r="203" spans="1:15" ht="34" x14ac:dyDescent="0.2">
      <c r="A203" s="4">
        <v>202</v>
      </c>
      <c r="B203" s="5">
        <v>44489</v>
      </c>
      <c r="C203" s="21" t="str">
        <f t="shared" si="12"/>
        <v>202110</v>
      </c>
      <c r="D203" s="7">
        <f t="shared" si="13"/>
        <v>2021</v>
      </c>
      <c r="E203" s="7">
        <f t="shared" si="14"/>
        <v>10</v>
      </c>
      <c r="F203" s="7">
        <f t="shared" si="15"/>
        <v>4</v>
      </c>
      <c r="G203" s="6" t="s">
        <v>533</v>
      </c>
      <c r="H203" s="6" t="s">
        <v>534</v>
      </c>
      <c r="I203" s="7">
        <v>2007</v>
      </c>
      <c r="J203" s="8" t="s">
        <v>535</v>
      </c>
      <c r="K203" s="4" t="s">
        <v>888</v>
      </c>
      <c r="L203" s="8" t="s">
        <v>210</v>
      </c>
      <c r="M203" s="8" t="s">
        <v>939</v>
      </c>
      <c r="N203" s="8" t="s">
        <v>13</v>
      </c>
      <c r="O203" s="7">
        <v>124</v>
      </c>
    </row>
    <row r="204" spans="1:15" ht="17" x14ac:dyDescent="0.2">
      <c r="A204" s="4">
        <v>203</v>
      </c>
      <c r="B204" s="5">
        <v>44491</v>
      </c>
      <c r="C204" s="21" t="str">
        <f t="shared" si="12"/>
        <v>202110</v>
      </c>
      <c r="D204" s="7">
        <f t="shared" si="13"/>
        <v>2021</v>
      </c>
      <c r="E204" s="7">
        <f t="shared" si="14"/>
        <v>10</v>
      </c>
      <c r="F204" s="7">
        <f t="shared" si="15"/>
        <v>6</v>
      </c>
      <c r="G204" s="6" t="s">
        <v>536</v>
      </c>
      <c r="H204" s="6" t="s">
        <v>537</v>
      </c>
      <c r="I204" s="7">
        <v>2006</v>
      </c>
      <c r="J204" s="8" t="s">
        <v>20</v>
      </c>
      <c r="K204" s="4" t="s">
        <v>888</v>
      </c>
      <c r="L204" s="8" t="s">
        <v>12</v>
      </c>
      <c r="M204" s="8" t="s">
        <v>939</v>
      </c>
      <c r="N204" s="8" t="s">
        <v>13</v>
      </c>
      <c r="O204" s="7">
        <v>151</v>
      </c>
    </row>
    <row r="205" spans="1:15" ht="17" x14ac:dyDescent="0.2">
      <c r="A205" s="4">
        <v>204</v>
      </c>
      <c r="B205" s="5">
        <v>44503</v>
      </c>
      <c r="C205" s="21" t="str">
        <f t="shared" si="12"/>
        <v>202111</v>
      </c>
      <c r="D205" s="7">
        <f t="shared" si="13"/>
        <v>2021</v>
      </c>
      <c r="E205" s="7">
        <f t="shared" si="14"/>
        <v>11</v>
      </c>
      <c r="F205" s="7">
        <f t="shared" si="15"/>
        <v>4</v>
      </c>
      <c r="G205" s="6" t="s">
        <v>538</v>
      </c>
      <c r="H205" s="6" t="s">
        <v>539</v>
      </c>
      <c r="I205" s="7">
        <v>2021</v>
      </c>
      <c r="J205" s="8" t="s">
        <v>540</v>
      </c>
      <c r="K205" s="4" t="s">
        <v>888</v>
      </c>
      <c r="L205" s="8" t="s">
        <v>28</v>
      </c>
      <c r="M205" s="8" t="s">
        <v>937</v>
      </c>
      <c r="N205" s="8" t="s">
        <v>425</v>
      </c>
      <c r="O205" s="7">
        <v>155</v>
      </c>
    </row>
    <row r="206" spans="1:15" ht="17" x14ac:dyDescent="0.2">
      <c r="A206" s="4">
        <v>205</v>
      </c>
      <c r="B206" s="5">
        <v>44505</v>
      </c>
      <c r="C206" s="21" t="str">
        <f t="shared" si="12"/>
        <v>202111</v>
      </c>
      <c r="D206" s="7">
        <f t="shared" si="13"/>
        <v>2021</v>
      </c>
      <c r="E206" s="7">
        <f t="shared" si="14"/>
        <v>11</v>
      </c>
      <c r="F206" s="7">
        <f t="shared" si="15"/>
        <v>6</v>
      </c>
      <c r="G206" s="6" t="s">
        <v>541</v>
      </c>
      <c r="H206" s="6" t="s">
        <v>541</v>
      </c>
      <c r="I206" s="7">
        <v>2009</v>
      </c>
      <c r="J206" s="8" t="s">
        <v>542</v>
      </c>
      <c r="K206" s="4" t="s">
        <v>888</v>
      </c>
      <c r="L206" s="8" t="s">
        <v>17</v>
      </c>
      <c r="M206" s="8" t="s">
        <v>939</v>
      </c>
      <c r="N206" s="8" t="s">
        <v>13</v>
      </c>
      <c r="O206" s="7">
        <v>128</v>
      </c>
    </row>
    <row r="207" spans="1:15" ht="17" x14ac:dyDescent="0.2">
      <c r="A207" s="4">
        <v>206</v>
      </c>
      <c r="B207" s="5">
        <v>44512</v>
      </c>
      <c r="C207" s="21" t="str">
        <f t="shared" si="12"/>
        <v>202111</v>
      </c>
      <c r="D207" s="7">
        <f t="shared" si="13"/>
        <v>2021</v>
      </c>
      <c r="E207" s="7">
        <f t="shared" si="14"/>
        <v>11</v>
      </c>
      <c r="F207" s="7">
        <f t="shared" si="15"/>
        <v>6</v>
      </c>
      <c r="G207" s="6" t="s">
        <v>543</v>
      </c>
      <c r="H207" s="6" t="s">
        <v>544</v>
      </c>
      <c r="I207" s="7">
        <v>2003</v>
      </c>
      <c r="J207" s="8" t="s">
        <v>545</v>
      </c>
      <c r="K207" s="4" t="s">
        <v>888</v>
      </c>
      <c r="L207" s="8" t="s">
        <v>12</v>
      </c>
      <c r="M207" s="8" t="s">
        <v>939</v>
      </c>
      <c r="N207" s="8" t="s">
        <v>13</v>
      </c>
      <c r="O207" s="7">
        <v>121</v>
      </c>
    </row>
    <row r="208" spans="1:15" ht="68" x14ac:dyDescent="0.2">
      <c r="A208" s="4">
        <v>207</v>
      </c>
      <c r="B208" s="5">
        <v>44514</v>
      </c>
      <c r="C208" s="21" t="str">
        <f t="shared" si="12"/>
        <v>202111</v>
      </c>
      <c r="D208" s="7">
        <f t="shared" si="13"/>
        <v>2021</v>
      </c>
      <c r="E208" s="7">
        <f t="shared" si="14"/>
        <v>11</v>
      </c>
      <c r="F208" s="7">
        <f t="shared" si="15"/>
        <v>1</v>
      </c>
      <c r="G208" s="6" t="s">
        <v>546</v>
      </c>
      <c r="H208" s="6" t="s">
        <v>547</v>
      </c>
      <c r="I208" s="7">
        <v>2020</v>
      </c>
      <c r="J208" s="8" t="s">
        <v>548</v>
      </c>
      <c r="K208" s="4" t="s">
        <v>888</v>
      </c>
      <c r="L208" s="8" t="s">
        <v>33</v>
      </c>
      <c r="M208" s="8" t="s">
        <v>939</v>
      </c>
      <c r="N208" s="8" t="s">
        <v>13</v>
      </c>
      <c r="O208" s="7">
        <v>96</v>
      </c>
    </row>
    <row r="209" spans="1:15" ht="17" x14ac:dyDescent="0.2">
      <c r="A209" s="4">
        <v>208</v>
      </c>
      <c r="B209" s="5">
        <v>44519</v>
      </c>
      <c r="C209" s="21" t="str">
        <f t="shared" si="12"/>
        <v>202111</v>
      </c>
      <c r="D209" s="7">
        <f t="shared" si="13"/>
        <v>2021</v>
      </c>
      <c r="E209" s="7">
        <f t="shared" si="14"/>
        <v>11</v>
      </c>
      <c r="F209" s="7">
        <f t="shared" si="15"/>
        <v>6</v>
      </c>
      <c r="G209" s="6" t="s">
        <v>549</v>
      </c>
      <c r="H209" s="6" t="s">
        <v>550</v>
      </c>
      <c r="I209" s="7">
        <v>1974</v>
      </c>
      <c r="J209" s="8" t="s">
        <v>356</v>
      </c>
      <c r="K209" s="4" t="s">
        <v>888</v>
      </c>
      <c r="L209" s="8" t="s">
        <v>314</v>
      </c>
      <c r="M209" s="8" t="s">
        <v>938</v>
      </c>
      <c r="N209" s="8" t="s">
        <v>13</v>
      </c>
      <c r="O209" s="7">
        <v>125</v>
      </c>
    </row>
    <row r="210" spans="1:15" ht="17" x14ac:dyDescent="0.2">
      <c r="A210" s="4">
        <v>209</v>
      </c>
      <c r="B210" s="5">
        <v>44520</v>
      </c>
      <c r="C210" s="21" t="str">
        <f t="shared" si="12"/>
        <v>202111</v>
      </c>
      <c r="D210" s="7">
        <f t="shared" si="13"/>
        <v>2021</v>
      </c>
      <c r="E210" s="7">
        <f t="shared" si="14"/>
        <v>11</v>
      </c>
      <c r="F210" s="7">
        <f t="shared" si="15"/>
        <v>7</v>
      </c>
      <c r="G210" s="6" t="s">
        <v>551</v>
      </c>
      <c r="H210" s="6" t="s">
        <v>552</v>
      </c>
      <c r="I210" s="7">
        <v>2006</v>
      </c>
      <c r="J210" s="8" t="s">
        <v>553</v>
      </c>
      <c r="K210" s="4" t="s">
        <v>888</v>
      </c>
      <c r="L210" s="8" t="s">
        <v>492</v>
      </c>
      <c r="M210" s="8" t="s">
        <v>939</v>
      </c>
      <c r="N210" s="8" t="s">
        <v>13</v>
      </c>
      <c r="O210" s="7">
        <v>123</v>
      </c>
    </row>
    <row r="211" spans="1:15" ht="17" x14ac:dyDescent="0.2">
      <c r="A211" s="4">
        <v>210</v>
      </c>
      <c r="B211" s="5">
        <v>44528</v>
      </c>
      <c r="C211" s="21" t="str">
        <f t="shared" si="12"/>
        <v>202111</v>
      </c>
      <c r="D211" s="7">
        <f t="shared" si="13"/>
        <v>2021</v>
      </c>
      <c r="E211" s="7">
        <f t="shared" si="14"/>
        <v>11</v>
      </c>
      <c r="F211" s="7">
        <f t="shared" si="15"/>
        <v>1</v>
      </c>
      <c r="G211" s="6" t="s">
        <v>554</v>
      </c>
      <c r="H211" s="6" t="s">
        <v>555</v>
      </c>
      <c r="I211" s="7">
        <v>2021</v>
      </c>
      <c r="J211" s="8" t="s">
        <v>556</v>
      </c>
      <c r="K211" s="4" t="s">
        <v>888</v>
      </c>
      <c r="L211" s="8" t="s">
        <v>12</v>
      </c>
      <c r="M211" s="8" t="s">
        <v>939</v>
      </c>
      <c r="N211" s="8" t="s">
        <v>13</v>
      </c>
      <c r="O211" s="7">
        <v>120</v>
      </c>
    </row>
    <row r="212" spans="1:15" ht="17" x14ac:dyDescent="0.2">
      <c r="A212" s="4">
        <v>211</v>
      </c>
      <c r="B212" s="5">
        <v>44535</v>
      </c>
      <c r="C212" s="21" t="str">
        <f t="shared" si="12"/>
        <v>202112</v>
      </c>
      <c r="D212" s="7">
        <f t="shared" si="13"/>
        <v>2021</v>
      </c>
      <c r="E212" s="7">
        <f t="shared" si="14"/>
        <v>12</v>
      </c>
      <c r="F212" s="7">
        <f t="shared" si="15"/>
        <v>1</v>
      </c>
      <c r="G212" s="6" t="s">
        <v>557</v>
      </c>
      <c r="H212" s="6" t="s">
        <v>557</v>
      </c>
      <c r="I212" s="7">
        <v>2017</v>
      </c>
      <c r="J212" s="8" t="s">
        <v>558</v>
      </c>
      <c r="K212" s="4" t="s">
        <v>888</v>
      </c>
      <c r="L212" s="8" t="s">
        <v>17</v>
      </c>
      <c r="M212" s="8" t="s">
        <v>939</v>
      </c>
      <c r="N212" s="8" t="s">
        <v>13</v>
      </c>
      <c r="O212" s="7">
        <v>102</v>
      </c>
    </row>
    <row r="213" spans="1:15" ht="34" x14ac:dyDescent="0.2">
      <c r="A213" s="4">
        <v>212</v>
      </c>
      <c r="B213" s="5">
        <v>44537</v>
      </c>
      <c r="C213" s="21" t="str">
        <f t="shared" si="12"/>
        <v>202112</v>
      </c>
      <c r="D213" s="7">
        <f t="shared" si="13"/>
        <v>2021</v>
      </c>
      <c r="E213" s="7">
        <f t="shared" si="14"/>
        <v>12</v>
      </c>
      <c r="F213" s="7">
        <f t="shared" si="15"/>
        <v>3</v>
      </c>
      <c r="G213" s="6" t="s">
        <v>559</v>
      </c>
      <c r="H213" s="6" t="s">
        <v>559</v>
      </c>
      <c r="I213" s="7">
        <v>2021</v>
      </c>
      <c r="J213" s="8" t="s">
        <v>560</v>
      </c>
      <c r="K213" s="4" t="s">
        <v>888</v>
      </c>
      <c r="L213" s="8" t="s">
        <v>28</v>
      </c>
      <c r="M213" s="8" t="s">
        <v>937</v>
      </c>
      <c r="N213" s="8" t="s">
        <v>44</v>
      </c>
      <c r="O213" s="7">
        <v>99</v>
      </c>
    </row>
    <row r="214" spans="1:15" ht="17" x14ac:dyDescent="0.2">
      <c r="A214" s="4">
        <v>213</v>
      </c>
      <c r="B214" s="5">
        <v>44540</v>
      </c>
      <c r="C214" s="21" t="str">
        <f t="shared" si="12"/>
        <v>202112</v>
      </c>
      <c r="D214" s="7">
        <f t="shared" si="13"/>
        <v>2021</v>
      </c>
      <c r="E214" s="7">
        <f t="shared" si="14"/>
        <v>12</v>
      </c>
      <c r="F214" s="7">
        <f t="shared" si="15"/>
        <v>6</v>
      </c>
      <c r="G214" s="6" t="s">
        <v>561</v>
      </c>
      <c r="H214" s="6" t="s">
        <v>562</v>
      </c>
      <c r="I214" s="7">
        <v>1997</v>
      </c>
      <c r="J214" s="8" t="s">
        <v>56</v>
      </c>
      <c r="K214" s="4" t="s">
        <v>888</v>
      </c>
      <c r="L214" s="8" t="s">
        <v>33</v>
      </c>
      <c r="M214" s="8" t="s">
        <v>939</v>
      </c>
      <c r="N214" s="8" t="s">
        <v>13</v>
      </c>
      <c r="O214" s="7">
        <v>138</v>
      </c>
    </row>
    <row r="215" spans="1:15" ht="17" x14ac:dyDescent="0.2">
      <c r="A215" s="4">
        <v>214</v>
      </c>
      <c r="B215" s="5">
        <v>44542</v>
      </c>
      <c r="C215" s="21" t="str">
        <f t="shared" si="12"/>
        <v>202112</v>
      </c>
      <c r="D215" s="7">
        <f t="shared" si="13"/>
        <v>2021</v>
      </c>
      <c r="E215" s="7">
        <f t="shared" si="14"/>
        <v>12</v>
      </c>
      <c r="F215" s="7">
        <f t="shared" si="15"/>
        <v>1</v>
      </c>
      <c r="G215" s="6" t="s">
        <v>563</v>
      </c>
      <c r="H215" s="6" t="s">
        <v>564</v>
      </c>
      <c r="I215" s="7">
        <v>2019</v>
      </c>
      <c r="J215" s="8" t="s">
        <v>565</v>
      </c>
      <c r="K215" s="4" t="s">
        <v>888</v>
      </c>
      <c r="L215" s="8" t="s">
        <v>33</v>
      </c>
      <c r="M215" s="8" t="s">
        <v>939</v>
      </c>
      <c r="N215" s="8" t="s">
        <v>13</v>
      </c>
      <c r="O215" s="7">
        <v>114</v>
      </c>
    </row>
    <row r="216" spans="1:15" ht="17" x14ac:dyDescent="0.2">
      <c r="A216" s="4">
        <v>215</v>
      </c>
      <c r="B216" s="5">
        <v>44545</v>
      </c>
      <c r="C216" s="21" t="str">
        <f t="shared" si="12"/>
        <v>202112</v>
      </c>
      <c r="D216" s="7">
        <f t="shared" si="13"/>
        <v>2021</v>
      </c>
      <c r="E216" s="7">
        <f t="shared" si="14"/>
        <v>12</v>
      </c>
      <c r="F216" s="7">
        <f t="shared" si="15"/>
        <v>4</v>
      </c>
      <c r="G216" s="6" t="s">
        <v>566</v>
      </c>
      <c r="H216" s="6" t="s">
        <v>567</v>
      </c>
      <c r="I216" s="7">
        <v>2021</v>
      </c>
      <c r="J216" s="8" t="s">
        <v>568</v>
      </c>
      <c r="K216" s="4" t="s">
        <v>888</v>
      </c>
      <c r="L216" s="8" t="s">
        <v>569</v>
      </c>
      <c r="M216" s="8" t="s">
        <v>937</v>
      </c>
      <c r="N216" s="8" t="s">
        <v>570</v>
      </c>
      <c r="O216" s="7">
        <v>148</v>
      </c>
    </row>
    <row r="217" spans="1:15" ht="17" x14ac:dyDescent="0.2">
      <c r="A217" s="4">
        <v>216</v>
      </c>
      <c r="B217" s="5">
        <v>44546</v>
      </c>
      <c r="C217" s="21" t="str">
        <f t="shared" si="12"/>
        <v>202112</v>
      </c>
      <c r="D217" s="7">
        <f t="shared" si="13"/>
        <v>2021</v>
      </c>
      <c r="E217" s="7">
        <f t="shared" si="14"/>
        <v>12</v>
      </c>
      <c r="F217" s="7">
        <f t="shared" si="15"/>
        <v>5</v>
      </c>
      <c r="G217" s="6" t="s">
        <v>571</v>
      </c>
      <c r="H217" s="6" t="s">
        <v>572</v>
      </c>
      <c r="I217" s="7">
        <v>1947</v>
      </c>
      <c r="J217" s="8" t="s">
        <v>573</v>
      </c>
      <c r="K217" s="4" t="s">
        <v>888</v>
      </c>
      <c r="L217" s="8" t="s">
        <v>210</v>
      </c>
      <c r="M217" s="8" t="s">
        <v>939</v>
      </c>
      <c r="N217" s="8" t="s">
        <v>13</v>
      </c>
      <c r="O217" s="7">
        <v>96</v>
      </c>
    </row>
    <row r="218" spans="1:15" ht="17" x14ac:dyDescent="0.2">
      <c r="A218" s="4">
        <v>217</v>
      </c>
      <c r="B218" s="5">
        <v>44550</v>
      </c>
      <c r="C218" s="21" t="str">
        <f t="shared" si="12"/>
        <v>202112</v>
      </c>
      <c r="D218" s="7">
        <f t="shared" si="13"/>
        <v>2021</v>
      </c>
      <c r="E218" s="7">
        <f t="shared" si="14"/>
        <v>12</v>
      </c>
      <c r="F218" s="7">
        <f t="shared" si="15"/>
        <v>2</v>
      </c>
      <c r="G218" s="6" t="s">
        <v>574</v>
      </c>
      <c r="H218" s="6" t="s">
        <v>575</v>
      </c>
      <c r="I218" s="7">
        <v>2018</v>
      </c>
      <c r="J218" s="8" t="s">
        <v>576</v>
      </c>
      <c r="K218" s="4" t="s">
        <v>888</v>
      </c>
      <c r="L218" s="8" t="s">
        <v>577</v>
      </c>
      <c r="M218" s="8" t="s">
        <v>939</v>
      </c>
      <c r="N218" s="8" t="s">
        <v>578</v>
      </c>
      <c r="O218" s="7">
        <v>135</v>
      </c>
    </row>
    <row r="219" spans="1:15" ht="17" x14ac:dyDescent="0.2">
      <c r="A219" s="4">
        <v>218</v>
      </c>
      <c r="B219" s="5">
        <v>44559</v>
      </c>
      <c r="C219" s="21" t="str">
        <f t="shared" si="12"/>
        <v>202112</v>
      </c>
      <c r="D219" s="7">
        <f t="shared" si="13"/>
        <v>2021</v>
      </c>
      <c r="E219" s="7">
        <f t="shared" si="14"/>
        <v>12</v>
      </c>
      <c r="F219" s="7">
        <f t="shared" si="15"/>
        <v>4</v>
      </c>
      <c r="G219" s="6" t="s">
        <v>579</v>
      </c>
      <c r="H219" s="6" t="s">
        <v>580</v>
      </c>
      <c r="I219" s="7">
        <v>2018</v>
      </c>
      <c r="J219" s="8" t="s">
        <v>581</v>
      </c>
      <c r="K219" s="4" t="s">
        <v>888</v>
      </c>
      <c r="L219" s="8" t="s">
        <v>577</v>
      </c>
      <c r="M219" s="8" t="s">
        <v>939</v>
      </c>
      <c r="N219" s="8" t="s">
        <v>578</v>
      </c>
      <c r="O219" s="7">
        <v>134</v>
      </c>
    </row>
    <row r="220" spans="1:15" ht="17" x14ac:dyDescent="0.2">
      <c r="A220" s="4">
        <v>219</v>
      </c>
      <c r="B220" s="5">
        <v>44561</v>
      </c>
      <c r="C220" s="21" t="str">
        <f t="shared" si="12"/>
        <v>202112</v>
      </c>
      <c r="D220" s="7">
        <f t="shared" si="13"/>
        <v>2021</v>
      </c>
      <c r="E220" s="7">
        <f t="shared" si="14"/>
        <v>12</v>
      </c>
      <c r="F220" s="7">
        <f t="shared" si="15"/>
        <v>6</v>
      </c>
      <c r="G220" s="6" t="s">
        <v>582</v>
      </c>
      <c r="H220" s="6" t="s">
        <v>583</v>
      </c>
      <c r="I220" s="7">
        <v>2014</v>
      </c>
      <c r="J220" s="8" t="s">
        <v>526</v>
      </c>
      <c r="K220" s="4" t="s">
        <v>888</v>
      </c>
      <c r="L220" s="8" t="s">
        <v>12</v>
      </c>
      <c r="M220" s="8" t="s">
        <v>939</v>
      </c>
      <c r="N220" s="8" t="s">
        <v>13</v>
      </c>
      <c r="O220" s="7">
        <v>79</v>
      </c>
    </row>
    <row r="221" spans="1:15" ht="68" x14ac:dyDescent="0.2">
      <c r="A221" s="4">
        <v>220</v>
      </c>
      <c r="B221" s="5">
        <v>44562</v>
      </c>
      <c r="C221" s="21" t="str">
        <f t="shared" si="12"/>
        <v>202201</v>
      </c>
      <c r="D221" s="7">
        <f t="shared" si="13"/>
        <v>2022</v>
      </c>
      <c r="E221" s="7">
        <f t="shared" si="14"/>
        <v>1</v>
      </c>
      <c r="F221" s="7">
        <f t="shared" si="15"/>
        <v>7</v>
      </c>
      <c r="G221" s="6" t="s">
        <v>584</v>
      </c>
      <c r="H221" s="6" t="s">
        <v>585</v>
      </c>
      <c r="I221" s="7">
        <v>2022</v>
      </c>
      <c r="J221" s="8" t="s">
        <v>586</v>
      </c>
      <c r="K221" s="4" t="s">
        <v>888</v>
      </c>
      <c r="L221" s="8" t="s">
        <v>12</v>
      </c>
      <c r="M221" s="8" t="s">
        <v>939</v>
      </c>
      <c r="N221" s="8" t="s">
        <v>13</v>
      </c>
      <c r="O221" s="7">
        <v>102</v>
      </c>
    </row>
    <row r="222" spans="1:15" ht="17" x14ac:dyDescent="0.2">
      <c r="A222" s="4">
        <v>221</v>
      </c>
      <c r="B222" s="5">
        <v>44564</v>
      </c>
      <c r="C222" s="21" t="str">
        <f t="shared" si="12"/>
        <v>202201</v>
      </c>
      <c r="D222" s="7">
        <f t="shared" si="13"/>
        <v>2022</v>
      </c>
      <c r="E222" s="7">
        <f t="shared" si="14"/>
        <v>1</v>
      </c>
      <c r="F222" s="7">
        <f t="shared" si="15"/>
        <v>2</v>
      </c>
      <c r="G222" s="6" t="s">
        <v>587</v>
      </c>
      <c r="H222" s="6" t="s">
        <v>587</v>
      </c>
      <c r="I222" s="7">
        <v>2021</v>
      </c>
      <c r="J222" s="8" t="s">
        <v>588</v>
      </c>
      <c r="K222" s="4" t="s">
        <v>888</v>
      </c>
      <c r="L222" s="8" t="s">
        <v>17</v>
      </c>
      <c r="M222" s="8" t="s">
        <v>939</v>
      </c>
      <c r="N222" s="8" t="s">
        <v>13</v>
      </c>
      <c r="O222" s="7">
        <v>115</v>
      </c>
    </row>
    <row r="223" spans="1:15" ht="17" x14ac:dyDescent="0.2">
      <c r="A223" s="4">
        <v>222</v>
      </c>
      <c r="B223" s="5">
        <v>44565</v>
      </c>
      <c r="C223" s="21" t="str">
        <f t="shared" si="12"/>
        <v>202201</v>
      </c>
      <c r="D223" s="7">
        <f t="shared" si="13"/>
        <v>2022</v>
      </c>
      <c r="E223" s="7">
        <f t="shared" si="14"/>
        <v>1</v>
      </c>
      <c r="F223" s="7">
        <f t="shared" si="15"/>
        <v>3</v>
      </c>
      <c r="G223" s="6" t="s">
        <v>589</v>
      </c>
      <c r="H223" s="6" t="s">
        <v>590</v>
      </c>
      <c r="I223" s="7">
        <v>2002</v>
      </c>
      <c r="J223" s="8" t="s">
        <v>20</v>
      </c>
      <c r="K223" s="4" t="s">
        <v>888</v>
      </c>
      <c r="L223" s="8" t="s">
        <v>591</v>
      </c>
      <c r="M223" s="8" t="s">
        <v>939</v>
      </c>
      <c r="N223" s="8" t="s">
        <v>13</v>
      </c>
      <c r="O223" s="7">
        <v>167</v>
      </c>
    </row>
    <row r="224" spans="1:15" ht="34" x14ac:dyDescent="0.2">
      <c r="A224" s="4">
        <v>223</v>
      </c>
      <c r="B224" s="5">
        <v>44567</v>
      </c>
      <c r="C224" s="21" t="str">
        <f t="shared" si="12"/>
        <v>202201</v>
      </c>
      <c r="D224" s="7">
        <f t="shared" si="13"/>
        <v>2022</v>
      </c>
      <c r="E224" s="7">
        <f t="shared" si="14"/>
        <v>1</v>
      </c>
      <c r="F224" s="7">
        <f t="shared" si="15"/>
        <v>5</v>
      </c>
      <c r="G224" s="6" t="s">
        <v>592</v>
      </c>
      <c r="H224" s="6" t="s">
        <v>593</v>
      </c>
      <c r="I224" s="7">
        <v>2003</v>
      </c>
      <c r="J224" s="8" t="s">
        <v>594</v>
      </c>
      <c r="K224" s="4" t="s">
        <v>889</v>
      </c>
      <c r="L224" s="8" t="s">
        <v>314</v>
      </c>
      <c r="M224" s="8" t="s">
        <v>938</v>
      </c>
      <c r="N224" s="8" t="s">
        <v>13</v>
      </c>
      <c r="O224" s="7">
        <v>263</v>
      </c>
    </row>
    <row r="225" spans="1:15" ht="34" x14ac:dyDescent="0.2">
      <c r="A225" s="4">
        <v>224</v>
      </c>
      <c r="B225" s="5">
        <v>44568</v>
      </c>
      <c r="C225" s="21" t="str">
        <f t="shared" si="12"/>
        <v>202201</v>
      </c>
      <c r="D225" s="7">
        <f t="shared" si="13"/>
        <v>2022</v>
      </c>
      <c r="E225" s="7">
        <f t="shared" si="14"/>
        <v>1</v>
      </c>
      <c r="F225" s="7">
        <f t="shared" si="15"/>
        <v>6</v>
      </c>
      <c r="G225" s="6" t="s">
        <v>595</v>
      </c>
      <c r="H225" s="6" t="s">
        <v>596</v>
      </c>
      <c r="I225" s="7">
        <v>2017</v>
      </c>
      <c r="J225" s="8" t="s">
        <v>597</v>
      </c>
      <c r="K225" s="4" t="s">
        <v>888</v>
      </c>
      <c r="L225" s="8" t="s">
        <v>210</v>
      </c>
      <c r="M225" s="8" t="s">
        <v>939</v>
      </c>
      <c r="N225" s="8" t="s">
        <v>13</v>
      </c>
      <c r="O225" s="7">
        <v>129</v>
      </c>
    </row>
    <row r="226" spans="1:15" ht="17" x14ac:dyDescent="0.2">
      <c r="A226" s="4">
        <v>225</v>
      </c>
      <c r="B226" s="5">
        <v>44572</v>
      </c>
      <c r="C226" s="21" t="str">
        <f t="shared" si="12"/>
        <v>202201</v>
      </c>
      <c r="D226" s="7">
        <f t="shared" si="13"/>
        <v>2022</v>
      </c>
      <c r="E226" s="7">
        <f t="shared" si="14"/>
        <v>1</v>
      </c>
      <c r="F226" s="7">
        <f t="shared" si="15"/>
        <v>3</v>
      </c>
      <c r="G226" s="6" t="s">
        <v>598</v>
      </c>
      <c r="H226" s="6" t="s">
        <v>599</v>
      </c>
      <c r="I226" s="7">
        <v>2021</v>
      </c>
      <c r="J226" s="8" t="s">
        <v>600</v>
      </c>
      <c r="K226" s="4" t="s">
        <v>888</v>
      </c>
      <c r="L226" s="8" t="s">
        <v>17</v>
      </c>
      <c r="M226" s="8" t="s">
        <v>939</v>
      </c>
      <c r="N226" s="8" t="s">
        <v>13</v>
      </c>
      <c r="O226" s="7">
        <v>145</v>
      </c>
    </row>
    <row r="227" spans="1:15" ht="17" x14ac:dyDescent="0.2">
      <c r="A227" s="4">
        <v>226</v>
      </c>
      <c r="B227" s="5">
        <v>44576</v>
      </c>
      <c r="C227" s="21" t="str">
        <f t="shared" si="12"/>
        <v>202201</v>
      </c>
      <c r="D227" s="7">
        <f t="shared" si="13"/>
        <v>2022</v>
      </c>
      <c r="E227" s="7">
        <f t="shared" si="14"/>
        <v>1</v>
      </c>
      <c r="F227" s="7">
        <f t="shared" si="15"/>
        <v>7</v>
      </c>
      <c r="G227" s="6" t="s">
        <v>601</v>
      </c>
      <c r="H227" s="6" t="s">
        <v>602</v>
      </c>
      <c r="I227" s="7">
        <v>2021</v>
      </c>
      <c r="J227" s="8" t="s">
        <v>603</v>
      </c>
      <c r="K227" s="4" t="s">
        <v>888</v>
      </c>
      <c r="L227" s="8" t="s">
        <v>604</v>
      </c>
      <c r="M227" s="8" t="s">
        <v>939</v>
      </c>
      <c r="N227" s="8" t="s">
        <v>13</v>
      </c>
      <c r="O227" s="7">
        <v>105</v>
      </c>
    </row>
    <row r="228" spans="1:15" ht="51" x14ac:dyDescent="0.2">
      <c r="A228" s="4">
        <v>227</v>
      </c>
      <c r="B228" s="5">
        <v>44576</v>
      </c>
      <c r="C228" s="21" t="str">
        <f t="shared" si="12"/>
        <v>202201</v>
      </c>
      <c r="D228" s="7">
        <f t="shared" si="13"/>
        <v>2022</v>
      </c>
      <c r="E228" s="7">
        <f t="shared" si="14"/>
        <v>1</v>
      </c>
      <c r="F228" s="7">
        <f t="shared" si="15"/>
        <v>7</v>
      </c>
      <c r="G228" s="6" t="s">
        <v>605</v>
      </c>
      <c r="H228" s="6" t="s">
        <v>605</v>
      </c>
      <c r="I228" s="7">
        <v>1953</v>
      </c>
      <c r="J228" s="8" t="s">
        <v>606</v>
      </c>
      <c r="K228" s="4" t="s">
        <v>889</v>
      </c>
      <c r="L228" s="8" t="s">
        <v>210</v>
      </c>
      <c r="M228" s="8" t="s">
        <v>939</v>
      </c>
      <c r="N228" s="8" t="s">
        <v>13</v>
      </c>
      <c r="O228" s="7">
        <v>76</v>
      </c>
    </row>
    <row r="229" spans="1:15" ht="17" x14ac:dyDescent="0.2">
      <c r="A229" s="4">
        <v>228</v>
      </c>
      <c r="B229" s="5">
        <v>44583</v>
      </c>
      <c r="C229" s="21" t="str">
        <f t="shared" si="12"/>
        <v>202201</v>
      </c>
      <c r="D229" s="7">
        <f t="shared" si="13"/>
        <v>2022</v>
      </c>
      <c r="E229" s="7">
        <f t="shared" si="14"/>
        <v>1</v>
      </c>
      <c r="F229" s="7">
        <f t="shared" si="15"/>
        <v>7</v>
      </c>
      <c r="G229" s="10" t="s">
        <v>607</v>
      </c>
      <c r="H229" s="6" t="s">
        <v>608</v>
      </c>
      <c r="I229" s="7">
        <v>1977</v>
      </c>
      <c r="J229" s="8" t="s">
        <v>403</v>
      </c>
      <c r="K229" s="4" t="s">
        <v>888</v>
      </c>
      <c r="L229" s="8" t="s">
        <v>314</v>
      </c>
      <c r="M229" s="8" t="s">
        <v>938</v>
      </c>
      <c r="N229" s="8" t="s">
        <v>13</v>
      </c>
      <c r="O229" s="7">
        <v>125</v>
      </c>
    </row>
    <row r="230" spans="1:15" ht="17" x14ac:dyDescent="0.2">
      <c r="A230" s="4">
        <v>229</v>
      </c>
      <c r="B230" s="5">
        <v>44584</v>
      </c>
      <c r="C230" s="21" t="str">
        <f t="shared" si="12"/>
        <v>202201</v>
      </c>
      <c r="D230" s="7">
        <f t="shared" si="13"/>
        <v>2022</v>
      </c>
      <c r="E230" s="7">
        <f t="shared" si="14"/>
        <v>1</v>
      </c>
      <c r="F230" s="7">
        <f t="shared" si="15"/>
        <v>1</v>
      </c>
      <c r="G230" s="6" t="s">
        <v>609</v>
      </c>
      <c r="H230" s="6" t="s">
        <v>610</v>
      </c>
      <c r="I230" s="7">
        <v>2003</v>
      </c>
      <c r="J230" s="8" t="s">
        <v>328</v>
      </c>
      <c r="K230" s="4" t="s">
        <v>888</v>
      </c>
      <c r="L230" s="8" t="s">
        <v>591</v>
      </c>
      <c r="M230" s="8" t="s">
        <v>939</v>
      </c>
      <c r="N230" s="8" t="s">
        <v>13</v>
      </c>
      <c r="O230" s="7">
        <v>101</v>
      </c>
    </row>
    <row r="231" spans="1:15" ht="51" x14ac:dyDescent="0.2">
      <c r="A231" s="4">
        <v>230</v>
      </c>
      <c r="B231" s="5">
        <v>44595</v>
      </c>
      <c r="C231" s="21" t="str">
        <f t="shared" si="12"/>
        <v>202202</v>
      </c>
      <c r="D231" s="7">
        <f t="shared" si="13"/>
        <v>2022</v>
      </c>
      <c r="E231" s="7">
        <f t="shared" si="14"/>
        <v>2</v>
      </c>
      <c r="F231" s="7">
        <f t="shared" si="15"/>
        <v>5</v>
      </c>
      <c r="G231" s="6" t="s">
        <v>611</v>
      </c>
      <c r="H231" s="6" t="s">
        <v>612</v>
      </c>
      <c r="I231" s="7">
        <v>1939</v>
      </c>
      <c r="J231" s="8" t="s">
        <v>613</v>
      </c>
      <c r="K231" s="4" t="s">
        <v>888</v>
      </c>
      <c r="L231" s="8" t="s">
        <v>12</v>
      </c>
      <c r="M231" s="8" t="s">
        <v>939</v>
      </c>
      <c r="N231" s="8" t="s">
        <v>13</v>
      </c>
      <c r="O231" s="7">
        <v>222</v>
      </c>
    </row>
    <row r="232" spans="1:15" ht="17" x14ac:dyDescent="0.2">
      <c r="A232" s="4">
        <v>231</v>
      </c>
      <c r="B232" s="5">
        <v>44597</v>
      </c>
      <c r="C232" s="21" t="str">
        <f t="shared" si="12"/>
        <v>202202</v>
      </c>
      <c r="D232" s="7">
        <f t="shared" si="13"/>
        <v>2022</v>
      </c>
      <c r="E232" s="7">
        <f t="shared" si="14"/>
        <v>2</v>
      </c>
      <c r="F232" s="7">
        <f t="shared" si="15"/>
        <v>7</v>
      </c>
      <c r="G232" s="6" t="s">
        <v>614</v>
      </c>
      <c r="H232" s="6" t="s">
        <v>615</v>
      </c>
      <c r="I232" s="7">
        <v>2021</v>
      </c>
      <c r="J232" s="8" t="s">
        <v>616</v>
      </c>
      <c r="K232" s="4" t="s">
        <v>888</v>
      </c>
      <c r="L232" s="8" t="s">
        <v>12</v>
      </c>
      <c r="M232" s="8" t="s">
        <v>939</v>
      </c>
      <c r="N232" s="8" t="s">
        <v>13</v>
      </c>
      <c r="O232" s="7">
        <v>92</v>
      </c>
    </row>
    <row r="233" spans="1:15" ht="34" x14ac:dyDescent="0.2">
      <c r="A233" s="4">
        <v>232</v>
      </c>
      <c r="B233" s="5">
        <v>44598</v>
      </c>
      <c r="C233" s="21" t="str">
        <f t="shared" si="12"/>
        <v>202202</v>
      </c>
      <c r="D233" s="7">
        <f t="shared" si="13"/>
        <v>2022</v>
      </c>
      <c r="E233" s="7">
        <f t="shared" si="14"/>
        <v>2</v>
      </c>
      <c r="F233" s="7">
        <f t="shared" si="15"/>
        <v>1</v>
      </c>
      <c r="G233" s="6" t="s">
        <v>559</v>
      </c>
      <c r="H233" s="6" t="s">
        <v>559</v>
      </c>
      <c r="I233" s="7">
        <v>2021</v>
      </c>
      <c r="J233" s="8" t="s">
        <v>560</v>
      </c>
      <c r="K233" s="4" t="s">
        <v>889</v>
      </c>
      <c r="L233" s="8" t="s">
        <v>210</v>
      </c>
      <c r="M233" s="8" t="s">
        <v>939</v>
      </c>
      <c r="N233" s="8" t="s">
        <v>13</v>
      </c>
      <c r="O233" s="7">
        <v>109</v>
      </c>
    </row>
    <row r="234" spans="1:15" ht="17" x14ac:dyDescent="0.2">
      <c r="A234" s="4">
        <v>233</v>
      </c>
      <c r="B234" s="5">
        <v>44604</v>
      </c>
      <c r="C234" s="21" t="str">
        <f t="shared" si="12"/>
        <v>202202</v>
      </c>
      <c r="D234" s="7">
        <f t="shared" si="13"/>
        <v>2022</v>
      </c>
      <c r="E234" s="7">
        <f t="shared" si="14"/>
        <v>2</v>
      </c>
      <c r="F234" s="7">
        <f t="shared" si="15"/>
        <v>7</v>
      </c>
      <c r="G234" s="6" t="s">
        <v>617</v>
      </c>
      <c r="H234" s="6" t="s">
        <v>618</v>
      </c>
      <c r="I234" s="7">
        <v>2021</v>
      </c>
      <c r="J234" s="8" t="s">
        <v>619</v>
      </c>
      <c r="K234" s="4" t="s">
        <v>888</v>
      </c>
      <c r="L234" s="8" t="s">
        <v>17</v>
      </c>
      <c r="M234" s="8" t="s">
        <v>939</v>
      </c>
      <c r="N234" s="8" t="s">
        <v>13</v>
      </c>
      <c r="O234" s="7">
        <v>125</v>
      </c>
    </row>
    <row r="235" spans="1:15" ht="17" x14ac:dyDescent="0.2">
      <c r="A235" s="4">
        <v>234</v>
      </c>
      <c r="B235" s="5">
        <v>44608</v>
      </c>
      <c r="C235" s="21" t="str">
        <f t="shared" si="12"/>
        <v>202202</v>
      </c>
      <c r="D235" s="7">
        <f t="shared" si="13"/>
        <v>2022</v>
      </c>
      <c r="E235" s="7">
        <f t="shared" si="14"/>
        <v>2</v>
      </c>
      <c r="F235" s="7">
        <f t="shared" si="15"/>
        <v>4</v>
      </c>
      <c r="G235" s="6" t="s">
        <v>620</v>
      </c>
      <c r="H235" s="6" t="s">
        <v>621</v>
      </c>
      <c r="I235" s="7">
        <v>2021</v>
      </c>
      <c r="J235" s="8" t="s">
        <v>622</v>
      </c>
      <c r="K235" s="4" t="s">
        <v>888</v>
      </c>
      <c r="L235" s="8" t="s">
        <v>28</v>
      </c>
      <c r="M235" s="8" t="s">
        <v>937</v>
      </c>
      <c r="N235" s="8" t="s">
        <v>42</v>
      </c>
      <c r="O235" s="7">
        <v>140</v>
      </c>
    </row>
    <row r="236" spans="1:15" ht="17" x14ac:dyDescent="0.2">
      <c r="A236" s="4">
        <v>235</v>
      </c>
      <c r="B236" s="5">
        <v>44615</v>
      </c>
      <c r="C236" s="21" t="str">
        <f t="shared" si="12"/>
        <v>202202</v>
      </c>
      <c r="D236" s="7">
        <f t="shared" si="13"/>
        <v>2022</v>
      </c>
      <c r="E236" s="7">
        <f t="shared" si="14"/>
        <v>2</v>
      </c>
      <c r="F236" s="7">
        <f t="shared" si="15"/>
        <v>4</v>
      </c>
      <c r="G236" s="6" t="s">
        <v>623</v>
      </c>
      <c r="H236" s="6" t="s">
        <v>623</v>
      </c>
      <c r="I236" s="7">
        <v>2021</v>
      </c>
      <c r="J236" s="8" t="s">
        <v>624</v>
      </c>
      <c r="K236" s="4" t="s">
        <v>888</v>
      </c>
      <c r="L236" s="8" t="s">
        <v>28</v>
      </c>
      <c r="M236" s="8" t="s">
        <v>937</v>
      </c>
      <c r="N236" s="8" t="s">
        <v>625</v>
      </c>
      <c r="O236" s="7">
        <v>133</v>
      </c>
    </row>
    <row r="237" spans="1:15" ht="17" x14ac:dyDescent="0.2">
      <c r="A237" s="4">
        <v>236</v>
      </c>
      <c r="B237" s="5">
        <v>44618</v>
      </c>
      <c r="C237" s="21" t="str">
        <f t="shared" si="12"/>
        <v>202202</v>
      </c>
      <c r="D237" s="7">
        <f t="shared" si="13"/>
        <v>2022</v>
      </c>
      <c r="E237" s="7">
        <f t="shared" si="14"/>
        <v>2</v>
      </c>
      <c r="F237" s="7">
        <f t="shared" si="15"/>
        <v>7</v>
      </c>
      <c r="G237" s="6" t="s">
        <v>626</v>
      </c>
      <c r="H237" s="6" t="s">
        <v>627</v>
      </c>
      <c r="I237" s="7">
        <v>1979</v>
      </c>
      <c r="J237" s="8" t="s">
        <v>403</v>
      </c>
      <c r="K237" s="4" t="s">
        <v>888</v>
      </c>
      <c r="L237" s="8" t="s">
        <v>314</v>
      </c>
      <c r="M237" s="8" t="s">
        <v>938</v>
      </c>
      <c r="N237" s="8" t="s">
        <v>13</v>
      </c>
      <c r="O237" s="7">
        <v>126</v>
      </c>
    </row>
    <row r="238" spans="1:15" ht="17" x14ac:dyDescent="0.2">
      <c r="A238" s="4">
        <v>237</v>
      </c>
      <c r="B238" s="5">
        <v>44619</v>
      </c>
      <c r="C238" s="21" t="str">
        <f t="shared" si="12"/>
        <v>202202</v>
      </c>
      <c r="D238" s="7">
        <f t="shared" si="13"/>
        <v>2022</v>
      </c>
      <c r="E238" s="7">
        <f t="shared" si="14"/>
        <v>2</v>
      </c>
      <c r="F238" s="7">
        <f t="shared" si="15"/>
        <v>1</v>
      </c>
      <c r="G238" s="6" t="s">
        <v>628</v>
      </c>
      <c r="H238" s="6" t="s">
        <v>629</v>
      </c>
      <c r="I238" s="7">
        <v>2016</v>
      </c>
      <c r="J238" s="8" t="s">
        <v>630</v>
      </c>
      <c r="K238" s="4" t="s">
        <v>889</v>
      </c>
      <c r="L238" s="8" t="s">
        <v>210</v>
      </c>
      <c r="M238" s="8" t="s">
        <v>939</v>
      </c>
      <c r="N238" s="8" t="s">
        <v>13</v>
      </c>
      <c r="O238" s="7">
        <v>127</v>
      </c>
    </row>
    <row r="239" spans="1:15" ht="17" x14ac:dyDescent="0.2">
      <c r="A239" s="4">
        <v>238</v>
      </c>
      <c r="B239" s="5">
        <v>44622</v>
      </c>
      <c r="C239" s="21" t="str">
        <f t="shared" si="12"/>
        <v>202203</v>
      </c>
      <c r="D239" s="7">
        <f t="shared" si="13"/>
        <v>2022</v>
      </c>
      <c r="E239" s="7">
        <f t="shared" si="14"/>
        <v>3</v>
      </c>
      <c r="F239" s="7">
        <f t="shared" si="15"/>
        <v>4</v>
      </c>
      <c r="G239" s="6" t="s">
        <v>631</v>
      </c>
      <c r="H239" s="6" t="s">
        <v>631</v>
      </c>
      <c r="I239" s="7">
        <v>2022</v>
      </c>
      <c r="J239" s="8" t="s">
        <v>632</v>
      </c>
      <c r="K239" s="4" t="s">
        <v>888</v>
      </c>
      <c r="L239" s="8" t="s">
        <v>28</v>
      </c>
      <c r="M239" s="8" t="s">
        <v>937</v>
      </c>
      <c r="N239" s="8" t="s">
        <v>425</v>
      </c>
      <c r="O239" s="7">
        <v>176</v>
      </c>
    </row>
    <row r="240" spans="1:15" ht="17" x14ac:dyDescent="0.2">
      <c r="A240" s="4">
        <v>239</v>
      </c>
      <c r="B240" s="5">
        <v>44625</v>
      </c>
      <c r="C240" s="21" t="str">
        <f t="shared" si="12"/>
        <v>202203</v>
      </c>
      <c r="D240" s="7">
        <f t="shared" si="13"/>
        <v>2022</v>
      </c>
      <c r="E240" s="7">
        <f t="shared" si="14"/>
        <v>3</v>
      </c>
      <c r="F240" s="7">
        <f t="shared" si="15"/>
        <v>7</v>
      </c>
      <c r="G240" s="6" t="s">
        <v>633</v>
      </c>
      <c r="H240" s="6" t="s">
        <v>633</v>
      </c>
      <c r="I240" s="7">
        <v>2019</v>
      </c>
      <c r="J240" s="8" t="s">
        <v>634</v>
      </c>
      <c r="K240" s="4" t="s">
        <v>888</v>
      </c>
      <c r="L240" s="8" t="s">
        <v>17</v>
      </c>
      <c r="M240" s="8" t="s">
        <v>939</v>
      </c>
      <c r="N240" s="8" t="s">
        <v>13</v>
      </c>
      <c r="O240" s="7">
        <v>121</v>
      </c>
    </row>
    <row r="241" spans="1:15" ht="17" x14ac:dyDescent="0.2">
      <c r="A241" s="4">
        <v>240</v>
      </c>
      <c r="B241" s="5">
        <v>44631</v>
      </c>
      <c r="C241" s="21" t="str">
        <f t="shared" si="12"/>
        <v>202203</v>
      </c>
      <c r="D241" s="7">
        <f t="shared" si="13"/>
        <v>2022</v>
      </c>
      <c r="E241" s="7">
        <f t="shared" si="14"/>
        <v>3</v>
      </c>
      <c r="F241" s="7">
        <f t="shared" si="15"/>
        <v>6</v>
      </c>
      <c r="G241" s="6" t="s">
        <v>635</v>
      </c>
      <c r="H241" s="6" t="s">
        <v>636</v>
      </c>
      <c r="I241" s="7">
        <v>2021</v>
      </c>
      <c r="J241" s="8" t="s">
        <v>637</v>
      </c>
      <c r="K241" s="4" t="s">
        <v>888</v>
      </c>
      <c r="L241" s="8" t="s">
        <v>12</v>
      </c>
      <c r="M241" s="8" t="s">
        <v>939</v>
      </c>
      <c r="N241" s="8" t="s">
        <v>13</v>
      </c>
      <c r="O241" s="7">
        <v>179</v>
      </c>
    </row>
    <row r="242" spans="1:15" ht="17" x14ac:dyDescent="0.2">
      <c r="A242" s="4">
        <v>241</v>
      </c>
      <c r="B242" s="5">
        <v>44632</v>
      </c>
      <c r="C242" s="21" t="str">
        <f t="shared" si="12"/>
        <v>202203</v>
      </c>
      <c r="D242" s="7">
        <f t="shared" si="13"/>
        <v>2022</v>
      </c>
      <c r="E242" s="7">
        <f t="shared" si="14"/>
        <v>3</v>
      </c>
      <c r="F242" s="7">
        <f t="shared" si="15"/>
        <v>7</v>
      </c>
      <c r="G242" s="6" t="s">
        <v>638</v>
      </c>
      <c r="H242" s="6" t="s">
        <v>639</v>
      </c>
      <c r="I242" s="7">
        <v>2007</v>
      </c>
      <c r="J242" s="8" t="s">
        <v>624</v>
      </c>
      <c r="K242" s="4" t="s">
        <v>888</v>
      </c>
      <c r="L242" s="8" t="s">
        <v>17</v>
      </c>
      <c r="M242" s="8" t="s">
        <v>939</v>
      </c>
      <c r="N242" s="8" t="s">
        <v>13</v>
      </c>
      <c r="O242" s="7">
        <v>158</v>
      </c>
    </row>
    <row r="243" spans="1:15" ht="17" x14ac:dyDescent="0.2">
      <c r="A243" s="4">
        <v>242</v>
      </c>
      <c r="B243" s="5">
        <v>44633</v>
      </c>
      <c r="C243" s="21" t="str">
        <f t="shared" si="12"/>
        <v>202203</v>
      </c>
      <c r="D243" s="7">
        <f t="shared" si="13"/>
        <v>2022</v>
      </c>
      <c r="E243" s="7">
        <f t="shared" si="14"/>
        <v>3</v>
      </c>
      <c r="F243" s="7">
        <f t="shared" si="15"/>
        <v>1</v>
      </c>
      <c r="G243" s="6" t="s">
        <v>640</v>
      </c>
      <c r="H243" s="6" t="s">
        <v>641</v>
      </c>
      <c r="I243" s="7">
        <v>2022</v>
      </c>
      <c r="J243" s="8" t="s">
        <v>642</v>
      </c>
      <c r="K243" s="4" t="s">
        <v>888</v>
      </c>
      <c r="L243" s="8" t="s">
        <v>210</v>
      </c>
      <c r="M243" s="8" t="s">
        <v>939</v>
      </c>
      <c r="N243" s="8" t="s">
        <v>13</v>
      </c>
      <c r="O243" s="7">
        <v>100</v>
      </c>
    </row>
    <row r="244" spans="1:15" ht="17" x14ac:dyDescent="0.2">
      <c r="A244" s="4">
        <v>243</v>
      </c>
      <c r="B244" s="5">
        <v>44636</v>
      </c>
      <c r="C244" s="21" t="str">
        <f t="shared" si="12"/>
        <v>202203</v>
      </c>
      <c r="D244" s="7">
        <f t="shared" si="13"/>
        <v>2022</v>
      </c>
      <c r="E244" s="7">
        <f t="shared" si="14"/>
        <v>3</v>
      </c>
      <c r="F244" s="7">
        <f t="shared" si="15"/>
        <v>4</v>
      </c>
      <c r="G244" s="6" t="s">
        <v>643</v>
      </c>
      <c r="H244" s="6" t="s">
        <v>643</v>
      </c>
      <c r="I244" s="7">
        <v>2021</v>
      </c>
      <c r="J244" s="8" t="s">
        <v>644</v>
      </c>
      <c r="K244" s="4" t="s">
        <v>888</v>
      </c>
      <c r="L244" s="8" t="s">
        <v>28</v>
      </c>
      <c r="M244" s="8" t="s">
        <v>937</v>
      </c>
      <c r="N244" s="8" t="s">
        <v>42</v>
      </c>
      <c r="O244" s="7">
        <v>98</v>
      </c>
    </row>
    <row r="245" spans="1:15" ht="17" x14ac:dyDescent="0.2">
      <c r="A245" s="4">
        <v>244</v>
      </c>
      <c r="B245" s="5">
        <v>44640</v>
      </c>
      <c r="C245" s="21" t="str">
        <f t="shared" si="12"/>
        <v>202203</v>
      </c>
      <c r="D245" s="7">
        <f t="shared" si="13"/>
        <v>2022</v>
      </c>
      <c r="E245" s="7">
        <f t="shared" si="14"/>
        <v>3</v>
      </c>
      <c r="F245" s="7">
        <f t="shared" si="15"/>
        <v>1</v>
      </c>
      <c r="G245" s="6" t="s">
        <v>645</v>
      </c>
      <c r="H245" s="6" t="s">
        <v>646</v>
      </c>
      <c r="I245" s="7">
        <v>2021</v>
      </c>
      <c r="J245" s="8" t="s">
        <v>61</v>
      </c>
      <c r="K245" s="4" t="s">
        <v>888</v>
      </c>
      <c r="L245" s="8" t="s">
        <v>210</v>
      </c>
      <c r="M245" s="8" t="s">
        <v>939</v>
      </c>
      <c r="N245" s="8" t="s">
        <v>13</v>
      </c>
      <c r="O245" s="7">
        <v>156</v>
      </c>
    </row>
    <row r="246" spans="1:15" ht="17" x14ac:dyDescent="0.2">
      <c r="A246" s="4">
        <v>245</v>
      </c>
      <c r="B246" s="5">
        <v>44652</v>
      </c>
      <c r="C246" s="21" t="str">
        <f t="shared" si="12"/>
        <v>202204</v>
      </c>
      <c r="D246" s="7">
        <f t="shared" si="13"/>
        <v>2022</v>
      </c>
      <c r="E246" s="7">
        <f t="shared" si="14"/>
        <v>4</v>
      </c>
      <c r="F246" s="7">
        <f t="shared" si="15"/>
        <v>6</v>
      </c>
      <c r="G246" s="6" t="s">
        <v>647</v>
      </c>
      <c r="H246" s="6" t="s">
        <v>648</v>
      </c>
      <c r="I246" s="7">
        <v>2008</v>
      </c>
      <c r="J246" s="8" t="s">
        <v>649</v>
      </c>
      <c r="K246" s="4" t="s">
        <v>888</v>
      </c>
      <c r="L246" s="8" t="s">
        <v>12</v>
      </c>
      <c r="M246" s="8" t="s">
        <v>939</v>
      </c>
      <c r="N246" s="8" t="s">
        <v>13</v>
      </c>
      <c r="O246" s="7">
        <v>107</v>
      </c>
    </row>
    <row r="247" spans="1:15" ht="17" x14ac:dyDescent="0.2">
      <c r="A247" s="4">
        <v>246</v>
      </c>
      <c r="B247" s="5">
        <v>44653</v>
      </c>
      <c r="C247" s="21" t="str">
        <f t="shared" si="12"/>
        <v>202204</v>
      </c>
      <c r="D247" s="7">
        <f t="shared" si="13"/>
        <v>2022</v>
      </c>
      <c r="E247" s="7">
        <f t="shared" si="14"/>
        <v>4</v>
      </c>
      <c r="F247" s="7">
        <f t="shared" si="15"/>
        <v>7</v>
      </c>
      <c r="G247" s="6" t="s">
        <v>650</v>
      </c>
      <c r="H247" s="6" t="s">
        <v>651</v>
      </c>
      <c r="I247" s="7">
        <v>1992</v>
      </c>
      <c r="J247" s="8" t="s">
        <v>240</v>
      </c>
      <c r="K247" s="4" t="s">
        <v>888</v>
      </c>
      <c r="L247" s="8" t="s">
        <v>17</v>
      </c>
      <c r="M247" s="8" t="s">
        <v>939</v>
      </c>
      <c r="N247" s="8" t="s">
        <v>13</v>
      </c>
      <c r="O247" s="7">
        <v>127</v>
      </c>
    </row>
    <row r="248" spans="1:15" ht="17" x14ac:dyDescent="0.2">
      <c r="A248" s="4">
        <v>247</v>
      </c>
      <c r="B248" s="5">
        <v>44659</v>
      </c>
      <c r="C248" s="21" t="str">
        <f t="shared" si="12"/>
        <v>202204</v>
      </c>
      <c r="D248" s="7">
        <f t="shared" si="13"/>
        <v>2022</v>
      </c>
      <c r="E248" s="7">
        <f t="shared" si="14"/>
        <v>4</v>
      </c>
      <c r="F248" s="7">
        <f t="shared" si="15"/>
        <v>6</v>
      </c>
      <c r="G248" s="6" t="s">
        <v>652</v>
      </c>
      <c r="H248" s="6" t="s">
        <v>653</v>
      </c>
      <c r="I248" s="7">
        <v>1981</v>
      </c>
      <c r="J248" s="8" t="s">
        <v>654</v>
      </c>
      <c r="K248" s="4" t="s">
        <v>888</v>
      </c>
      <c r="L248" s="8" t="s">
        <v>33</v>
      </c>
      <c r="M248" s="8" t="s">
        <v>939</v>
      </c>
      <c r="N248" s="8" t="s">
        <v>13</v>
      </c>
      <c r="O248" s="7">
        <v>127</v>
      </c>
    </row>
    <row r="249" spans="1:15" ht="17" x14ac:dyDescent="0.2">
      <c r="A249" s="4">
        <v>248</v>
      </c>
      <c r="B249" s="5">
        <v>44664</v>
      </c>
      <c r="C249" s="21" t="str">
        <f t="shared" si="12"/>
        <v>202204</v>
      </c>
      <c r="D249" s="7">
        <f t="shared" si="13"/>
        <v>2022</v>
      </c>
      <c r="E249" s="7">
        <f t="shared" si="14"/>
        <v>4</v>
      </c>
      <c r="F249" s="7">
        <f t="shared" si="15"/>
        <v>4</v>
      </c>
      <c r="G249" s="6" t="s">
        <v>655</v>
      </c>
      <c r="H249" s="6" t="s">
        <v>655</v>
      </c>
      <c r="I249" s="7">
        <v>2021</v>
      </c>
      <c r="J249" s="8" t="s">
        <v>656</v>
      </c>
      <c r="K249" s="4" t="s">
        <v>888</v>
      </c>
      <c r="L249" s="8" t="s">
        <v>604</v>
      </c>
      <c r="M249" s="8" t="s">
        <v>939</v>
      </c>
      <c r="N249" s="8" t="s">
        <v>13</v>
      </c>
      <c r="O249" s="7">
        <v>106</v>
      </c>
    </row>
    <row r="250" spans="1:15" ht="34" x14ac:dyDescent="0.2">
      <c r="A250" s="4">
        <v>249</v>
      </c>
      <c r="B250" s="5">
        <v>44665</v>
      </c>
      <c r="C250" s="21" t="str">
        <f t="shared" si="12"/>
        <v>202204</v>
      </c>
      <c r="D250" s="7">
        <f t="shared" si="13"/>
        <v>2022</v>
      </c>
      <c r="E250" s="7">
        <f t="shared" si="14"/>
        <v>4</v>
      </c>
      <c r="F250" s="7">
        <f t="shared" si="15"/>
        <v>5</v>
      </c>
      <c r="G250" s="6" t="s">
        <v>657</v>
      </c>
      <c r="H250" s="6" t="s">
        <v>658</v>
      </c>
      <c r="I250" s="7">
        <v>2022</v>
      </c>
      <c r="J250" s="8" t="s">
        <v>659</v>
      </c>
      <c r="K250" s="4" t="s">
        <v>888</v>
      </c>
      <c r="L250" s="8" t="s">
        <v>660</v>
      </c>
      <c r="M250" s="8" t="s">
        <v>937</v>
      </c>
      <c r="N250" s="8" t="s">
        <v>661</v>
      </c>
      <c r="O250" s="7">
        <v>143</v>
      </c>
    </row>
    <row r="251" spans="1:15" ht="17" x14ac:dyDescent="0.2">
      <c r="A251" s="4">
        <v>250</v>
      </c>
      <c r="B251" s="5">
        <v>44666</v>
      </c>
      <c r="C251" s="21" t="str">
        <f t="shared" si="12"/>
        <v>202204</v>
      </c>
      <c r="D251" s="7">
        <f t="shared" si="13"/>
        <v>2022</v>
      </c>
      <c r="E251" s="7">
        <f t="shared" si="14"/>
        <v>4</v>
      </c>
      <c r="F251" s="7">
        <f t="shared" si="15"/>
        <v>6</v>
      </c>
      <c r="G251" s="6" t="s">
        <v>662</v>
      </c>
      <c r="H251" s="6" t="s">
        <v>663</v>
      </c>
      <c r="I251" s="7">
        <v>1999</v>
      </c>
      <c r="J251" s="8" t="s">
        <v>92</v>
      </c>
      <c r="K251" s="4" t="s">
        <v>888</v>
      </c>
      <c r="L251" s="8" t="s">
        <v>12</v>
      </c>
      <c r="M251" s="8" t="s">
        <v>939</v>
      </c>
      <c r="N251" s="8" t="s">
        <v>13</v>
      </c>
      <c r="O251" s="7">
        <v>159</v>
      </c>
    </row>
    <row r="252" spans="1:15" ht="17" x14ac:dyDescent="0.2">
      <c r="A252" s="4">
        <v>251</v>
      </c>
      <c r="B252" s="5">
        <v>44667</v>
      </c>
      <c r="C252" s="21" t="str">
        <f t="shared" si="12"/>
        <v>202204</v>
      </c>
      <c r="D252" s="7">
        <f t="shared" si="13"/>
        <v>2022</v>
      </c>
      <c r="E252" s="7">
        <f t="shared" si="14"/>
        <v>4</v>
      </c>
      <c r="F252" s="7">
        <f t="shared" si="15"/>
        <v>7</v>
      </c>
      <c r="G252" s="6" t="s">
        <v>664</v>
      </c>
      <c r="H252" s="6" t="s">
        <v>665</v>
      </c>
      <c r="I252" s="7">
        <v>2015</v>
      </c>
      <c r="J252" s="8" t="s">
        <v>666</v>
      </c>
      <c r="K252" s="4" t="s">
        <v>888</v>
      </c>
      <c r="L252" s="8" t="s">
        <v>17</v>
      </c>
      <c r="M252" s="8" t="s">
        <v>939</v>
      </c>
      <c r="N252" s="8" t="s">
        <v>13</v>
      </c>
      <c r="O252" s="7">
        <v>92</v>
      </c>
    </row>
    <row r="253" spans="1:15" ht="51" x14ac:dyDescent="0.2">
      <c r="A253" s="4">
        <v>252</v>
      </c>
      <c r="B253" s="5">
        <v>44668</v>
      </c>
      <c r="C253" s="21" t="str">
        <f t="shared" si="12"/>
        <v>202204</v>
      </c>
      <c r="D253" s="7">
        <f t="shared" si="13"/>
        <v>2022</v>
      </c>
      <c r="E253" s="7">
        <f t="shared" si="14"/>
        <v>4</v>
      </c>
      <c r="F253" s="7">
        <f t="shared" si="15"/>
        <v>1</v>
      </c>
      <c r="G253" s="6" t="s">
        <v>667</v>
      </c>
      <c r="H253" s="6" t="s">
        <v>668</v>
      </c>
      <c r="I253" s="7">
        <v>1955</v>
      </c>
      <c r="J253" s="8" t="s">
        <v>606</v>
      </c>
      <c r="K253" s="4" t="s">
        <v>889</v>
      </c>
      <c r="L253" s="8" t="s">
        <v>210</v>
      </c>
      <c r="M253" s="8" t="s">
        <v>939</v>
      </c>
      <c r="N253" s="8" t="s">
        <v>13</v>
      </c>
      <c r="O253" s="7">
        <v>76</v>
      </c>
    </row>
    <row r="254" spans="1:15" ht="17" x14ac:dyDescent="0.2">
      <c r="A254" s="4">
        <v>253</v>
      </c>
      <c r="B254" s="5">
        <v>44671</v>
      </c>
      <c r="C254" s="21" t="str">
        <f t="shared" si="12"/>
        <v>202204</v>
      </c>
      <c r="D254" s="7">
        <f t="shared" si="13"/>
        <v>2022</v>
      </c>
      <c r="E254" s="7">
        <f t="shared" si="14"/>
        <v>4</v>
      </c>
      <c r="F254" s="7">
        <f t="shared" si="15"/>
        <v>4</v>
      </c>
      <c r="G254" s="6" t="s">
        <v>669</v>
      </c>
      <c r="H254" s="6" t="s">
        <v>670</v>
      </c>
      <c r="I254" s="7">
        <v>2019</v>
      </c>
      <c r="J254" s="8" t="s">
        <v>671</v>
      </c>
      <c r="K254" s="4" t="s">
        <v>888</v>
      </c>
      <c r="L254" s="8" t="s">
        <v>28</v>
      </c>
      <c r="M254" s="8" t="s">
        <v>937</v>
      </c>
      <c r="N254" s="8" t="s">
        <v>42</v>
      </c>
      <c r="O254" s="7">
        <v>99</v>
      </c>
    </row>
    <row r="255" spans="1:15" ht="17" x14ac:dyDescent="0.2">
      <c r="A255" s="4">
        <v>254</v>
      </c>
      <c r="B255" s="5">
        <v>44673</v>
      </c>
      <c r="C255" s="21" t="str">
        <f t="shared" si="12"/>
        <v>202204</v>
      </c>
      <c r="D255" s="7">
        <f t="shared" si="13"/>
        <v>2022</v>
      </c>
      <c r="E255" s="7">
        <f t="shared" si="14"/>
        <v>4</v>
      </c>
      <c r="F255" s="7">
        <f t="shared" si="15"/>
        <v>6</v>
      </c>
      <c r="G255" s="6" t="s">
        <v>672</v>
      </c>
      <c r="H255" s="6" t="s">
        <v>673</v>
      </c>
      <c r="I255" s="7">
        <v>1956</v>
      </c>
      <c r="J255" s="8" t="s">
        <v>674</v>
      </c>
      <c r="K255" s="4" t="s">
        <v>888</v>
      </c>
      <c r="L255" s="8" t="s">
        <v>33</v>
      </c>
      <c r="M255" s="8" t="s">
        <v>939</v>
      </c>
      <c r="N255" s="8" t="s">
        <v>13</v>
      </c>
      <c r="O255" s="7">
        <v>220</v>
      </c>
    </row>
    <row r="256" spans="1:15" ht="17" x14ac:dyDescent="0.2">
      <c r="A256" s="4">
        <v>255</v>
      </c>
      <c r="B256" s="5">
        <v>44678</v>
      </c>
      <c r="C256" s="21" t="str">
        <f t="shared" si="12"/>
        <v>202204</v>
      </c>
      <c r="D256" s="7">
        <f t="shared" si="13"/>
        <v>2022</v>
      </c>
      <c r="E256" s="7">
        <f t="shared" si="14"/>
        <v>4</v>
      </c>
      <c r="F256" s="7">
        <f t="shared" si="15"/>
        <v>4</v>
      </c>
      <c r="G256" s="6" t="s">
        <v>675</v>
      </c>
      <c r="H256" s="6" t="s">
        <v>676</v>
      </c>
      <c r="I256" s="7">
        <v>2022</v>
      </c>
      <c r="J256" s="8" t="s">
        <v>666</v>
      </c>
      <c r="K256" s="4" t="s">
        <v>888</v>
      </c>
      <c r="L256" s="8" t="s">
        <v>28</v>
      </c>
      <c r="M256" s="8" t="s">
        <v>937</v>
      </c>
      <c r="N256" s="8" t="s">
        <v>44</v>
      </c>
      <c r="O256" s="7">
        <v>137</v>
      </c>
    </row>
    <row r="257" spans="1:15" ht="17" x14ac:dyDescent="0.2">
      <c r="A257" s="4">
        <v>256</v>
      </c>
      <c r="B257" s="5">
        <v>44680</v>
      </c>
      <c r="C257" s="21" t="str">
        <f t="shared" si="12"/>
        <v>202204</v>
      </c>
      <c r="D257" s="7">
        <f t="shared" si="13"/>
        <v>2022</v>
      </c>
      <c r="E257" s="7">
        <f t="shared" si="14"/>
        <v>4</v>
      </c>
      <c r="F257" s="7">
        <f t="shared" si="15"/>
        <v>6</v>
      </c>
      <c r="G257" s="6" t="s">
        <v>677</v>
      </c>
      <c r="H257" s="6" t="s">
        <v>678</v>
      </c>
      <c r="I257" s="7">
        <v>1991</v>
      </c>
      <c r="J257" s="8" t="s">
        <v>243</v>
      </c>
      <c r="K257" s="4" t="s">
        <v>888</v>
      </c>
      <c r="L257" s="8" t="s">
        <v>33</v>
      </c>
      <c r="M257" s="8" t="s">
        <v>939</v>
      </c>
      <c r="N257" s="8" t="s">
        <v>13</v>
      </c>
      <c r="O257" s="7">
        <v>118</v>
      </c>
    </row>
    <row r="258" spans="1:15" ht="17" x14ac:dyDescent="0.2">
      <c r="A258" s="4">
        <v>257</v>
      </c>
      <c r="B258" s="5">
        <v>44681</v>
      </c>
      <c r="C258" s="21" t="str">
        <f t="shared" si="12"/>
        <v>202204</v>
      </c>
      <c r="D258" s="7">
        <f t="shared" si="13"/>
        <v>2022</v>
      </c>
      <c r="E258" s="7">
        <f t="shared" si="14"/>
        <v>4</v>
      </c>
      <c r="F258" s="7">
        <f t="shared" si="15"/>
        <v>7</v>
      </c>
      <c r="G258" s="6" t="s">
        <v>679</v>
      </c>
      <c r="H258" s="6" t="s">
        <v>680</v>
      </c>
      <c r="I258" s="7">
        <v>2014</v>
      </c>
      <c r="J258" s="8" t="s">
        <v>681</v>
      </c>
      <c r="K258" s="4" t="s">
        <v>888</v>
      </c>
      <c r="L258" s="8" t="s">
        <v>12</v>
      </c>
      <c r="M258" s="8" t="s">
        <v>939</v>
      </c>
      <c r="N258" s="8" t="s">
        <v>13</v>
      </c>
      <c r="O258" s="7">
        <v>75</v>
      </c>
    </row>
    <row r="259" spans="1:15" ht="34" x14ac:dyDescent="0.2">
      <c r="A259" s="4">
        <v>258</v>
      </c>
      <c r="B259" s="5">
        <v>44685</v>
      </c>
      <c r="C259" s="21" t="str">
        <f t="shared" ref="C259:C322" si="16">CONCATENATE(D259,IF(AND(E259&gt;=1,E259&lt;=9),"0",""),E259)</f>
        <v>202205</v>
      </c>
      <c r="D259" s="7">
        <f t="shared" ref="D259:D322" si="17">YEAR(B259)</f>
        <v>2022</v>
      </c>
      <c r="E259" s="7">
        <f t="shared" ref="E259:E322" si="18">MONTH(B259)</f>
        <v>5</v>
      </c>
      <c r="F259" s="7">
        <f t="shared" ref="F259:F322" si="19">WEEKDAY(B259,1)</f>
        <v>4</v>
      </c>
      <c r="G259" s="6" t="s">
        <v>682</v>
      </c>
      <c r="H259" s="6" t="s">
        <v>683</v>
      </c>
      <c r="I259" s="7">
        <v>2022</v>
      </c>
      <c r="J259" s="8" t="s">
        <v>684</v>
      </c>
      <c r="K259" s="4" t="s">
        <v>888</v>
      </c>
      <c r="L259" s="8" t="s">
        <v>220</v>
      </c>
      <c r="M259" s="8" t="s">
        <v>937</v>
      </c>
      <c r="N259" s="8" t="s">
        <v>685</v>
      </c>
      <c r="O259" s="7">
        <v>126</v>
      </c>
    </row>
    <row r="260" spans="1:15" ht="17" x14ac:dyDescent="0.2">
      <c r="A260" s="4">
        <v>259</v>
      </c>
      <c r="B260" s="5">
        <v>44698</v>
      </c>
      <c r="C260" s="21" t="str">
        <f t="shared" si="16"/>
        <v>202205</v>
      </c>
      <c r="D260" s="7">
        <f t="shared" si="17"/>
        <v>2022</v>
      </c>
      <c r="E260" s="7">
        <f t="shared" si="18"/>
        <v>5</v>
      </c>
      <c r="F260" s="7">
        <f t="shared" si="19"/>
        <v>3</v>
      </c>
      <c r="G260" s="6" t="s">
        <v>686</v>
      </c>
      <c r="H260" s="6" t="s">
        <v>687</v>
      </c>
      <c r="I260" s="7">
        <v>1986</v>
      </c>
      <c r="J260" s="8" t="s">
        <v>688</v>
      </c>
      <c r="K260" s="4" t="s">
        <v>888</v>
      </c>
      <c r="L260" s="8" t="s">
        <v>17</v>
      </c>
      <c r="M260" s="8" t="s">
        <v>939</v>
      </c>
      <c r="N260" s="8" t="s">
        <v>13</v>
      </c>
      <c r="O260" s="7">
        <v>100</v>
      </c>
    </row>
    <row r="261" spans="1:15" ht="17" x14ac:dyDescent="0.2">
      <c r="A261" s="4">
        <v>260</v>
      </c>
      <c r="B261" s="5">
        <v>44699</v>
      </c>
      <c r="C261" s="21" t="str">
        <f t="shared" si="16"/>
        <v>202205</v>
      </c>
      <c r="D261" s="7">
        <f t="shared" si="17"/>
        <v>2022</v>
      </c>
      <c r="E261" s="7">
        <f t="shared" si="18"/>
        <v>5</v>
      </c>
      <c r="F261" s="7">
        <f t="shared" si="19"/>
        <v>4</v>
      </c>
      <c r="G261" s="6" t="s">
        <v>689</v>
      </c>
      <c r="H261" s="6" t="s">
        <v>690</v>
      </c>
      <c r="I261" s="7">
        <v>1983</v>
      </c>
      <c r="J261" s="8" t="s">
        <v>654</v>
      </c>
      <c r="K261" s="4" t="s">
        <v>888</v>
      </c>
      <c r="L261" s="8" t="s">
        <v>33</v>
      </c>
      <c r="M261" s="8" t="s">
        <v>939</v>
      </c>
      <c r="N261" s="8" t="s">
        <v>13</v>
      </c>
      <c r="O261" s="7">
        <v>131</v>
      </c>
    </row>
    <row r="262" spans="1:15" ht="34" x14ac:dyDescent="0.2">
      <c r="A262" s="4">
        <v>261</v>
      </c>
      <c r="B262" s="5">
        <v>44702</v>
      </c>
      <c r="C262" s="21" t="str">
        <f t="shared" si="16"/>
        <v>202205</v>
      </c>
      <c r="D262" s="7">
        <f t="shared" si="17"/>
        <v>2022</v>
      </c>
      <c r="E262" s="7">
        <f t="shared" si="18"/>
        <v>5</v>
      </c>
      <c r="F262" s="7">
        <f t="shared" si="19"/>
        <v>7</v>
      </c>
      <c r="G262" s="6" t="s">
        <v>691</v>
      </c>
      <c r="H262" s="6" t="s">
        <v>692</v>
      </c>
      <c r="I262" s="7">
        <v>2007</v>
      </c>
      <c r="J262" s="8" t="s">
        <v>89</v>
      </c>
      <c r="K262" s="4" t="s">
        <v>888</v>
      </c>
      <c r="L262" s="8" t="s">
        <v>12</v>
      </c>
      <c r="M262" s="8" t="s">
        <v>939</v>
      </c>
      <c r="N262" s="8" t="s">
        <v>13</v>
      </c>
      <c r="O262" s="7">
        <v>118</v>
      </c>
    </row>
    <row r="263" spans="1:15" ht="17" x14ac:dyDescent="0.2">
      <c r="A263" s="4">
        <v>262</v>
      </c>
      <c r="B263" s="5">
        <v>44704</v>
      </c>
      <c r="C263" s="21" t="str">
        <f t="shared" si="16"/>
        <v>202205</v>
      </c>
      <c r="D263" s="7">
        <f t="shared" si="17"/>
        <v>2022</v>
      </c>
      <c r="E263" s="7">
        <f t="shared" si="18"/>
        <v>5</v>
      </c>
      <c r="F263" s="7">
        <f t="shared" si="19"/>
        <v>2</v>
      </c>
      <c r="G263" s="6" t="s">
        <v>693</v>
      </c>
      <c r="H263" s="6" t="s">
        <v>694</v>
      </c>
      <c r="I263" s="7">
        <v>2021</v>
      </c>
      <c r="J263" s="8" t="s">
        <v>695</v>
      </c>
      <c r="K263" s="4" t="s">
        <v>888</v>
      </c>
      <c r="L263" s="8" t="s">
        <v>28</v>
      </c>
      <c r="M263" s="8" t="s">
        <v>937</v>
      </c>
      <c r="N263" s="8" t="s">
        <v>42</v>
      </c>
      <c r="O263" s="7">
        <v>128</v>
      </c>
    </row>
    <row r="264" spans="1:15" ht="17" x14ac:dyDescent="0.2">
      <c r="A264" s="4">
        <v>263</v>
      </c>
      <c r="B264" s="5">
        <v>44709</v>
      </c>
      <c r="C264" s="21" t="str">
        <f t="shared" si="16"/>
        <v>202205</v>
      </c>
      <c r="D264" s="7">
        <f t="shared" si="17"/>
        <v>2022</v>
      </c>
      <c r="E264" s="7">
        <f t="shared" si="18"/>
        <v>5</v>
      </c>
      <c r="F264" s="7">
        <f t="shared" si="19"/>
        <v>7</v>
      </c>
      <c r="G264" s="6" t="s">
        <v>696</v>
      </c>
      <c r="H264" s="6" t="s">
        <v>697</v>
      </c>
      <c r="I264" s="7">
        <v>2022</v>
      </c>
      <c r="J264" s="8" t="s">
        <v>698</v>
      </c>
      <c r="K264" s="4" t="s">
        <v>888</v>
      </c>
      <c r="L264" s="8" t="s">
        <v>210</v>
      </c>
      <c r="M264" s="8" t="s">
        <v>939</v>
      </c>
      <c r="N264" s="8" t="s">
        <v>13</v>
      </c>
      <c r="O264" s="7">
        <v>97</v>
      </c>
    </row>
    <row r="265" spans="1:15" ht="17" x14ac:dyDescent="0.2">
      <c r="A265" s="4">
        <v>264</v>
      </c>
      <c r="B265" s="5">
        <v>44711</v>
      </c>
      <c r="C265" s="21" t="str">
        <f t="shared" si="16"/>
        <v>202205</v>
      </c>
      <c r="D265" s="7">
        <f t="shared" si="17"/>
        <v>2022</v>
      </c>
      <c r="E265" s="7">
        <f t="shared" si="18"/>
        <v>5</v>
      </c>
      <c r="F265" s="7">
        <f t="shared" si="19"/>
        <v>2</v>
      </c>
      <c r="G265" s="6" t="s">
        <v>699</v>
      </c>
      <c r="H265" s="6" t="s">
        <v>700</v>
      </c>
      <c r="I265" s="7">
        <v>1989</v>
      </c>
      <c r="J265" s="8" t="s">
        <v>274</v>
      </c>
      <c r="K265" s="4" t="s">
        <v>888</v>
      </c>
      <c r="L265" s="8" t="s">
        <v>33</v>
      </c>
      <c r="M265" s="8" t="s">
        <v>939</v>
      </c>
      <c r="N265" s="8" t="s">
        <v>13</v>
      </c>
      <c r="O265" s="7">
        <v>96</v>
      </c>
    </row>
    <row r="266" spans="1:15" ht="17" x14ac:dyDescent="0.2">
      <c r="A266" s="4">
        <v>265</v>
      </c>
      <c r="B266" s="5">
        <v>44714</v>
      </c>
      <c r="C266" s="21" t="str">
        <f t="shared" si="16"/>
        <v>202206</v>
      </c>
      <c r="D266" s="7">
        <f t="shared" si="17"/>
        <v>2022</v>
      </c>
      <c r="E266" s="7">
        <f t="shared" si="18"/>
        <v>6</v>
      </c>
      <c r="F266" s="7">
        <f t="shared" si="19"/>
        <v>5</v>
      </c>
      <c r="G266" s="6" t="s">
        <v>701</v>
      </c>
      <c r="H266" s="6" t="s">
        <v>701</v>
      </c>
      <c r="I266" s="7">
        <v>2022</v>
      </c>
      <c r="J266" s="8" t="s">
        <v>702</v>
      </c>
      <c r="K266" s="4" t="s">
        <v>888</v>
      </c>
      <c r="L266" s="8" t="s">
        <v>28</v>
      </c>
      <c r="M266" s="8" t="s">
        <v>937</v>
      </c>
      <c r="N266" s="8" t="s">
        <v>44</v>
      </c>
      <c r="O266" s="7">
        <v>131</v>
      </c>
    </row>
    <row r="267" spans="1:15" ht="17" x14ac:dyDescent="0.2">
      <c r="A267" s="4">
        <v>266</v>
      </c>
      <c r="B267" s="5">
        <v>44715</v>
      </c>
      <c r="C267" s="21" t="str">
        <f t="shared" si="16"/>
        <v>202206</v>
      </c>
      <c r="D267" s="7">
        <f t="shared" si="17"/>
        <v>2022</v>
      </c>
      <c r="E267" s="7">
        <f t="shared" si="18"/>
        <v>6</v>
      </c>
      <c r="F267" s="7">
        <f t="shared" si="19"/>
        <v>6</v>
      </c>
      <c r="G267" s="6" t="s">
        <v>703</v>
      </c>
      <c r="H267" s="6" t="s">
        <v>703</v>
      </c>
      <c r="I267" s="7">
        <v>2007</v>
      </c>
      <c r="J267" s="8" t="s">
        <v>119</v>
      </c>
      <c r="K267" s="4" t="s">
        <v>888</v>
      </c>
      <c r="L267" s="8" t="s">
        <v>12</v>
      </c>
      <c r="M267" s="8" t="s">
        <v>939</v>
      </c>
      <c r="N267" s="8" t="s">
        <v>13</v>
      </c>
      <c r="O267" s="7">
        <v>157</v>
      </c>
    </row>
    <row r="268" spans="1:15" ht="17" x14ac:dyDescent="0.2">
      <c r="A268" s="4">
        <v>267</v>
      </c>
      <c r="B268" s="5">
        <v>44731</v>
      </c>
      <c r="C268" s="21" t="str">
        <f t="shared" si="16"/>
        <v>202206</v>
      </c>
      <c r="D268" s="7">
        <f t="shared" si="17"/>
        <v>2022</v>
      </c>
      <c r="E268" s="7">
        <f t="shared" si="18"/>
        <v>6</v>
      </c>
      <c r="F268" s="7">
        <f t="shared" si="19"/>
        <v>1</v>
      </c>
      <c r="G268" s="6" t="s">
        <v>704</v>
      </c>
      <c r="H268" s="6" t="s">
        <v>704</v>
      </c>
      <c r="I268" s="7">
        <v>2001</v>
      </c>
      <c r="J268" s="8" t="s">
        <v>705</v>
      </c>
      <c r="K268" s="4" t="s">
        <v>888</v>
      </c>
      <c r="L268" s="8" t="s">
        <v>17</v>
      </c>
      <c r="M268" s="8" t="s">
        <v>939</v>
      </c>
      <c r="N268" s="8" t="s">
        <v>13</v>
      </c>
      <c r="O268" s="7">
        <v>131</v>
      </c>
    </row>
    <row r="269" spans="1:15" ht="17" x14ac:dyDescent="0.2">
      <c r="A269" s="4">
        <v>268</v>
      </c>
      <c r="B269" s="5">
        <v>44733</v>
      </c>
      <c r="C269" s="21" t="str">
        <f t="shared" si="16"/>
        <v>202206</v>
      </c>
      <c r="D269" s="7">
        <f t="shared" si="17"/>
        <v>2022</v>
      </c>
      <c r="E269" s="7">
        <f t="shared" si="18"/>
        <v>6</v>
      </c>
      <c r="F269" s="7">
        <f t="shared" si="19"/>
        <v>3</v>
      </c>
      <c r="G269" s="6" t="s">
        <v>706</v>
      </c>
      <c r="H269" s="6" t="s">
        <v>707</v>
      </c>
      <c r="I269" s="7">
        <v>2021</v>
      </c>
      <c r="J269" s="8" t="s">
        <v>708</v>
      </c>
      <c r="K269" s="4" t="s">
        <v>888</v>
      </c>
      <c r="L269" s="8" t="s">
        <v>28</v>
      </c>
      <c r="M269" s="8" t="s">
        <v>937</v>
      </c>
      <c r="N269" s="8" t="s">
        <v>42</v>
      </c>
      <c r="O269" s="7">
        <v>90</v>
      </c>
    </row>
    <row r="270" spans="1:15" ht="17" x14ac:dyDescent="0.2">
      <c r="A270" s="4">
        <v>269</v>
      </c>
      <c r="B270" s="5">
        <v>44737</v>
      </c>
      <c r="C270" s="21" t="str">
        <f t="shared" si="16"/>
        <v>202206</v>
      </c>
      <c r="D270" s="7">
        <f t="shared" si="17"/>
        <v>2022</v>
      </c>
      <c r="E270" s="7">
        <f t="shared" si="18"/>
        <v>6</v>
      </c>
      <c r="F270" s="7">
        <f t="shared" si="19"/>
        <v>7</v>
      </c>
      <c r="G270" s="6" t="s">
        <v>709</v>
      </c>
      <c r="H270" s="6" t="s">
        <v>710</v>
      </c>
      <c r="I270" s="7">
        <v>1985</v>
      </c>
      <c r="J270" s="8" t="s">
        <v>654</v>
      </c>
      <c r="K270" s="4" t="s">
        <v>888</v>
      </c>
      <c r="L270" s="8" t="s">
        <v>33</v>
      </c>
      <c r="M270" s="8" t="s">
        <v>939</v>
      </c>
      <c r="N270" s="8" t="s">
        <v>13</v>
      </c>
      <c r="O270" s="7">
        <v>131</v>
      </c>
    </row>
    <row r="271" spans="1:15" ht="17" x14ac:dyDescent="0.2">
      <c r="A271" s="4">
        <v>270</v>
      </c>
      <c r="B271" s="5">
        <v>44738</v>
      </c>
      <c r="C271" s="21" t="str">
        <f t="shared" si="16"/>
        <v>202206</v>
      </c>
      <c r="D271" s="7">
        <f t="shared" si="17"/>
        <v>2022</v>
      </c>
      <c r="E271" s="7">
        <f t="shared" si="18"/>
        <v>6</v>
      </c>
      <c r="F271" s="7">
        <f t="shared" si="19"/>
        <v>1</v>
      </c>
      <c r="G271" s="6" t="s">
        <v>711</v>
      </c>
      <c r="H271" s="6" t="s">
        <v>712</v>
      </c>
      <c r="I271" s="7">
        <v>1993</v>
      </c>
      <c r="J271" s="8" t="s">
        <v>713</v>
      </c>
      <c r="K271" s="4" t="s">
        <v>888</v>
      </c>
      <c r="L271" s="8" t="s">
        <v>210</v>
      </c>
      <c r="M271" s="8" t="s">
        <v>939</v>
      </c>
      <c r="N271" s="8" t="s">
        <v>13</v>
      </c>
      <c r="O271" s="7">
        <v>76</v>
      </c>
    </row>
    <row r="272" spans="1:15" ht="34" x14ac:dyDescent="0.2">
      <c r="A272" s="4">
        <v>271</v>
      </c>
      <c r="B272" s="5">
        <v>44741</v>
      </c>
      <c r="C272" s="21" t="str">
        <f t="shared" si="16"/>
        <v>202206</v>
      </c>
      <c r="D272" s="7">
        <f t="shared" si="17"/>
        <v>2022</v>
      </c>
      <c r="E272" s="7">
        <f t="shared" si="18"/>
        <v>6</v>
      </c>
      <c r="F272" s="7">
        <f t="shared" si="19"/>
        <v>4</v>
      </c>
      <c r="G272" s="6" t="s">
        <v>714</v>
      </c>
      <c r="H272" s="6" t="s">
        <v>715</v>
      </c>
      <c r="I272" s="7">
        <v>2022</v>
      </c>
      <c r="J272" s="8" t="s">
        <v>716</v>
      </c>
      <c r="K272" s="4" t="s">
        <v>888</v>
      </c>
      <c r="L272" s="8" t="s">
        <v>28</v>
      </c>
      <c r="M272" s="8" t="s">
        <v>937</v>
      </c>
      <c r="N272" s="8" t="s">
        <v>717</v>
      </c>
      <c r="O272" s="7">
        <v>140</v>
      </c>
    </row>
    <row r="273" spans="1:15" ht="17" x14ac:dyDescent="0.2">
      <c r="A273" s="4">
        <v>272</v>
      </c>
      <c r="B273" s="5">
        <v>44748</v>
      </c>
      <c r="C273" s="21" t="str">
        <f t="shared" si="16"/>
        <v>202207</v>
      </c>
      <c r="D273" s="7">
        <f t="shared" si="17"/>
        <v>2022</v>
      </c>
      <c r="E273" s="7">
        <f t="shared" si="18"/>
        <v>7</v>
      </c>
      <c r="F273" s="7">
        <f t="shared" si="19"/>
        <v>4</v>
      </c>
      <c r="G273" s="6" t="s">
        <v>718</v>
      </c>
      <c r="H273" s="6" t="s">
        <v>719</v>
      </c>
      <c r="I273" s="7">
        <v>1980</v>
      </c>
      <c r="J273" s="8" t="s">
        <v>20</v>
      </c>
      <c r="K273" s="4" t="s">
        <v>888</v>
      </c>
      <c r="L273" s="8" t="s">
        <v>33</v>
      </c>
      <c r="M273" s="8" t="s">
        <v>939</v>
      </c>
      <c r="N273" s="8" t="s">
        <v>13</v>
      </c>
      <c r="O273" s="7">
        <v>129</v>
      </c>
    </row>
    <row r="274" spans="1:15" ht="17" x14ac:dyDescent="0.2">
      <c r="A274" s="4">
        <v>273</v>
      </c>
      <c r="B274" s="5">
        <v>44750</v>
      </c>
      <c r="C274" s="21" t="str">
        <f t="shared" si="16"/>
        <v>202207</v>
      </c>
      <c r="D274" s="7">
        <f t="shared" si="17"/>
        <v>2022</v>
      </c>
      <c r="E274" s="7">
        <f t="shared" si="18"/>
        <v>7</v>
      </c>
      <c r="F274" s="7">
        <f t="shared" si="19"/>
        <v>6</v>
      </c>
      <c r="G274" s="6" t="s">
        <v>720</v>
      </c>
      <c r="H274" s="6" t="s">
        <v>721</v>
      </c>
      <c r="I274" s="7">
        <v>1972</v>
      </c>
      <c r="J274" s="8" t="s">
        <v>240</v>
      </c>
      <c r="K274" s="4" t="s">
        <v>889</v>
      </c>
      <c r="L274" s="8" t="s">
        <v>12</v>
      </c>
      <c r="M274" s="8" t="s">
        <v>939</v>
      </c>
      <c r="N274" s="8" t="s">
        <v>13</v>
      </c>
      <c r="O274" s="7">
        <v>175</v>
      </c>
    </row>
    <row r="275" spans="1:15" ht="17" x14ac:dyDescent="0.2">
      <c r="A275" s="4">
        <v>274</v>
      </c>
      <c r="B275" s="5">
        <v>44758</v>
      </c>
      <c r="C275" s="21" t="str">
        <f t="shared" si="16"/>
        <v>202207</v>
      </c>
      <c r="D275" s="7">
        <f t="shared" si="17"/>
        <v>2022</v>
      </c>
      <c r="E275" s="7">
        <f t="shared" si="18"/>
        <v>7</v>
      </c>
      <c r="F275" s="7">
        <f t="shared" si="19"/>
        <v>7</v>
      </c>
      <c r="G275" s="6" t="s">
        <v>722</v>
      </c>
      <c r="H275" s="6" t="s">
        <v>723</v>
      </c>
      <c r="I275" s="7">
        <v>2005</v>
      </c>
      <c r="J275" s="8" t="s">
        <v>128</v>
      </c>
      <c r="K275" s="4" t="s">
        <v>888</v>
      </c>
      <c r="L275" s="8" t="s">
        <v>17</v>
      </c>
      <c r="M275" s="8" t="s">
        <v>939</v>
      </c>
      <c r="N275" s="8" t="s">
        <v>13</v>
      </c>
      <c r="O275" s="7">
        <v>145</v>
      </c>
    </row>
    <row r="276" spans="1:15" ht="17" x14ac:dyDescent="0.2">
      <c r="A276" s="4">
        <v>275</v>
      </c>
      <c r="B276" s="5">
        <v>44761</v>
      </c>
      <c r="C276" s="21" t="str">
        <f t="shared" si="16"/>
        <v>202207</v>
      </c>
      <c r="D276" s="7">
        <f t="shared" si="17"/>
        <v>2022</v>
      </c>
      <c r="E276" s="7">
        <f t="shared" si="18"/>
        <v>7</v>
      </c>
      <c r="F276" s="7">
        <f t="shared" si="19"/>
        <v>3</v>
      </c>
      <c r="G276" s="6" t="s">
        <v>724</v>
      </c>
      <c r="H276" s="6" t="s">
        <v>724</v>
      </c>
      <c r="I276" s="7">
        <v>2022</v>
      </c>
      <c r="J276" s="8" t="s">
        <v>725</v>
      </c>
      <c r="K276" s="4" t="s">
        <v>888</v>
      </c>
      <c r="L276" s="8" t="s">
        <v>28</v>
      </c>
      <c r="M276" s="8" t="s">
        <v>937</v>
      </c>
      <c r="N276" s="8" t="s">
        <v>625</v>
      </c>
      <c r="O276" s="7">
        <v>159</v>
      </c>
    </row>
    <row r="277" spans="1:15" ht="17" x14ac:dyDescent="0.2">
      <c r="A277" s="4">
        <v>276</v>
      </c>
      <c r="B277" s="5">
        <v>44764</v>
      </c>
      <c r="C277" s="21" t="str">
        <f t="shared" si="16"/>
        <v>202207</v>
      </c>
      <c r="D277" s="7">
        <f t="shared" si="17"/>
        <v>2022</v>
      </c>
      <c r="E277" s="7">
        <f t="shared" si="18"/>
        <v>7</v>
      </c>
      <c r="F277" s="7">
        <f t="shared" si="19"/>
        <v>6</v>
      </c>
      <c r="G277" s="6" t="s">
        <v>726</v>
      </c>
      <c r="H277" s="6" t="s">
        <v>727</v>
      </c>
      <c r="I277" s="7">
        <v>1999</v>
      </c>
      <c r="J277" s="8" t="s">
        <v>728</v>
      </c>
      <c r="K277" s="4" t="s">
        <v>888</v>
      </c>
      <c r="L277" s="8" t="s">
        <v>210</v>
      </c>
      <c r="M277" s="8" t="s">
        <v>939</v>
      </c>
      <c r="N277" s="8" t="s">
        <v>13</v>
      </c>
      <c r="O277" s="7">
        <v>103</v>
      </c>
    </row>
    <row r="278" spans="1:15" ht="17" x14ac:dyDescent="0.2">
      <c r="A278" s="4">
        <v>277</v>
      </c>
      <c r="B278" s="5">
        <v>44765</v>
      </c>
      <c r="C278" s="21" t="str">
        <f t="shared" si="16"/>
        <v>202207</v>
      </c>
      <c r="D278" s="7">
        <f t="shared" si="17"/>
        <v>2022</v>
      </c>
      <c r="E278" s="7">
        <f t="shared" si="18"/>
        <v>7</v>
      </c>
      <c r="F278" s="7">
        <f t="shared" si="19"/>
        <v>7</v>
      </c>
      <c r="G278" s="6" t="s">
        <v>729</v>
      </c>
      <c r="H278" s="6" t="s">
        <v>730</v>
      </c>
      <c r="I278" s="7">
        <v>1987</v>
      </c>
      <c r="J278" s="8" t="s">
        <v>654</v>
      </c>
      <c r="K278" s="4" t="s">
        <v>888</v>
      </c>
      <c r="L278" s="8" t="s">
        <v>33</v>
      </c>
      <c r="M278" s="8" t="s">
        <v>939</v>
      </c>
      <c r="N278" s="8" t="s">
        <v>13</v>
      </c>
      <c r="O278" s="7">
        <v>130</v>
      </c>
    </row>
    <row r="279" spans="1:15" ht="17" x14ac:dyDescent="0.2">
      <c r="A279" s="4">
        <v>278</v>
      </c>
      <c r="B279" s="5">
        <v>44771</v>
      </c>
      <c r="C279" s="21" t="str">
        <f t="shared" si="16"/>
        <v>202207</v>
      </c>
      <c r="D279" s="7">
        <f t="shared" si="17"/>
        <v>2022</v>
      </c>
      <c r="E279" s="7">
        <f t="shared" si="18"/>
        <v>7</v>
      </c>
      <c r="F279" s="7">
        <f t="shared" si="19"/>
        <v>6</v>
      </c>
      <c r="G279" s="6" t="s">
        <v>731</v>
      </c>
      <c r="H279" s="6" t="s">
        <v>732</v>
      </c>
      <c r="I279" s="7">
        <v>1978</v>
      </c>
      <c r="J279" s="8" t="s">
        <v>733</v>
      </c>
      <c r="K279" s="4" t="s">
        <v>888</v>
      </c>
      <c r="L279" s="8" t="s">
        <v>12</v>
      </c>
      <c r="M279" s="8" t="s">
        <v>939</v>
      </c>
      <c r="N279" s="8" t="s">
        <v>13</v>
      </c>
      <c r="O279" s="7">
        <v>143</v>
      </c>
    </row>
    <row r="280" spans="1:15" ht="17" x14ac:dyDescent="0.2">
      <c r="A280" s="4">
        <v>279</v>
      </c>
      <c r="B280" s="5">
        <v>44772</v>
      </c>
      <c r="C280" s="21" t="str">
        <f t="shared" si="16"/>
        <v>202207</v>
      </c>
      <c r="D280" s="7">
        <f t="shared" si="17"/>
        <v>2022</v>
      </c>
      <c r="E280" s="7">
        <f t="shared" si="18"/>
        <v>7</v>
      </c>
      <c r="F280" s="7">
        <f t="shared" si="19"/>
        <v>7</v>
      </c>
      <c r="G280" s="6" t="s">
        <v>734</v>
      </c>
      <c r="H280" s="6" t="s">
        <v>735</v>
      </c>
      <c r="I280" s="7">
        <v>2011</v>
      </c>
      <c r="J280" s="8" t="s">
        <v>736</v>
      </c>
      <c r="K280" s="4" t="s">
        <v>889</v>
      </c>
      <c r="L280" s="8" t="s">
        <v>210</v>
      </c>
      <c r="M280" s="8" t="s">
        <v>939</v>
      </c>
      <c r="N280" s="8" t="s">
        <v>13</v>
      </c>
      <c r="O280" s="7">
        <v>124</v>
      </c>
    </row>
    <row r="281" spans="1:15" ht="34" x14ac:dyDescent="0.2">
      <c r="A281" s="4">
        <v>280</v>
      </c>
      <c r="B281" s="5">
        <v>44779</v>
      </c>
      <c r="C281" s="21" t="str">
        <f t="shared" si="16"/>
        <v>202208</v>
      </c>
      <c r="D281" s="7">
        <f t="shared" si="17"/>
        <v>2022</v>
      </c>
      <c r="E281" s="7">
        <f t="shared" si="18"/>
        <v>8</v>
      </c>
      <c r="F281" s="7">
        <f t="shared" si="19"/>
        <v>7</v>
      </c>
      <c r="G281" s="6" t="s">
        <v>737</v>
      </c>
      <c r="H281" s="6" t="s">
        <v>738</v>
      </c>
      <c r="I281" s="7">
        <v>2016</v>
      </c>
      <c r="J281" s="8" t="s">
        <v>739</v>
      </c>
      <c r="K281" s="4" t="s">
        <v>888</v>
      </c>
      <c r="L281" s="8" t="s">
        <v>33</v>
      </c>
      <c r="M281" s="8" t="s">
        <v>939</v>
      </c>
      <c r="N281" s="8" t="s">
        <v>13</v>
      </c>
      <c r="O281" s="7">
        <v>100</v>
      </c>
    </row>
    <row r="282" spans="1:15" ht="17" x14ac:dyDescent="0.2">
      <c r="A282" s="4">
        <v>281</v>
      </c>
      <c r="B282" s="5">
        <v>44786</v>
      </c>
      <c r="C282" s="21" t="str">
        <f t="shared" si="16"/>
        <v>202208</v>
      </c>
      <c r="D282" s="7">
        <f t="shared" si="17"/>
        <v>2022</v>
      </c>
      <c r="E282" s="7">
        <f t="shared" si="18"/>
        <v>8</v>
      </c>
      <c r="F282" s="7">
        <f t="shared" si="19"/>
        <v>7</v>
      </c>
      <c r="G282" s="6" t="s">
        <v>740</v>
      </c>
      <c r="H282" s="6" t="s">
        <v>741</v>
      </c>
      <c r="I282" s="7">
        <v>1974</v>
      </c>
      <c r="J282" s="8" t="s">
        <v>240</v>
      </c>
      <c r="K282" s="4" t="s">
        <v>889</v>
      </c>
      <c r="L282" s="8" t="s">
        <v>33</v>
      </c>
      <c r="M282" s="8" t="s">
        <v>939</v>
      </c>
      <c r="N282" s="8" t="s">
        <v>13</v>
      </c>
      <c r="O282" s="7">
        <v>200</v>
      </c>
    </row>
    <row r="283" spans="1:15" ht="17" x14ac:dyDescent="0.2">
      <c r="A283" s="4">
        <v>282</v>
      </c>
      <c r="B283" s="5">
        <v>44792</v>
      </c>
      <c r="C283" s="21" t="str">
        <f t="shared" si="16"/>
        <v>202208</v>
      </c>
      <c r="D283" s="7">
        <f t="shared" si="17"/>
        <v>2022</v>
      </c>
      <c r="E283" s="7">
        <f t="shared" si="18"/>
        <v>8</v>
      </c>
      <c r="F283" s="7">
        <f t="shared" si="19"/>
        <v>6</v>
      </c>
      <c r="G283" s="6" t="s">
        <v>742</v>
      </c>
      <c r="H283" s="6" t="s">
        <v>743</v>
      </c>
      <c r="I283" s="7">
        <v>2017</v>
      </c>
      <c r="J283" s="8" t="s">
        <v>744</v>
      </c>
      <c r="K283" s="4" t="s">
        <v>888</v>
      </c>
      <c r="L283" s="8" t="s">
        <v>12</v>
      </c>
      <c r="M283" s="8" t="s">
        <v>939</v>
      </c>
      <c r="N283" s="8" t="s">
        <v>13</v>
      </c>
      <c r="O283" s="7">
        <v>135</v>
      </c>
    </row>
    <row r="284" spans="1:15" ht="34" x14ac:dyDescent="0.2">
      <c r="A284" s="4">
        <v>283</v>
      </c>
      <c r="B284" s="5">
        <v>44793</v>
      </c>
      <c r="C284" s="21" t="str">
        <f t="shared" si="16"/>
        <v>202208</v>
      </c>
      <c r="D284" s="7">
        <f t="shared" si="17"/>
        <v>2022</v>
      </c>
      <c r="E284" s="7">
        <f t="shared" si="18"/>
        <v>8</v>
      </c>
      <c r="F284" s="7">
        <f t="shared" si="19"/>
        <v>7</v>
      </c>
      <c r="G284" s="6" t="s">
        <v>745</v>
      </c>
      <c r="H284" s="6" t="s">
        <v>746</v>
      </c>
      <c r="I284" s="7">
        <v>2019</v>
      </c>
      <c r="J284" s="8" t="s">
        <v>747</v>
      </c>
      <c r="K284" s="4" t="s">
        <v>889</v>
      </c>
      <c r="L284" s="8" t="s">
        <v>210</v>
      </c>
      <c r="M284" s="8" t="s">
        <v>939</v>
      </c>
      <c r="N284" s="8" t="s">
        <v>13</v>
      </c>
      <c r="O284" s="7">
        <v>124</v>
      </c>
    </row>
    <row r="285" spans="1:15" ht="17" x14ac:dyDescent="0.2">
      <c r="A285" s="4">
        <v>284</v>
      </c>
      <c r="B285" s="5">
        <v>44794</v>
      </c>
      <c r="C285" s="21" t="str">
        <f t="shared" si="16"/>
        <v>202208</v>
      </c>
      <c r="D285" s="7">
        <f t="shared" si="17"/>
        <v>2022</v>
      </c>
      <c r="E285" s="7">
        <f t="shared" si="18"/>
        <v>8</v>
      </c>
      <c r="F285" s="7">
        <f t="shared" si="19"/>
        <v>1</v>
      </c>
      <c r="G285" s="6" t="s">
        <v>748</v>
      </c>
      <c r="H285" s="6" t="s">
        <v>749</v>
      </c>
      <c r="I285" s="7">
        <v>2022</v>
      </c>
      <c r="J285" s="8" t="s">
        <v>750</v>
      </c>
      <c r="K285" s="4" t="s">
        <v>888</v>
      </c>
      <c r="L285" s="8" t="s">
        <v>17</v>
      </c>
      <c r="M285" s="8" t="s">
        <v>939</v>
      </c>
      <c r="N285" s="8" t="s">
        <v>13</v>
      </c>
      <c r="O285" s="7">
        <v>115</v>
      </c>
    </row>
    <row r="286" spans="1:15" ht="17" x14ac:dyDescent="0.2">
      <c r="A286" s="4">
        <v>285</v>
      </c>
      <c r="B286" s="5">
        <v>44797</v>
      </c>
      <c r="C286" s="21" t="str">
        <f t="shared" si="16"/>
        <v>202208</v>
      </c>
      <c r="D286" s="7">
        <f t="shared" si="17"/>
        <v>2022</v>
      </c>
      <c r="E286" s="7">
        <f t="shared" si="18"/>
        <v>8</v>
      </c>
      <c r="F286" s="7">
        <f t="shared" si="19"/>
        <v>4</v>
      </c>
      <c r="G286" s="6" t="s">
        <v>751</v>
      </c>
      <c r="H286" s="6" t="s">
        <v>752</v>
      </c>
      <c r="I286" s="7">
        <v>2008</v>
      </c>
      <c r="J286" s="8" t="s">
        <v>753</v>
      </c>
      <c r="K286" s="4" t="s">
        <v>888</v>
      </c>
      <c r="L286" s="8" t="s">
        <v>210</v>
      </c>
      <c r="M286" s="8" t="s">
        <v>939</v>
      </c>
      <c r="N286" s="8" t="s">
        <v>13</v>
      </c>
      <c r="O286" s="7">
        <v>98</v>
      </c>
    </row>
    <row r="287" spans="1:15" ht="17" x14ac:dyDescent="0.2">
      <c r="A287" s="4">
        <v>286</v>
      </c>
      <c r="B287" s="5">
        <v>44799</v>
      </c>
      <c r="C287" s="21" t="str">
        <f t="shared" si="16"/>
        <v>202208</v>
      </c>
      <c r="D287" s="7">
        <f t="shared" si="17"/>
        <v>2022</v>
      </c>
      <c r="E287" s="7">
        <f t="shared" si="18"/>
        <v>8</v>
      </c>
      <c r="F287" s="7">
        <f t="shared" si="19"/>
        <v>6</v>
      </c>
      <c r="G287" s="6" t="s">
        <v>754</v>
      </c>
      <c r="H287" s="6" t="s">
        <v>755</v>
      </c>
      <c r="I287" s="7">
        <v>1989</v>
      </c>
      <c r="J287" s="8" t="s">
        <v>654</v>
      </c>
      <c r="K287" s="4" t="s">
        <v>888</v>
      </c>
      <c r="L287" s="8" t="s">
        <v>33</v>
      </c>
      <c r="M287" s="8" t="s">
        <v>939</v>
      </c>
      <c r="N287" s="8" t="s">
        <v>13</v>
      </c>
      <c r="O287" s="7">
        <v>133</v>
      </c>
    </row>
    <row r="288" spans="1:15" ht="17" x14ac:dyDescent="0.2">
      <c r="A288" s="4">
        <v>287</v>
      </c>
      <c r="B288" s="5">
        <v>44804</v>
      </c>
      <c r="C288" s="21" t="str">
        <f t="shared" si="16"/>
        <v>202208</v>
      </c>
      <c r="D288" s="7">
        <f t="shared" si="17"/>
        <v>2022</v>
      </c>
      <c r="E288" s="7">
        <f t="shared" si="18"/>
        <v>8</v>
      </c>
      <c r="F288" s="7">
        <f t="shared" si="19"/>
        <v>4</v>
      </c>
      <c r="G288" s="6" t="s">
        <v>756</v>
      </c>
      <c r="H288" s="6" t="s">
        <v>757</v>
      </c>
      <c r="I288" s="7">
        <v>2022</v>
      </c>
      <c r="J288" s="8" t="s">
        <v>758</v>
      </c>
      <c r="K288" s="4" t="s">
        <v>888</v>
      </c>
      <c r="L288" s="8" t="s">
        <v>28</v>
      </c>
      <c r="M288" s="8" t="s">
        <v>937</v>
      </c>
      <c r="N288" s="8" t="s">
        <v>625</v>
      </c>
      <c r="O288" s="7">
        <v>135</v>
      </c>
    </row>
    <row r="289" spans="1:15" ht="34" x14ac:dyDescent="0.2">
      <c r="A289" s="4">
        <v>288</v>
      </c>
      <c r="B289" s="5">
        <v>44807</v>
      </c>
      <c r="C289" s="21" t="str">
        <f t="shared" si="16"/>
        <v>202209</v>
      </c>
      <c r="D289" s="7">
        <f t="shared" si="17"/>
        <v>2022</v>
      </c>
      <c r="E289" s="7">
        <f t="shared" si="18"/>
        <v>9</v>
      </c>
      <c r="F289" s="7">
        <f t="shared" si="19"/>
        <v>7</v>
      </c>
      <c r="G289" s="6" t="s">
        <v>759</v>
      </c>
      <c r="H289" s="6" t="s">
        <v>760</v>
      </c>
      <c r="I289" s="7">
        <v>2015</v>
      </c>
      <c r="J289" s="8" t="s">
        <v>761</v>
      </c>
      <c r="K289" s="4" t="s">
        <v>888</v>
      </c>
      <c r="L289" s="8" t="s">
        <v>12</v>
      </c>
      <c r="M289" s="8" t="s">
        <v>939</v>
      </c>
      <c r="N289" s="8" t="s">
        <v>13</v>
      </c>
      <c r="O289" s="7">
        <v>72</v>
      </c>
    </row>
    <row r="290" spans="1:15" ht="34" x14ac:dyDescent="0.2">
      <c r="A290" s="4">
        <v>289</v>
      </c>
      <c r="B290" s="5">
        <v>44809</v>
      </c>
      <c r="C290" s="21" t="str">
        <f t="shared" si="16"/>
        <v>202209</v>
      </c>
      <c r="D290" s="7">
        <f t="shared" si="17"/>
        <v>2022</v>
      </c>
      <c r="E290" s="7">
        <f t="shared" si="18"/>
        <v>9</v>
      </c>
      <c r="F290" s="7">
        <f t="shared" si="19"/>
        <v>2</v>
      </c>
      <c r="G290" s="6" t="s">
        <v>762</v>
      </c>
      <c r="H290" s="6" t="s">
        <v>763</v>
      </c>
      <c r="I290" s="7">
        <v>1999</v>
      </c>
      <c r="J290" s="8" t="s">
        <v>764</v>
      </c>
      <c r="K290" s="4" t="s">
        <v>889</v>
      </c>
      <c r="L290" s="8" t="s">
        <v>210</v>
      </c>
      <c r="M290" s="8" t="s">
        <v>939</v>
      </c>
      <c r="N290" s="8" t="s">
        <v>13</v>
      </c>
      <c r="O290" s="7">
        <v>136</v>
      </c>
    </row>
    <row r="291" spans="1:15" ht="34" x14ac:dyDescent="0.2">
      <c r="A291" s="4">
        <v>290</v>
      </c>
      <c r="B291" s="5">
        <v>44813</v>
      </c>
      <c r="C291" s="21" t="str">
        <f t="shared" si="16"/>
        <v>202209</v>
      </c>
      <c r="D291" s="7">
        <f t="shared" si="17"/>
        <v>2022</v>
      </c>
      <c r="E291" s="7">
        <f t="shared" si="18"/>
        <v>9</v>
      </c>
      <c r="F291" s="7">
        <f t="shared" si="19"/>
        <v>6</v>
      </c>
      <c r="G291" s="6" t="s">
        <v>765</v>
      </c>
      <c r="H291" s="6" t="s">
        <v>766</v>
      </c>
      <c r="I291" s="7">
        <v>2020</v>
      </c>
      <c r="J291" s="8" t="s">
        <v>240</v>
      </c>
      <c r="K291" s="4" t="s">
        <v>889</v>
      </c>
      <c r="L291" s="8" t="s">
        <v>33</v>
      </c>
      <c r="M291" s="8" t="s">
        <v>939</v>
      </c>
      <c r="N291" s="8" t="s">
        <v>13</v>
      </c>
      <c r="O291" s="7">
        <v>158</v>
      </c>
    </row>
    <row r="292" spans="1:15" ht="17" x14ac:dyDescent="0.2">
      <c r="A292" s="4">
        <v>291</v>
      </c>
      <c r="B292" s="5">
        <v>44814</v>
      </c>
      <c r="C292" s="21" t="str">
        <f t="shared" si="16"/>
        <v>202209</v>
      </c>
      <c r="D292" s="7">
        <f t="shared" si="17"/>
        <v>2022</v>
      </c>
      <c r="E292" s="7">
        <f t="shared" si="18"/>
        <v>9</v>
      </c>
      <c r="F292" s="7">
        <f t="shared" si="19"/>
        <v>7</v>
      </c>
      <c r="G292" s="6" t="s">
        <v>767</v>
      </c>
      <c r="H292" s="6" t="s">
        <v>768</v>
      </c>
      <c r="I292" s="7">
        <v>1997</v>
      </c>
      <c r="J292" s="8" t="s">
        <v>769</v>
      </c>
      <c r="K292" s="4" t="s">
        <v>888</v>
      </c>
      <c r="L292" s="8" t="s">
        <v>17</v>
      </c>
      <c r="M292" s="8" t="s">
        <v>939</v>
      </c>
      <c r="N292" s="8" t="s">
        <v>13</v>
      </c>
      <c r="O292" s="7">
        <v>139</v>
      </c>
    </row>
    <row r="293" spans="1:15" ht="17" x14ac:dyDescent="0.2">
      <c r="A293" s="4">
        <v>292</v>
      </c>
      <c r="B293" s="5">
        <v>44820</v>
      </c>
      <c r="C293" s="21" t="str">
        <f t="shared" si="16"/>
        <v>202209</v>
      </c>
      <c r="D293" s="7">
        <f t="shared" si="17"/>
        <v>2022</v>
      </c>
      <c r="E293" s="7">
        <f t="shared" si="18"/>
        <v>9</v>
      </c>
      <c r="F293" s="7">
        <f t="shared" si="19"/>
        <v>6</v>
      </c>
      <c r="G293" s="6" t="s">
        <v>770</v>
      </c>
      <c r="H293" s="6" t="s">
        <v>771</v>
      </c>
      <c r="I293" s="7">
        <v>1997</v>
      </c>
      <c r="J293" s="8" t="s">
        <v>624</v>
      </c>
      <c r="K293" s="4" t="s">
        <v>888</v>
      </c>
      <c r="L293" s="8" t="s">
        <v>12</v>
      </c>
      <c r="M293" s="8" t="s">
        <v>939</v>
      </c>
      <c r="N293" s="8" t="s">
        <v>13</v>
      </c>
      <c r="O293" s="7">
        <v>155</v>
      </c>
    </row>
    <row r="294" spans="1:15" ht="17" x14ac:dyDescent="0.2">
      <c r="A294" s="4">
        <v>293</v>
      </c>
      <c r="B294" s="5">
        <v>44824</v>
      </c>
      <c r="C294" s="21" t="str">
        <f t="shared" si="16"/>
        <v>202209</v>
      </c>
      <c r="D294" s="7">
        <f t="shared" si="17"/>
        <v>2022</v>
      </c>
      <c r="E294" s="7">
        <f t="shared" si="18"/>
        <v>9</v>
      </c>
      <c r="F294" s="7">
        <f t="shared" si="19"/>
        <v>3</v>
      </c>
      <c r="G294" s="6" t="s">
        <v>772</v>
      </c>
      <c r="H294" s="6" t="s">
        <v>773</v>
      </c>
      <c r="I294" s="7">
        <v>2017</v>
      </c>
      <c r="J294" s="8" t="s">
        <v>774</v>
      </c>
      <c r="K294" s="4" t="s">
        <v>888</v>
      </c>
      <c r="L294" s="8" t="s">
        <v>17</v>
      </c>
      <c r="M294" s="8" t="s">
        <v>939</v>
      </c>
      <c r="N294" s="8" t="s">
        <v>13</v>
      </c>
      <c r="O294" s="7">
        <v>121</v>
      </c>
    </row>
    <row r="295" spans="1:15" ht="17" x14ac:dyDescent="0.2">
      <c r="A295" s="4">
        <v>294</v>
      </c>
      <c r="B295" s="5">
        <v>44826</v>
      </c>
      <c r="C295" s="21" t="str">
        <f t="shared" si="16"/>
        <v>202209</v>
      </c>
      <c r="D295" s="7">
        <f t="shared" si="17"/>
        <v>2022</v>
      </c>
      <c r="E295" s="7">
        <f t="shared" si="18"/>
        <v>9</v>
      </c>
      <c r="F295" s="7">
        <f t="shared" si="19"/>
        <v>5</v>
      </c>
      <c r="G295" s="6" t="s">
        <v>775</v>
      </c>
      <c r="H295" s="6" t="s">
        <v>776</v>
      </c>
      <c r="I295" s="7">
        <v>1995</v>
      </c>
      <c r="J295" s="8" t="s">
        <v>485</v>
      </c>
      <c r="K295" s="4" t="s">
        <v>888</v>
      </c>
      <c r="L295" s="8" t="s">
        <v>33</v>
      </c>
      <c r="M295" s="8" t="s">
        <v>939</v>
      </c>
      <c r="N295" s="8" t="s">
        <v>13</v>
      </c>
      <c r="O295" s="7">
        <v>128</v>
      </c>
    </row>
    <row r="296" spans="1:15" ht="17" x14ac:dyDescent="0.2">
      <c r="A296" s="4">
        <v>295</v>
      </c>
      <c r="B296" s="5">
        <v>44846</v>
      </c>
      <c r="C296" s="21" t="str">
        <f t="shared" si="16"/>
        <v>202210</v>
      </c>
      <c r="D296" s="7">
        <f t="shared" si="17"/>
        <v>2022</v>
      </c>
      <c r="E296" s="7">
        <f t="shared" si="18"/>
        <v>10</v>
      </c>
      <c r="F296" s="7">
        <f t="shared" si="19"/>
        <v>4</v>
      </c>
      <c r="G296" s="6" t="s">
        <v>777</v>
      </c>
      <c r="H296" s="6" t="s">
        <v>777</v>
      </c>
      <c r="I296" s="7">
        <v>2009</v>
      </c>
      <c r="J296" s="8" t="s">
        <v>778</v>
      </c>
      <c r="K296" s="4" t="s">
        <v>889</v>
      </c>
      <c r="L296" s="8" t="s">
        <v>492</v>
      </c>
      <c r="M296" s="8" t="s">
        <v>939</v>
      </c>
      <c r="N296" s="8" t="s">
        <v>13</v>
      </c>
      <c r="O296" s="7">
        <v>129</v>
      </c>
    </row>
    <row r="297" spans="1:15" ht="17" x14ac:dyDescent="0.2">
      <c r="A297" s="4">
        <v>296</v>
      </c>
      <c r="B297" s="5">
        <v>44849</v>
      </c>
      <c r="C297" s="21" t="str">
        <f t="shared" si="16"/>
        <v>202210</v>
      </c>
      <c r="D297" s="7">
        <f t="shared" si="17"/>
        <v>2022</v>
      </c>
      <c r="E297" s="7">
        <f t="shared" si="18"/>
        <v>10</v>
      </c>
      <c r="F297" s="7">
        <f t="shared" si="19"/>
        <v>7</v>
      </c>
      <c r="G297" s="6" t="s">
        <v>779</v>
      </c>
      <c r="H297" s="6" t="s">
        <v>780</v>
      </c>
      <c r="I297" s="7">
        <v>1975</v>
      </c>
      <c r="J297" s="8" t="s">
        <v>781</v>
      </c>
      <c r="K297" s="4" t="s">
        <v>888</v>
      </c>
      <c r="L297" s="8" t="s">
        <v>12</v>
      </c>
      <c r="M297" s="8" t="s">
        <v>939</v>
      </c>
      <c r="N297" s="8" t="s">
        <v>13</v>
      </c>
      <c r="O297" s="7">
        <v>124</v>
      </c>
    </row>
    <row r="298" spans="1:15" ht="34" x14ac:dyDescent="0.2">
      <c r="A298" s="4">
        <v>297</v>
      </c>
      <c r="B298" s="5">
        <v>44853</v>
      </c>
      <c r="C298" s="21" t="str">
        <f t="shared" si="16"/>
        <v>202210</v>
      </c>
      <c r="D298" s="7">
        <f t="shared" si="17"/>
        <v>2022</v>
      </c>
      <c r="E298" s="7">
        <f t="shared" si="18"/>
        <v>10</v>
      </c>
      <c r="F298" s="7">
        <f t="shared" si="19"/>
        <v>4</v>
      </c>
      <c r="G298" s="6" t="s">
        <v>782</v>
      </c>
      <c r="H298" s="6" t="s">
        <v>783</v>
      </c>
      <c r="I298" s="7">
        <v>2019</v>
      </c>
      <c r="J298" s="8" t="s">
        <v>784</v>
      </c>
      <c r="K298" s="4" t="s">
        <v>888</v>
      </c>
      <c r="L298" s="8" t="s">
        <v>17</v>
      </c>
      <c r="M298" s="8" t="s">
        <v>939</v>
      </c>
      <c r="N298" s="8" t="s">
        <v>13</v>
      </c>
      <c r="O298" s="7">
        <v>114</v>
      </c>
    </row>
    <row r="299" spans="1:15" ht="17" x14ac:dyDescent="0.2">
      <c r="A299" s="4">
        <v>298</v>
      </c>
      <c r="B299" s="5">
        <v>44855</v>
      </c>
      <c r="C299" s="21" t="str">
        <f t="shared" si="16"/>
        <v>202210</v>
      </c>
      <c r="D299" s="7">
        <f t="shared" si="17"/>
        <v>2022</v>
      </c>
      <c r="E299" s="7">
        <f t="shared" si="18"/>
        <v>10</v>
      </c>
      <c r="F299" s="7">
        <f t="shared" si="19"/>
        <v>6</v>
      </c>
      <c r="G299" s="6" t="s">
        <v>785</v>
      </c>
      <c r="H299" s="6" t="s">
        <v>785</v>
      </c>
      <c r="I299" s="7">
        <v>2017</v>
      </c>
      <c r="J299" s="8" t="s">
        <v>259</v>
      </c>
      <c r="K299" s="4" t="s">
        <v>888</v>
      </c>
      <c r="L299" s="8" t="s">
        <v>492</v>
      </c>
      <c r="M299" s="8" t="s">
        <v>939</v>
      </c>
      <c r="N299" s="8" t="s">
        <v>13</v>
      </c>
      <c r="O299" s="7">
        <v>137</v>
      </c>
    </row>
    <row r="300" spans="1:15" ht="17" x14ac:dyDescent="0.2">
      <c r="A300" s="4">
        <v>299</v>
      </c>
      <c r="B300" s="5">
        <v>44856</v>
      </c>
      <c r="C300" s="21" t="str">
        <f t="shared" si="16"/>
        <v>202210</v>
      </c>
      <c r="D300" s="7">
        <f t="shared" si="17"/>
        <v>2022</v>
      </c>
      <c r="E300" s="7">
        <f t="shared" si="18"/>
        <v>10</v>
      </c>
      <c r="F300" s="7">
        <f t="shared" si="19"/>
        <v>7</v>
      </c>
      <c r="G300" s="6" t="s">
        <v>786</v>
      </c>
      <c r="H300" s="6" t="s">
        <v>787</v>
      </c>
      <c r="I300" s="7">
        <v>1997</v>
      </c>
      <c r="J300" s="8" t="s">
        <v>788</v>
      </c>
      <c r="K300" s="4" t="s">
        <v>888</v>
      </c>
      <c r="L300" s="8" t="s">
        <v>33</v>
      </c>
      <c r="M300" s="8" t="s">
        <v>939</v>
      </c>
      <c r="N300" s="8" t="s">
        <v>13</v>
      </c>
      <c r="O300" s="7">
        <v>119</v>
      </c>
    </row>
    <row r="301" spans="1:15" ht="17" x14ac:dyDescent="0.2">
      <c r="A301" s="4">
        <v>300</v>
      </c>
      <c r="B301" s="5">
        <v>44860</v>
      </c>
      <c r="C301" s="21" t="str">
        <f t="shared" si="16"/>
        <v>202210</v>
      </c>
      <c r="D301" s="7">
        <f t="shared" si="17"/>
        <v>2022</v>
      </c>
      <c r="E301" s="7">
        <f t="shared" si="18"/>
        <v>10</v>
      </c>
      <c r="F301" s="7">
        <f t="shared" si="19"/>
        <v>4</v>
      </c>
      <c r="G301" s="6" t="s">
        <v>789</v>
      </c>
      <c r="H301" s="6" t="s">
        <v>790</v>
      </c>
      <c r="I301" s="7">
        <v>2013</v>
      </c>
      <c r="J301" s="8" t="s">
        <v>791</v>
      </c>
      <c r="K301" s="4" t="s">
        <v>888</v>
      </c>
      <c r="L301" s="8" t="s">
        <v>12</v>
      </c>
      <c r="M301" s="8" t="s">
        <v>939</v>
      </c>
      <c r="N301" s="8" t="s">
        <v>13</v>
      </c>
      <c r="O301" s="7">
        <v>112</v>
      </c>
    </row>
    <row r="302" spans="1:15" ht="17" x14ac:dyDescent="0.2">
      <c r="A302" s="4">
        <v>301</v>
      </c>
      <c r="B302" s="5">
        <v>44871</v>
      </c>
      <c r="C302" s="21" t="str">
        <f t="shared" si="16"/>
        <v>202211</v>
      </c>
      <c r="D302" s="7">
        <f t="shared" si="17"/>
        <v>2022</v>
      </c>
      <c r="E302" s="7">
        <f t="shared" si="18"/>
        <v>11</v>
      </c>
      <c r="F302" s="7">
        <f t="shared" si="19"/>
        <v>1</v>
      </c>
      <c r="G302" s="6" t="s">
        <v>792</v>
      </c>
      <c r="H302" s="6" t="s">
        <v>793</v>
      </c>
      <c r="I302" s="7">
        <v>2008</v>
      </c>
      <c r="J302" s="8" t="s">
        <v>794</v>
      </c>
      <c r="K302" s="4" t="s">
        <v>889</v>
      </c>
      <c r="L302" s="8" t="s">
        <v>210</v>
      </c>
      <c r="M302" s="8" t="s">
        <v>939</v>
      </c>
      <c r="N302" s="8" t="s">
        <v>13</v>
      </c>
      <c r="O302" s="7">
        <v>126</v>
      </c>
    </row>
    <row r="303" spans="1:15" ht="17" x14ac:dyDescent="0.2">
      <c r="A303" s="4">
        <v>302</v>
      </c>
      <c r="B303" s="5">
        <v>44874</v>
      </c>
      <c r="C303" s="21" t="str">
        <f t="shared" si="16"/>
        <v>202211</v>
      </c>
      <c r="D303" s="7">
        <f t="shared" si="17"/>
        <v>2022</v>
      </c>
      <c r="E303" s="7">
        <f t="shared" si="18"/>
        <v>11</v>
      </c>
      <c r="F303" s="7">
        <f t="shared" si="19"/>
        <v>4</v>
      </c>
      <c r="G303" s="6" t="s">
        <v>795</v>
      </c>
      <c r="H303" s="6" t="s">
        <v>796</v>
      </c>
      <c r="I303" s="7">
        <v>2022</v>
      </c>
      <c r="J303" s="8" t="s">
        <v>797</v>
      </c>
      <c r="K303" s="4" t="s">
        <v>888</v>
      </c>
      <c r="L303" s="8" t="s">
        <v>220</v>
      </c>
      <c r="M303" s="8" t="s">
        <v>937</v>
      </c>
      <c r="N303" s="8" t="s">
        <v>685</v>
      </c>
      <c r="O303" s="7">
        <v>161</v>
      </c>
    </row>
    <row r="304" spans="1:15" ht="17" x14ac:dyDescent="0.2">
      <c r="A304" s="4">
        <v>303</v>
      </c>
      <c r="B304" s="5">
        <v>44878</v>
      </c>
      <c r="C304" s="21" t="str">
        <f t="shared" si="16"/>
        <v>202211</v>
      </c>
      <c r="D304" s="7">
        <f t="shared" si="17"/>
        <v>2022</v>
      </c>
      <c r="E304" s="7">
        <f t="shared" si="18"/>
        <v>11</v>
      </c>
      <c r="F304" s="7">
        <f t="shared" si="19"/>
        <v>1</v>
      </c>
      <c r="G304" s="6" t="s">
        <v>798</v>
      </c>
      <c r="H304" s="6" t="s">
        <v>799</v>
      </c>
      <c r="I304" s="7">
        <v>1999</v>
      </c>
      <c r="J304" s="8" t="s">
        <v>800</v>
      </c>
      <c r="K304" s="4" t="s">
        <v>889</v>
      </c>
      <c r="L304" s="8" t="s">
        <v>33</v>
      </c>
      <c r="M304" s="8" t="s">
        <v>939</v>
      </c>
      <c r="N304" s="8" t="s">
        <v>13</v>
      </c>
      <c r="O304" s="7">
        <v>128</v>
      </c>
    </row>
    <row r="305" spans="1:15" ht="34" x14ac:dyDescent="0.2">
      <c r="A305" s="4">
        <v>304</v>
      </c>
      <c r="B305" s="5">
        <v>44884</v>
      </c>
      <c r="C305" s="21" t="str">
        <f t="shared" si="16"/>
        <v>202211</v>
      </c>
      <c r="D305" s="7">
        <f t="shared" si="17"/>
        <v>2022</v>
      </c>
      <c r="E305" s="7">
        <f t="shared" si="18"/>
        <v>11</v>
      </c>
      <c r="F305" s="7">
        <f t="shared" si="19"/>
        <v>7</v>
      </c>
      <c r="G305" s="6" t="s">
        <v>801</v>
      </c>
      <c r="H305" s="6" t="s">
        <v>802</v>
      </c>
      <c r="I305" s="7">
        <v>2006</v>
      </c>
      <c r="J305" s="8" t="s">
        <v>803</v>
      </c>
      <c r="K305" s="4" t="s">
        <v>888</v>
      </c>
      <c r="L305" s="8" t="s">
        <v>492</v>
      </c>
      <c r="M305" s="8" t="s">
        <v>939</v>
      </c>
      <c r="N305" s="8" t="s">
        <v>13</v>
      </c>
      <c r="O305" s="7">
        <v>101</v>
      </c>
    </row>
    <row r="306" spans="1:15" ht="17" x14ac:dyDescent="0.2">
      <c r="A306" s="4">
        <v>305</v>
      </c>
      <c r="B306" s="5">
        <v>44902</v>
      </c>
      <c r="C306" s="21" t="str">
        <f t="shared" si="16"/>
        <v>202212</v>
      </c>
      <c r="D306" s="7">
        <f t="shared" si="17"/>
        <v>2022</v>
      </c>
      <c r="E306" s="7">
        <f t="shared" si="18"/>
        <v>12</v>
      </c>
      <c r="F306" s="7">
        <f t="shared" si="19"/>
        <v>4</v>
      </c>
      <c r="G306" s="6" t="s">
        <v>804</v>
      </c>
      <c r="H306" s="6" t="s">
        <v>805</v>
      </c>
      <c r="I306" s="7">
        <v>1996</v>
      </c>
      <c r="J306" s="8" t="s">
        <v>806</v>
      </c>
      <c r="K306" s="4" t="s">
        <v>889</v>
      </c>
      <c r="L306" s="8" t="s">
        <v>210</v>
      </c>
      <c r="M306" s="8" t="s">
        <v>939</v>
      </c>
      <c r="N306" s="8" t="s">
        <v>13</v>
      </c>
      <c r="O306" s="7">
        <v>89</v>
      </c>
    </row>
    <row r="307" spans="1:15" ht="34" x14ac:dyDescent="0.2">
      <c r="A307" s="4">
        <v>306</v>
      </c>
      <c r="B307" s="5">
        <v>44903</v>
      </c>
      <c r="C307" s="21" t="str">
        <f t="shared" si="16"/>
        <v>202212</v>
      </c>
      <c r="D307" s="7">
        <f t="shared" si="17"/>
        <v>2022</v>
      </c>
      <c r="E307" s="7">
        <f t="shared" si="18"/>
        <v>12</v>
      </c>
      <c r="F307" s="7">
        <f t="shared" si="19"/>
        <v>5</v>
      </c>
      <c r="G307" s="6" t="s">
        <v>807</v>
      </c>
      <c r="H307" s="6" t="s">
        <v>808</v>
      </c>
      <c r="I307" s="7">
        <v>2007</v>
      </c>
      <c r="J307" s="8" t="s">
        <v>392</v>
      </c>
      <c r="K307" s="4" t="s">
        <v>888</v>
      </c>
      <c r="L307" s="8" t="s">
        <v>12</v>
      </c>
      <c r="M307" s="8" t="s">
        <v>939</v>
      </c>
      <c r="N307" s="8" t="s">
        <v>13</v>
      </c>
      <c r="O307" s="7">
        <v>117</v>
      </c>
    </row>
    <row r="308" spans="1:15" ht="17" x14ac:dyDescent="0.2">
      <c r="A308" s="4">
        <v>307</v>
      </c>
      <c r="B308" s="5">
        <v>44905</v>
      </c>
      <c r="C308" s="21" t="str">
        <f t="shared" si="16"/>
        <v>202212</v>
      </c>
      <c r="D308" s="7">
        <f t="shared" si="17"/>
        <v>2022</v>
      </c>
      <c r="E308" s="7">
        <f t="shared" si="18"/>
        <v>12</v>
      </c>
      <c r="F308" s="7">
        <f t="shared" si="19"/>
        <v>7</v>
      </c>
      <c r="G308" s="6" t="s">
        <v>213</v>
      </c>
      <c r="H308" s="6" t="s">
        <v>214</v>
      </c>
      <c r="I308" s="7">
        <v>2022</v>
      </c>
      <c r="J308" s="8" t="s">
        <v>622</v>
      </c>
      <c r="K308" s="4" t="s">
        <v>888</v>
      </c>
      <c r="L308" s="8" t="s">
        <v>17</v>
      </c>
      <c r="M308" s="8" t="s">
        <v>939</v>
      </c>
      <c r="N308" s="8" t="s">
        <v>13</v>
      </c>
      <c r="O308" s="7">
        <v>114</v>
      </c>
    </row>
    <row r="309" spans="1:15" ht="17" x14ac:dyDescent="0.2">
      <c r="A309" s="4">
        <v>308</v>
      </c>
      <c r="B309" s="5">
        <v>44912</v>
      </c>
      <c r="C309" s="21" t="str">
        <f t="shared" si="16"/>
        <v>202212</v>
      </c>
      <c r="D309" s="7">
        <f t="shared" si="17"/>
        <v>2022</v>
      </c>
      <c r="E309" s="7">
        <f t="shared" si="18"/>
        <v>12</v>
      </c>
      <c r="F309" s="7">
        <f t="shared" si="19"/>
        <v>7</v>
      </c>
      <c r="G309" s="6" t="s">
        <v>809</v>
      </c>
      <c r="H309" s="6" t="s">
        <v>810</v>
      </c>
      <c r="I309" s="7">
        <v>2022</v>
      </c>
      <c r="J309" s="8" t="s">
        <v>811</v>
      </c>
      <c r="K309" s="4" t="s">
        <v>888</v>
      </c>
      <c r="L309" s="8" t="s">
        <v>17</v>
      </c>
      <c r="M309" s="8" t="s">
        <v>939</v>
      </c>
      <c r="N309" s="8" t="s">
        <v>578</v>
      </c>
      <c r="O309" s="7">
        <v>143</v>
      </c>
    </row>
    <row r="310" spans="1:15" ht="17" x14ac:dyDescent="0.2">
      <c r="A310" s="4">
        <v>309</v>
      </c>
      <c r="B310" s="5">
        <v>44916</v>
      </c>
      <c r="C310" s="21" t="str">
        <f t="shared" si="16"/>
        <v>202212</v>
      </c>
      <c r="D310" s="7">
        <f t="shared" si="17"/>
        <v>2022</v>
      </c>
      <c r="E310" s="7">
        <f t="shared" si="18"/>
        <v>12</v>
      </c>
      <c r="F310" s="7">
        <f t="shared" si="19"/>
        <v>4</v>
      </c>
      <c r="G310" s="6" t="s">
        <v>812</v>
      </c>
      <c r="H310" s="6" t="s">
        <v>812</v>
      </c>
      <c r="I310" s="7">
        <v>2022</v>
      </c>
      <c r="J310" s="8" t="s">
        <v>813</v>
      </c>
      <c r="K310" s="4" t="s">
        <v>888</v>
      </c>
      <c r="L310" s="8" t="s">
        <v>12</v>
      </c>
      <c r="M310" s="8" t="s">
        <v>939</v>
      </c>
      <c r="N310" s="8" t="s">
        <v>900</v>
      </c>
      <c r="O310" s="7">
        <v>124</v>
      </c>
    </row>
    <row r="311" spans="1:15" ht="17" x14ac:dyDescent="0.2">
      <c r="A311" s="4">
        <v>310</v>
      </c>
      <c r="B311" s="5">
        <v>44927</v>
      </c>
      <c r="C311" s="21" t="str">
        <f t="shared" si="16"/>
        <v>202301</v>
      </c>
      <c r="D311" s="7">
        <f t="shared" si="17"/>
        <v>2023</v>
      </c>
      <c r="E311" s="7">
        <f t="shared" si="18"/>
        <v>1</v>
      </c>
      <c r="F311" s="7">
        <f t="shared" si="19"/>
        <v>1</v>
      </c>
      <c r="G311" s="6" t="s">
        <v>814</v>
      </c>
      <c r="H311" s="6" t="s">
        <v>814</v>
      </c>
      <c r="I311" s="7">
        <v>2021</v>
      </c>
      <c r="J311" s="8" t="s">
        <v>421</v>
      </c>
      <c r="K311" s="4" t="s">
        <v>888</v>
      </c>
      <c r="L311" s="8" t="s">
        <v>210</v>
      </c>
      <c r="M311" s="8" t="s">
        <v>939</v>
      </c>
      <c r="N311" s="8" t="s">
        <v>578</v>
      </c>
      <c r="O311" s="7">
        <v>157</v>
      </c>
    </row>
    <row r="312" spans="1:15" ht="17" x14ac:dyDescent="0.2">
      <c r="A312" s="4">
        <v>311</v>
      </c>
      <c r="B312" s="5">
        <v>44929</v>
      </c>
      <c r="C312" s="21" t="str">
        <f t="shared" si="16"/>
        <v>202301</v>
      </c>
      <c r="D312" s="7">
        <f t="shared" si="17"/>
        <v>2023</v>
      </c>
      <c r="E312" s="7">
        <f t="shared" si="18"/>
        <v>1</v>
      </c>
      <c r="F312" s="7">
        <f t="shared" si="19"/>
        <v>3</v>
      </c>
      <c r="G312" s="6" t="s">
        <v>815</v>
      </c>
      <c r="H312" s="6" t="s">
        <v>816</v>
      </c>
      <c r="I312" s="7">
        <v>2022</v>
      </c>
      <c r="J312" s="8" t="s">
        <v>347</v>
      </c>
      <c r="K312" s="4" t="s">
        <v>888</v>
      </c>
      <c r="L312" s="8" t="s">
        <v>17</v>
      </c>
      <c r="M312" s="8" t="s">
        <v>939</v>
      </c>
      <c r="N312" s="8" t="s">
        <v>13</v>
      </c>
      <c r="O312" s="7">
        <v>149</v>
      </c>
    </row>
    <row r="313" spans="1:15" ht="17" x14ac:dyDescent="0.2">
      <c r="A313" s="4">
        <v>312</v>
      </c>
      <c r="B313" s="5">
        <v>44930</v>
      </c>
      <c r="C313" s="21" t="str">
        <f t="shared" si="16"/>
        <v>202301</v>
      </c>
      <c r="D313" s="7">
        <f t="shared" si="17"/>
        <v>2023</v>
      </c>
      <c r="E313" s="7">
        <f t="shared" si="18"/>
        <v>1</v>
      </c>
      <c r="F313" s="7">
        <f t="shared" si="19"/>
        <v>4</v>
      </c>
      <c r="G313" s="6" t="s">
        <v>817</v>
      </c>
      <c r="H313" s="6" t="s">
        <v>818</v>
      </c>
      <c r="I313" s="7">
        <v>2021</v>
      </c>
      <c r="J313" s="8" t="s">
        <v>705</v>
      </c>
      <c r="K313" s="4" t="s">
        <v>888</v>
      </c>
      <c r="L313" s="8" t="s">
        <v>492</v>
      </c>
      <c r="M313" s="8" t="s">
        <v>939</v>
      </c>
      <c r="N313" s="8" t="s">
        <v>13</v>
      </c>
      <c r="O313" s="7">
        <v>152</v>
      </c>
    </row>
    <row r="314" spans="1:15" ht="34" x14ac:dyDescent="0.2">
      <c r="A314" s="4">
        <v>313</v>
      </c>
      <c r="B314" s="5">
        <v>44932</v>
      </c>
      <c r="C314" s="21" t="str">
        <f t="shared" si="16"/>
        <v>202301</v>
      </c>
      <c r="D314" s="7">
        <f t="shared" si="17"/>
        <v>2023</v>
      </c>
      <c r="E314" s="7">
        <f t="shared" si="18"/>
        <v>1</v>
      </c>
      <c r="F314" s="7">
        <f t="shared" si="19"/>
        <v>6</v>
      </c>
      <c r="G314" s="6" t="s">
        <v>819</v>
      </c>
      <c r="H314" s="6" t="s">
        <v>820</v>
      </c>
      <c r="I314" s="7">
        <v>2016</v>
      </c>
      <c r="J314" s="8" t="s">
        <v>443</v>
      </c>
      <c r="K314" s="4" t="s">
        <v>889</v>
      </c>
      <c r="L314" s="8" t="s">
        <v>12</v>
      </c>
      <c r="M314" s="8" t="s">
        <v>939</v>
      </c>
      <c r="N314" s="8" t="s">
        <v>13</v>
      </c>
      <c r="O314" s="7">
        <v>182</v>
      </c>
    </row>
    <row r="315" spans="1:15" ht="17" x14ac:dyDescent="0.2">
      <c r="A315" s="4">
        <v>314</v>
      </c>
      <c r="B315" s="5">
        <v>44935</v>
      </c>
      <c r="C315" s="21" t="str">
        <f t="shared" si="16"/>
        <v>202301</v>
      </c>
      <c r="D315" s="7">
        <f t="shared" si="17"/>
        <v>2023</v>
      </c>
      <c r="E315" s="7">
        <f t="shared" si="18"/>
        <v>1</v>
      </c>
      <c r="F315" s="7">
        <f t="shared" si="19"/>
        <v>2</v>
      </c>
      <c r="G315" s="6" t="s">
        <v>821</v>
      </c>
      <c r="H315" s="6" t="s">
        <v>822</v>
      </c>
      <c r="I315" s="7">
        <v>2022</v>
      </c>
      <c r="J315" s="8" t="s">
        <v>823</v>
      </c>
      <c r="K315" s="4" t="s">
        <v>888</v>
      </c>
      <c r="L315" s="8" t="s">
        <v>220</v>
      </c>
      <c r="M315" s="8" t="s">
        <v>937</v>
      </c>
      <c r="N315" s="8" t="s">
        <v>685</v>
      </c>
      <c r="O315" s="7">
        <v>192</v>
      </c>
    </row>
    <row r="316" spans="1:15" ht="17" x14ac:dyDescent="0.2">
      <c r="A316" s="4">
        <v>315</v>
      </c>
      <c r="B316" s="5">
        <v>44940</v>
      </c>
      <c r="C316" s="21" t="str">
        <f t="shared" si="16"/>
        <v>202301</v>
      </c>
      <c r="D316" s="7">
        <f t="shared" si="17"/>
        <v>2023</v>
      </c>
      <c r="E316" s="7">
        <f t="shared" si="18"/>
        <v>1</v>
      </c>
      <c r="F316" s="7">
        <f t="shared" si="19"/>
        <v>7</v>
      </c>
      <c r="G316" s="6" t="s">
        <v>824</v>
      </c>
      <c r="H316" s="6" t="s">
        <v>825</v>
      </c>
      <c r="I316" s="7">
        <v>2006</v>
      </c>
      <c r="J316" s="8" t="s">
        <v>99</v>
      </c>
      <c r="K316" s="4" t="s">
        <v>888</v>
      </c>
      <c r="L316" s="8" t="s">
        <v>12</v>
      </c>
      <c r="M316" s="8" t="s">
        <v>939</v>
      </c>
      <c r="N316" s="8" t="s">
        <v>13</v>
      </c>
      <c r="O316" s="7">
        <v>141</v>
      </c>
    </row>
    <row r="317" spans="1:15" ht="17" x14ac:dyDescent="0.2">
      <c r="A317" s="4">
        <v>316</v>
      </c>
      <c r="B317" s="5">
        <v>44941</v>
      </c>
      <c r="C317" s="21" t="str">
        <f t="shared" si="16"/>
        <v>202301</v>
      </c>
      <c r="D317" s="7">
        <f t="shared" si="17"/>
        <v>2023</v>
      </c>
      <c r="E317" s="7">
        <f t="shared" si="18"/>
        <v>1</v>
      </c>
      <c r="F317" s="7">
        <f t="shared" si="19"/>
        <v>1</v>
      </c>
      <c r="G317" s="6" t="s">
        <v>701</v>
      </c>
      <c r="H317" s="6" t="s">
        <v>701</v>
      </c>
      <c r="I317" s="7">
        <v>2022</v>
      </c>
      <c r="J317" s="8" t="s">
        <v>702</v>
      </c>
      <c r="K317" s="4" t="s">
        <v>889</v>
      </c>
      <c r="L317" s="8" t="s">
        <v>492</v>
      </c>
      <c r="M317" s="8" t="s">
        <v>939</v>
      </c>
      <c r="N317" s="8" t="s">
        <v>13</v>
      </c>
      <c r="O317" s="7">
        <v>131</v>
      </c>
    </row>
    <row r="318" spans="1:15" ht="17" x14ac:dyDescent="0.2">
      <c r="A318" s="4">
        <v>317</v>
      </c>
      <c r="B318" s="5">
        <v>44951</v>
      </c>
      <c r="C318" s="21" t="str">
        <f t="shared" si="16"/>
        <v>202301</v>
      </c>
      <c r="D318" s="7">
        <f t="shared" si="17"/>
        <v>2023</v>
      </c>
      <c r="E318" s="7">
        <f t="shared" si="18"/>
        <v>1</v>
      </c>
      <c r="F318" s="7">
        <f t="shared" si="19"/>
        <v>4</v>
      </c>
      <c r="G318" s="6" t="s">
        <v>826</v>
      </c>
      <c r="H318" s="6" t="s">
        <v>826</v>
      </c>
      <c r="I318" s="7">
        <v>2022</v>
      </c>
      <c r="J318" s="8" t="s">
        <v>141</v>
      </c>
      <c r="K318" s="4" t="s">
        <v>888</v>
      </c>
      <c r="L318" s="8" t="s">
        <v>28</v>
      </c>
      <c r="M318" s="8" t="s">
        <v>937</v>
      </c>
      <c r="N318" s="8" t="s">
        <v>827</v>
      </c>
      <c r="O318" s="7">
        <v>189</v>
      </c>
    </row>
    <row r="319" spans="1:15" ht="17" x14ac:dyDescent="0.2">
      <c r="A319" s="4">
        <v>318</v>
      </c>
      <c r="B319" s="5">
        <v>44965</v>
      </c>
      <c r="C319" s="21" t="str">
        <f t="shared" si="16"/>
        <v>202302</v>
      </c>
      <c r="D319" s="7">
        <f t="shared" si="17"/>
        <v>2023</v>
      </c>
      <c r="E319" s="7">
        <f t="shared" si="18"/>
        <v>2</v>
      </c>
      <c r="F319" s="7">
        <f t="shared" si="19"/>
        <v>4</v>
      </c>
      <c r="G319" s="6" t="s">
        <v>828</v>
      </c>
      <c r="H319" s="6" t="s">
        <v>829</v>
      </c>
      <c r="I319" s="7">
        <v>2022</v>
      </c>
      <c r="J319" s="8" t="s">
        <v>649</v>
      </c>
      <c r="K319" s="4" t="s">
        <v>888</v>
      </c>
      <c r="L319" s="8" t="s">
        <v>28</v>
      </c>
      <c r="M319" s="8" t="s">
        <v>937</v>
      </c>
      <c r="N319" s="8" t="s">
        <v>827</v>
      </c>
      <c r="O319" s="7">
        <v>114</v>
      </c>
    </row>
    <row r="320" spans="1:15" ht="34" x14ac:dyDescent="0.2">
      <c r="A320" s="4">
        <v>319</v>
      </c>
      <c r="B320" s="5">
        <v>44967</v>
      </c>
      <c r="C320" s="21" t="str">
        <f t="shared" si="16"/>
        <v>202302</v>
      </c>
      <c r="D320" s="7">
        <f t="shared" si="17"/>
        <v>2023</v>
      </c>
      <c r="E320" s="7">
        <f t="shared" si="18"/>
        <v>2</v>
      </c>
      <c r="F320" s="7">
        <f t="shared" si="19"/>
        <v>6</v>
      </c>
      <c r="G320" s="6" t="s">
        <v>830</v>
      </c>
      <c r="H320" s="6" t="s">
        <v>831</v>
      </c>
      <c r="I320" s="7">
        <v>2010</v>
      </c>
      <c r="J320" s="8" t="s">
        <v>184</v>
      </c>
      <c r="K320" s="4" t="s">
        <v>888</v>
      </c>
      <c r="L320" s="8" t="s">
        <v>12</v>
      </c>
      <c r="M320" s="8" t="s">
        <v>939</v>
      </c>
      <c r="N320" s="8" t="s">
        <v>13</v>
      </c>
      <c r="O320" s="7">
        <v>112</v>
      </c>
    </row>
    <row r="321" spans="1:15" ht="17" x14ac:dyDescent="0.2">
      <c r="A321" s="4">
        <v>320</v>
      </c>
      <c r="B321" s="5">
        <v>44970</v>
      </c>
      <c r="C321" s="21" t="str">
        <f t="shared" si="16"/>
        <v>202302</v>
      </c>
      <c r="D321" s="7">
        <f t="shared" si="17"/>
        <v>2023</v>
      </c>
      <c r="E321" s="7">
        <f t="shared" si="18"/>
        <v>2</v>
      </c>
      <c r="F321" s="7">
        <f t="shared" si="19"/>
        <v>2</v>
      </c>
      <c r="G321" s="6" t="s">
        <v>832</v>
      </c>
      <c r="H321" s="6" t="s">
        <v>833</v>
      </c>
      <c r="I321" s="7">
        <v>2022</v>
      </c>
      <c r="J321" s="8" t="s">
        <v>834</v>
      </c>
      <c r="K321" s="4" t="s">
        <v>888</v>
      </c>
      <c r="L321" s="8" t="s">
        <v>28</v>
      </c>
      <c r="M321" s="8" t="s">
        <v>937</v>
      </c>
      <c r="N321" s="8" t="s">
        <v>827</v>
      </c>
      <c r="O321" s="7">
        <v>117</v>
      </c>
    </row>
    <row r="322" spans="1:15" ht="17" x14ac:dyDescent="0.2">
      <c r="A322" s="4">
        <v>321</v>
      </c>
      <c r="B322" s="5">
        <v>44972</v>
      </c>
      <c r="C322" s="21" t="str">
        <f t="shared" si="16"/>
        <v>202302</v>
      </c>
      <c r="D322" s="7">
        <f t="shared" si="17"/>
        <v>2023</v>
      </c>
      <c r="E322" s="7">
        <f t="shared" si="18"/>
        <v>2</v>
      </c>
      <c r="F322" s="7">
        <f t="shared" si="19"/>
        <v>4</v>
      </c>
      <c r="G322" s="6" t="s">
        <v>835</v>
      </c>
      <c r="H322" s="6" t="s">
        <v>835</v>
      </c>
      <c r="I322" s="7">
        <v>2023</v>
      </c>
      <c r="J322" s="8" t="s">
        <v>836</v>
      </c>
      <c r="K322" s="4" t="s">
        <v>888</v>
      </c>
      <c r="L322" s="8" t="s">
        <v>220</v>
      </c>
      <c r="M322" s="8" t="s">
        <v>937</v>
      </c>
      <c r="N322" s="8" t="s">
        <v>685</v>
      </c>
      <c r="O322" s="7">
        <v>125</v>
      </c>
    </row>
    <row r="323" spans="1:15" ht="17" x14ac:dyDescent="0.2">
      <c r="A323" s="4">
        <v>322</v>
      </c>
      <c r="B323" s="5">
        <v>44980</v>
      </c>
      <c r="C323" s="21" t="str">
        <f t="shared" ref="C323:C346" si="20">CONCATENATE(D323,IF(AND(E323&gt;=1,E323&lt;=9),"0",""),E323)</f>
        <v>202302</v>
      </c>
      <c r="D323" s="7">
        <f t="shared" ref="D323:D346" si="21">YEAR(B323)</f>
        <v>2023</v>
      </c>
      <c r="E323" s="7">
        <f t="shared" ref="E323:E346" si="22">MONTH(B323)</f>
        <v>2</v>
      </c>
      <c r="F323" s="7">
        <f t="shared" ref="F323:F346" si="23">WEEKDAY(B323,1)</f>
        <v>5</v>
      </c>
      <c r="G323" s="6" t="s">
        <v>837</v>
      </c>
      <c r="H323" s="6" t="s">
        <v>838</v>
      </c>
      <c r="I323" s="7">
        <v>2001</v>
      </c>
      <c r="J323" s="8" t="s">
        <v>381</v>
      </c>
      <c r="K323" s="4" t="s">
        <v>888</v>
      </c>
      <c r="L323" s="8" t="s">
        <v>17</v>
      </c>
      <c r="M323" s="8" t="s">
        <v>939</v>
      </c>
      <c r="N323" s="8" t="s">
        <v>13</v>
      </c>
      <c r="O323" s="7">
        <v>125</v>
      </c>
    </row>
    <row r="324" spans="1:15" ht="17" x14ac:dyDescent="0.2">
      <c r="A324" s="4">
        <v>323</v>
      </c>
      <c r="B324" s="5">
        <v>44993</v>
      </c>
      <c r="C324" s="21" t="str">
        <f t="shared" si="20"/>
        <v>202303</v>
      </c>
      <c r="D324" s="7">
        <f t="shared" si="21"/>
        <v>2023</v>
      </c>
      <c r="E324" s="7">
        <f t="shared" si="22"/>
        <v>3</v>
      </c>
      <c r="F324" s="7">
        <f t="shared" si="23"/>
        <v>4</v>
      </c>
      <c r="G324" s="6" t="s">
        <v>839</v>
      </c>
      <c r="H324" s="6" t="s">
        <v>839</v>
      </c>
      <c r="I324" s="7">
        <v>2023</v>
      </c>
      <c r="J324" s="8" t="s">
        <v>840</v>
      </c>
      <c r="K324" s="4" t="s">
        <v>888</v>
      </c>
      <c r="L324" s="8" t="s">
        <v>28</v>
      </c>
      <c r="M324" s="8" t="s">
        <v>937</v>
      </c>
      <c r="N324" s="8" t="s">
        <v>827</v>
      </c>
      <c r="O324" s="7">
        <v>117</v>
      </c>
    </row>
    <row r="325" spans="1:15" ht="17" x14ac:dyDescent="0.2">
      <c r="A325" s="4">
        <v>324</v>
      </c>
      <c r="B325" s="5">
        <v>44995</v>
      </c>
      <c r="C325" s="21" t="str">
        <f t="shared" si="20"/>
        <v>202303</v>
      </c>
      <c r="D325" s="7">
        <f t="shared" si="21"/>
        <v>2023</v>
      </c>
      <c r="E325" s="7">
        <f t="shared" si="22"/>
        <v>3</v>
      </c>
      <c r="F325" s="7">
        <f t="shared" si="23"/>
        <v>6</v>
      </c>
      <c r="G325" s="6" t="s">
        <v>841</v>
      </c>
      <c r="H325" s="6" t="s">
        <v>841</v>
      </c>
      <c r="I325" s="7">
        <v>1990</v>
      </c>
      <c r="J325" s="8" t="s">
        <v>274</v>
      </c>
      <c r="K325" s="4" t="s">
        <v>888</v>
      </c>
      <c r="L325" s="8" t="s">
        <v>33</v>
      </c>
      <c r="M325" s="8" t="s">
        <v>939</v>
      </c>
      <c r="N325" s="8" t="s">
        <v>13</v>
      </c>
      <c r="O325" s="7">
        <v>107</v>
      </c>
    </row>
    <row r="326" spans="1:15" ht="17" x14ac:dyDescent="0.2">
      <c r="A326" s="4">
        <v>325</v>
      </c>
      <c r="B326" s="5">
        <v>45021</v>
      </c>
      <c r="C326" s="21" t="str">
        <f t="shared" si="20"/>
        <v>202304</v>
      </c>
      <c r="D326" s="7">
        <f t="shared" si="21"/>
        <v>2023</v>
      </c>
      <c r="E326" s="7">
        <f t="shared" si="22"/>
        <v>4</v>
      </c>
      <c r="F326" s="7">
        <f t="shared" si="23"/>
        <v>4</v>
      </c>
      <c r="G326" s="6" t="s">
        <v>842</v>
      </c>
      <c r="H326" s="6" t="s">
        <v>843</v>
      </c>
      <c r="I326" s="7">
        <v>1985</v>
      </c>
      <c r="J326" s="8" t="s">
        <v>61</v>
      </c>
      <c r="K326" s="4" t="s">
        <v>888</v>
      </c>
      <c r="L326" s="8" t="s">
        <v>12</v>
      </c>
      <c r="M326" s="8" t="s">
        <v>939</v>
      </c>
      <c r="N326" s="8" t="s">
        <v>13</v>
      </c>
      <c r="O326" s="7">
        <v>154</v>
      </c>
    </row>
    <row r="327" spans="1:15" ht="17" x14ac:dyDescent="0.2">
      <c r="A327" s="4">
        <v>326</v>
      </c>
      <c r="B327" s="5">
        <v>45023</v>
      </c>
      <c r="C327" s="21" t="str">
        <f t="shared" si="20"/>
        <v>202304</v>
      </c>
      <c r="D327" s="7">
        <f t="shared" si="21"/>
        <v>2023</v>
      </c>
      <c r="E327" s="7">
        <f t="shared" si="22"/>
        <v>4</v>
      </c>
      <c r="F327" s="7">
        <f t="shared" si="23"/>
        <v>6</v>
      </c>
      <c r="G327" s="6" t="s">
        <v>844</v>
      </c>
      <c r="H327" s="6" t="s">
        <v>844</v>
      </c>
      <c r="I327" s="7">
        <v>1963</v>
      </c>
      <c r="J327" s="8" t="s">
        <v>845</v>
      </c>
      <c r="K327" s="4" t="s">
        <v>888</v>
      </c>
      <c r="L327" s="8" t="s">
        <v>492</v>
      </c>
      <c r="M327" s="8" t="s">
        <v>939</v>
      </c>
      <c r="N327" s="8" t="s">
        <v>13</v>
      </c>
      <c r="O327" s="7">
        <v>251</v>
      </c>
    </row>
    <row r="328" spans="1:15" ht="17" x14ac:dyDescent="0.2">
      <c r="A328" s="4">
        <v>327</v>
      </c>
      <c r="B328" s="5">
        <v>45024</v>
      </c>
      <c r="C328" s="21" t="str">
        <f t="shared" si="20"/>
        <v>202304</v>
      </c>
      <c r="D328" s="7">
        <f t="shared" si="21"/>
        <v>2023</v>
      </c>
      <c r="E328" s="7">
        <f t="shared" si="22"/>
        <v>4</v>
      </c>
      <c r="F328" s="7">
        <f t="shared" si="23"/>
        <v>7</v>
      </c>
      <c r="G328" s="6" t="s">
        <v>846</v>
      </c>
      <c r="H328" s="6" t="s">
        <v>847</v>
      </c>
      <c r="I328" s="7">
        <v>2019</v>
      </c>
      <c r="J328" s="8" t="s">
        <v>744</v>
      </c>
      <c r="K328" s="4" t="s">
        <v>888</v>
      </c>
      <c r="L328" s="8" t="s">
        <v>33</v>
      </c>
      <c r="M328" s="8" t="s">
        <v>939</v>
      </c>
      <c r="N328" s="8" t="s">
        <v>13</v>
      </c>
      <c r="O328" s="7">
        <v>169</v>
      </c>
    </row>
    <row r="329" spans="1:15" ht="17" x14ac:dyDescent="0.2">
      <c r="A329" s="4">
        <v>328</v>
      </c>
      <c r="B329" s="5">
        <v>45037</v>
      </c>
      <c r="C329" s="21" t="str">
        <f t="shared" si="20"/>
        <v>202304</v>
      </c>
      <c r="D329" s="7">
        <f t="shared" si="21"/>
        <v>2023</v>
      </c>
      <c r="E329" s="7">
        <f t="shared" si="22"/>
        <v>4</v>
      </c>
      <c r="F329" s="7">
        <f t="shared" si="23"/>
        <v>6</v>
      </c>
      <c r="G329" s="6" t="s">
        <v>848</v>
      </c>
      <c r="H329" s="6" t="s">
        <v>848</v>
      </c>
      <c r="I329" s="7">
        <v>2023</v>
      </c>
      <c r="J329" s="8" t="s">
        <v>849</v>
      </c>
      <c r="K329" s="4" t="s">
        <v>888</v>
      </c>
      <c r="L329" s="8" t="s">
        <v>604</v>
      </c>
      <c r="M329" s="8" t="s">
        <v>939</v>
      </c>
      <c r="N329" s="8" t="s">
        <v>13</v>
      </c>
      <c r="O329" s="7">
        <v>118</v>
      </c>
    </row>
    <row r="330" spans="1:15" ht="17" x14ac:dyDescent="0.2">
      <c r="A330" s="4">
        <v>329</v>
      </c>
      <c r="B330" s="5">
        <v>45039</v>
      </c>
      <c r="C330" s="21" t="str">
        <f t="shared" si="20"/>
        <v>202304</v>
      </c>
      <c r="D330" s="7">
        <f t="shared" si="21"/>
        <v>2023</v>
      </c>
      <c r="E330" s="7">
        <f t="shared" si="22"/>
        <v>4</v>
      </c>
      <c r="F330" s="7">
        <f t="shared" si="23"/>
        <v>1</v>
      </c>
      <c r="G330" s="6" t="s">
        <v>850</v>
      </c>
      <c r="H330" s="6" t="s">
        <v>851</v>
      </c>
      <c r="I330" s="7">
        <v>2004</v>
      </c>
      <c r="J330" s="8" t="s">
        <v>852</v>
      </c>
      <c r="K330" s="4" t="s">
        <v>888</v>
      </c>
      <c r="L330" s="8" t="s">
        <v>12</v>
      </c>
      <c r="M330" s="8" t="s">
        <v>939</v>
      </c>
      <c r="N330" s="8" t="s">
        <v>13</v>
      </c>
      <c r="O330" s="7">
        <v>121</v>
      </c>
    </row>
    <row r="331" spans="1:15" ht="17" x14ac:dyDescent="0.2">
      <c r="A331" s="4">
        <v>330</v>
      </c>
      <c r="B331" s="5">
        <v>45045</v>
      </c>
      <c r="C331" s="21" t="str">
        <f t="shared" si="20"/>
        <v>202304</v>
      </c>
      <c r="D331" s="7">
        <f t="shared" si="21"/>
        <v>2023</v>
      </c>
      <c r="E331" s="7">
        <f t="shared" si="22"/>
        <v>4</v>
      </c>
      <c r="F331" s="7">
        <f t="shared" si="23"/>
        <v>7</v>
      </c>
      <c r="G331" s="6" t="s">
        <v>853</v>
      </c>
      <c r="H331" s="6" t="s">
        <v>854</v>
      </c>
      <c r="I331" s="7">
        <v>2002</v>
      </c>
      <c r="J331" s="8" t="s">
        <v>855</v>
      </c>
      <c r="K331" s="4" t="s">
        <v>888</v>
      </c>
      <c r="L331" s="8" t="s">
        <v>33</v>
      </c>
      <c r="M331" s="8" t="s">
        <v>939</v>
      </c>
      <c r="N331" s="8" t="s">
        <v>13</v>
      </c>
      <c r="O331" s="7">
        <v>133</v>
      </c>
    </row>
    <row r="332" spans="1:15" ht="17" x14ac:dyDescent="0.2">
      <c r="A332" s="4">
        <v>331</v>
      </c>
      <c r="B332" s="5">
        <v>45052</v>
      </c>
      <c r="C332" s="21" t="str">
        <f t="shared" si="20"/>
        <v>202305</v>
      </c>
      <c r="D332" s="7">
        <f t="shared" si="21"/>
        <v>2023</v>
      </c>
      <c r="E332" s="7">
        <f t="shared" si="22"/>
        <v>5</v>
      </c>
      <c r="F332" s="7">
        <f t="shared" si="23"/>
        <v>7</v>
      </c>
      <c r="G332" s="6" t="s">
        <v>856</v>
      </c>
      <c r="H332" s="6" t="s">
        <v>857</v>
      </c>
      <c r="I332" s="7">
        <v>2023</v>
      </c>
      <c r="J332" s="8" t="s">
        <v>474</v>
      </c>
      <c r="K332" s="4" t="s">
        <v>888</v>
      </c>
      <c r="L332" s="8" t="s">
        <v>220</v>
      </c>
      <c r="M332" s="8" t="s">
        <v>937</v>
      </c>
      <c r="N332" s="8" t="s">
        <v>685</v>
      </c>
      <c r="O332" s="7">
        <v>149</v>
      </c>
    </row>
    <row r="333" spans="1:15" ht="17" x14ac:dyDescent="0.2">
      <c r="A333" s="4">
        <v>332</v>
      </c>
      <c r="B333" s="5">
        <v>45065</v>
      </c>
      <c r="C333" s="21" t="str">
        <f t="shared" si="20"/>
        <v>202305</v>
      </c>
      <c r="D333" s="7">
        <f t="shared" si="21"/>
        <v>2023</v>
      </c>
      <c r="E333" s="7">
        <f t="shared" si="22"/>
        <v>5</v>
      </c>
      <c r="F333" s="7">
        <f t="shared" si="23"/>
        <v>6</v>
      </c>
      <c r="G333" s="6" t="s">
        <v>858</v>
      </c>
      <c r="H333" s="6" t="s">
        <v>859</v>
      </c>
      <c r="I333" s="7">
        <v>2016</v>
      </c>
      <c r="J333" s="8" t="s">
        <v>860</v>
      </c>
      <c r="K333" s="4" t="s">
        <v>888</v>
      </c>
      <c r="L333" s="8" t="s">
        <v>33</v>
      </c>
      <c r="M333" s="8" t="s">
        <v>939</v>
      </c>
      <c r="N333" s="8" t="s">
        <v>13</v>
      </c>
      <c r="O333" s="7">
        <v>118</v>
      </c>
    </row>
    <row r="334" spans="1:15" ht="17" x14ac:dyDescent="0.2">
      <c r="A334" s="4">
        <v>333</v>
      </c>
      <c r="B334" s="5">
        <v>45079</v>
      </c>
      <c r="C334" s="21" t="str">
        <f t="shared" si="20"/>
        <v>202306</v>
      </c>
      <c r="D334" s="7">
        <f t="shared" si="21"/>
        <v>2023</v>
      </c>
      <c r="E334" s="7">
        <f t="shared" si="22"/>
        <v>6</v>
      </c>
      <c r="F334" s="7">
        <f t="shared" si="23"/>
        <v>6</v>
      </c>
      <c r="G334" s="6" t="s">
        <v>631</v>
      </c>
      <c r="H334" s="6" t="s">
        <v>631</v>
      </c>
      <c r="I334" s="7">
        <v>2022</v>
      </c>
      <c r="J334" s="8" t="s">
        <v>632</v>
      </c>
      <c r="K334" s="4" t="s">
        <v>889</v>
      </c>
      <c r="L334" s="8" t="s">
        <v>12</v>
      </c>
      <c r="M334" s="8" t="s">
        <v>939</v>
      </c>
      <c r="N334" s="8" t="s">
        <v>13</v>
      </c>
      <c r="O334" s="7">
        <v>176</v>
      </c>
    </row>
    <row r="335" spans="1:15" ht="17" x14ac:dyDescent="0.2">
      <c r="A335" s="4">
        <v>334</v>
      </c>
      <c r="B335" s="5">
        <v>45093</v>
      </c>
      <c r="C335" s="21" t="str">
        <f t="shared" si="20"/>
        <v>202306</v>
      </c>
      <c r="D335" s="7">
        <f t="shared" si="21"/>
        <v>2023</v>
      </c>
      <c r="E335" s="7">
        <f t="shared" si="22"/>
        <v>6</v>
      </c>
      <c r="F335" s="7">
        <f t="shared" si="23"/>
        <v>6</v>
      </c>
      <c r="G335" s="6" t="s">
        <v>861</v>
      </c>
      <c r="H335" s="6" t="s">
        <v>861</v>
      </c>
      <c r="I335" s="7">
        <v>2023</v>
      </c>
      <c r="J335" s="8" t="s">
        <v>744</v>
      </c>
      <c r="K335" s="4" t="s">
        <v>888</v>
      </c>
      <c r="L335" s="8" t="s">
        <v>28</v>
      </c>
      <c r="M335" s="8" t="s">
        <v>937</v>
      </c>
      <c r="N335" s="8" t="s">
        <v>44</v>
      </c>
      <c r="O335" s="7">
        <v>144</v>
      </c>
    </row>
    <row r="336" spans="1:15" ht="17" x14ac:dyDescent="0.2">
      <c r="A336" s="4">
        <v>335</v>
      </c>
      <c r="B336" s="5">
        <v>45094</v>
      </c>
      <c r="C336" s="21" t="str">
        <f t="shared" si="20"/>
        <v>202306</v>
      </c>
      <c r="D336" s="7">
        <f t="shared" si="21"/>
        <v>2023</v>
      </c>
      <c r="E336" s="7">
        <f t="shared" si="22"/>
        <v>6</v>
      </c>
      <c r="F336" s="7">
        <f t="shared" si="23"/>
        <v>7</v>
      </c>
      <c r="G336" s="6" t="s">
        <v>862</v>
      </c>
      <c r="H336" s="6" t="s">
        <v>863</v>
      </c>
      <c r="I336" s="7">
        <v>2012</v>
      </c>
      <c r="J336" s="8" t="s">
        <v>864</v>
      </c>
      <c r="K336" s="4" t="s">
        <v>888</v>
      </c>
      <c r="L336" s="8" t="s">
        <v>591</v>
      </c>
      <c r="M336" s="8" t="s">
        <v>939</v>
      </c>
      <c r="N336" s="8" t="s">
        <v>13</v>
      </c>
      <c r="O336" s="7">
        <v>106</v>
      </c>
    </row>
    <row r="337" spans="1:15" ht="17" x14ac:dyDescent="0.2">
      <c r="A337" s="4">
        <v>336</v>
      </c>
      <c r="B337" s="5">
        <v>45095</v>
      </c>
      <c r="C337" s="21" t="str">
        <f t="shared" si="20"/>
        <v>202306</v>
      </c>
      <c r="D337" s="7">
        <f t="shared" si="21"/>
        <v>2023</v>
      </c>
      <c r="E337" s="7">
        <f t="shared" si="22"/>
        <v>6</v>
      </c>
      <c r="F337" s="7">
        <f t="shared" si="23"/>
        <v>1</v>
      </c>
      <c r="G337" s="6" t="s">
        <v>865</v>
      </c>
      <c r="H337" s="6" t="s">
        <v>866</v>
      </c>
      <c r="I337" s="7">
        <v>2009</v>
      </c>
      <c r="J337" s="8" t="s">
        <v>867</v>
      </c>
      <c r="K337" s="4" t="s">
        <v>888</v>
      </c>
      <c r="L337" s="8" t="s">
        <v>492</v>
      </c>
      <c r="M337" s="8" t="s">
        <v>939</v>
      </c>
      <c r="N337" s="8" t="s">
        <v>13</v>
      </c>
      <c r="O337" s="7">
        <v>95</v>
      </c>
    </row>
    <row r="338" spans="1:15" ht="17" x14ac:dyDescent="0.2">
      <c r="A338" s="4">
        <v>337</v>
      </c>
      <c r="B338" s="5">
        <v>45101</v>
      </c>
      <c r="C338" s="21" t="str">
        <f t="shared" si="20"/>
        <v>202306</v>
      </c>
      <c r="D338" s="7">
        <f t="shared" si="21"/>
        <v>2023</v>
      </c>
      <c r="E338" s="7">
        <f t="shared" si="22"/>
        <v>6</v>
      </c>
      <c r="F338" s="7">
        <f t="shared" si="23"/>
        <v>7</v>
      </c>
      <c r="G338" s="6" t="s">
        <v>868</v>
      </c>
      <c r="H338" s="6" t="s">
        <v>869</v>
      </c>
      <c r="I338" s="7">
        <v>2021</v>
      </c>
      <c r="J338" s="8" t="s">
        <v>870</v>
      </c>
      <c r="K338" s="4" t="s">
        <v>888</v>
      </c>
      <c r="L338" s="8" t="s">
        <v>17</v>
      </c>
      <c r="M338" s="8" t="s">
        <v>939</v>
      </c>
      <c r="N338" s="8" t="s">
        <v>13</v>
      </c>
      <c r="O338" s="7">
        <v>110</v>
      </c>
    </row>
    <row r="339" spans="1:15" ht="51" x14ac:dyDescent="0.2">
      <c r="A339" s="4">
        <v>338</v>
      </c>
      <c r="B339" s="5">
        <v>45112</v>
      </c>
      <c r="C339" s="21" t="str">
        <f t="shared" si="20"/>
        <v>202307</v>
      </c>
      <c r="D339" s="7">
        <f t="shared" si="21"/>
        <v>2023</v>
      </c>
      <c r="E339" s="7">
        <f t="shared" si="22"/>
        <v>7</v>
      </c>
      <c r="F339" s="7">
        <f t="shared" si="23"/>
        <v>4</v>
      </c>
      <c r="G339" s="6" t="s">
        <v>871</v>
      </c>
      <c r="H339" s="6" t="s">
        <v>872</v>
      </c>
      <c r="I339" s="7">
        <v>2023</v>
      </c>
      <c r="J339" s="8" t="s">
        <v>873</v>
      </c>
      <c r="K339" s="4" t="s">
        <v>888</v>
      </c>
      <c r="L339" s="8" t="s">
        <v>28</v>
      </c>
      <c r="M339" s="8" t="s">
        <v>937</v>
      </c>
      <c r="N339" s="8" t="s">
        <v>425</v>
      </c>
      <c r="O339" s="7">
        <v>136</v>
      </c>
    </row>
    <row r="340" spans="1:15" ht="17" x14ac:dyDescent="0.2">
      <c r="A340" s="4">
        <v>339</v>
      </c>
      <c r="B340" s="5">
        <v>45128</v>
      </c>
      <c r="C340" s="21" t="str">
        <f t="shared" si="20"/>
        <v>202307</v>
      </c>
      <c r="D340" s="7">
        <f t="shared" si="21"/>
        <v>2023</v>
      </c>
      <c r="E340" s="7">
        <f t="shared" si="22"/>
        <v>7</v>
      </c>
      <c r="F340" s="7">
        <f t="shared" si="23"/>
        <v>6</v>
      </c>
      <c r="G340" s="6" t="s">
        <v>874</v>
      </c>
      <c r="H340" s="6" t="s">
        <v>875</v>
      </c>
      <c r="I340" s="7">
        <v>1996</v>
      </c>
      <c r="J340" s="8" t="s">
        <v>146</v>
      </c>
      <c r="K340" s="4" t="s">
        <v>888</v>
      </c>
      <c r="L340" s="8" t="s">
        <v>591</v>
      </c>
      <c r="M340" s="8" t="s">
        <v>939</v>
      </c>
      <c r="N340" s="8" t="s">
        <v>13</v>
      </c>
      <c r="O340" s="7">
        <v>110</v>
      </c>
    </row>
    <row r="341" spans="1:15" ht="17" x14ac:dyDescent="0.2">
      <c r="A341" s="4">
        <v>339</v>
      </c>
      <c r="B341" s="5">
        <v>45143</v>
      </c>
      <c r="C341" s="21" t="str">
        <f t="shared" si="20"/>
        <v>202308</v>
      </c>
      <c r="D341" s="7">
        <f t="shared" si="21"/>
        <v>2023</v>
      </c>
      <c r="E341" s="7">
        <f t="shared" si="22"/>
        <v>8</v>
      </c>
      <c r="F341" s="7">
        <f t="shared" si="23"/>
        <v>7</v>
      </c>
      <c r="G341" s="6" t="s">
        <v>876</v>
      </c>
      <c r="H341" s="6" t="s">
        <v>876</v>
      </c>
      <c r="I341" s="7">
        <v>2023</v>
      </c>
      <c r="J341" s="8" t="s">
        <v>77</v>
      </c>
      <c r="K341" s="4" t="s">
        <v>888</v>
      </c>
      <c r="L341" s="8" t="s">
        <v>569</v>
      </c>
      <c r="M341" s="8" t="s">
        <v>937</v>
      </c>
      <c r="N341" s="8" t="s">
        <v>877</v>
      </c>
      <c r="O341" s="7">
        <v>180</v>
      </c>
    </row>
    <row r="342" spans="1:15" ht="17" x14ac:dyDescent="0.2">
      <c r="A342" s="4">
        <v>341</v>
      </c>
      <c r="B342" s="5">
        <v>45164</v>
      </c>
      <c r="C342" s="21" t="str">
        <f t="shared" si="20"/>
        <v>202308</v>
      </c>
      <c r="D342" s="7">
        <f t="shared" si="21"/>
        <v>2023</v>
      </c>
      <c r="E342" s="7">
        <f t="shared" si="22"/>
        <v>8</v>
      </c>
      <c r="F342" s="7">
        <f t="shared" si="23"/>
        <v>7</v>
      </c>
      <c r="G342" s="6" t="s">
        <v>720</v>
      </c>
      <c r="H342" s="6" t="s">
        <v>721</v>
      </c>
      <c r="I342" s="7">
        <v>1972</v>
      </c>
      <c r="J342" s="8" t="s">
        <v>240</v>
      </c>
      <c r="K342" s="4" t="s">
        <v>889</v>
      </c>
      <c r="L342" s="8" t="s">
        <v>591</v>
      </c>
      <c r="M342" s="8" t="s">
        <v>939</v>
      </c>
      <c r="N342" s="8" t="s">
        <v>13</v>
      </c>
      <c r="O342" s="7">
        <v>175</v>
      </c>
    </row>
    <row r="343" spans="1:15" ht="17" x14ac:dyDescent="0.2">
      <c r="A343" s="4">
        <v>342</v>
      </c>
      <c r="B343" s="5">
        <v>45171</v>
      </c>
      <c r="C343" s="21" t="str">
        <f t="shared" si="20"/>
        <v>202309</v>
      </c>
      <c r="D343" s="7">
        <f t="shared" si="21"/>
        <v>2023</v>
      </c>
      <c r="E343" s="7">
        <f t="shared" si="22"/>
        <v>9</v>
      </c>
      <c r="F343" s="7">
        <f t="shared" si="23"/>
        <v>7</v>
      </c>
      <c r="G343" s="6" t="s">
        <v>878</v>
      </c>
      <c r="H343" s="6" t="s">
        <v>879</v>
      </c>
      <c r="I343" s="7">
        <v>2000</v>
      </c>
      <c r="J343" s="8" t="s">
        <v>880</v>
      </c>
      <c r="K343" s="4" t="s">
        <v>888</v>
      </c>
      <c r="L343" s="8" t="s">
        <v>591</v>
      </c>
      <c r="M343" s="8" t="s">
        <v>939</v>
      </c>
      <c r="N343" s="8" t="s">
        <v>13</v>
      </c>
      <c r="O343" s="7">
        <v>123</v>
      </c>
    </row>
    <row r="344" spans="1:15" ht="17" x14ac:dyDescent="0.2">
      <c r="A344" s="4">
        <v>343</v>
      </c>
      <c r="B344" s="5">
        <v>45192</v>
      </c>
      <c r="C344" s="21" t="str">
        <f t="shared" si="20"/>
        <v>202309</v>
      </c>
      <c r="D344" s="7">
        <f t="shared" si="21"/>
        <v>2023</v>
      </c>
      <c r="E344" s="7">
        <f t="shared" si="22"/>
        <v>9</v>
      </c>
      <c r="F344" s="7">
        <f t="shared" si="23"/>
        <v>7</v>
      </c>
      <c r="G344" s="6" t="s">
        <v>881</v>
      </c>
      <c r="H344" s="6" t="s">
        <v>882</v>
      </c>
      <c r="I344" s="7">
        <v>2021</v>
      </c>
      <c r="J344" s="8" t="s">
        <v>883</v>
      </c>
      <c r="K344" s="4" t="s">
        <v>888</v>
      </c>
      <c r="L344" s="8" t="s">
        <v>12</v>
      </c>
      <c r="M344" s="8" t="s">
        <v>939</v>
      </c>
      <c r="N344" s="8" t="s">
        <v>13</v>
      </c>
      <c r="O344" s="7">
        <v>148</v>
      </c>
    </row>
    <row r="345" spans="1:15" ht="34" x14ac:dyDescent="0.2">
      <c r="A345" s="4">
        <v>344</v>
      </c>
      <c r="B345" s="5">
        <v>45194</v>
      </c>
      <c r="C345" s="21" t="str">
        <f t="shared" si="20"/>
        <v>202309</v>
      </c>
      <c r="D345" s="7">
        <f t="shared" si="21"/>
        <v>2023</v>
      </c>
      <c r="E345" s="7">
        <f t="shared" si="22"/>
        <v>9</v>
      </c>
      <c r="F345" s="7">
        <f t="shared" si="23"/>
        <v>2</v>
      </c>
      <c r="G345" s="6" t="s">
        <v>884</v>
      </c>
      <c r="H345" s="6" t="s">
        <v>885</v>
      </c>
      <c r="I345" s="7">
        <v>2023</v>
      </c>
      <c r="J345" s="8" t="s">
        <v>886</v>
      </c>
      <c r="K345" s="4" t="s">
        <v>888</v>
      </c>
      <c r="L345" s="8" t="s">
        <v>28</v>
      </c>
      <c r="M345" s="8" t="s">
        <v>937</v>
      </c>
      <c r="N345" s="8" t="s">
        <v>44</v>
      </c>
      <c r="O345" s="7">
        <v>92</v>
      </c>
    </row>
    <row r="346" spans="1:15" ht="17" x14ac:dyDescent="0.2">
      <c r="A346" s="4">
        <v>345</v>
      </c>
      <c r="B346" s="5">
        <v>45205</v>
      </c>
      <c r="C346" s="21" t="str">
        <f t="shared" si="20"/>
        <v>202310</v>
      </c>
      <c r="D346" s="7">
        <f t="shared" si="21"/>
        <v>2023</v>
      </c>
      <c r="E346" s="7">
        <f t="shared" si="22"/>
        <v>10</v>
      </c>
      <c r="F346" s="7">
        <f t="shared" si="23"/>
        <v>6</v>
      </c>
      <c r="G346" s="6" t="s">
        <v>975</v>
      </c>
      <c r="H346" s="6" t="s">
        <v>975</v>
      </c>
      <c r="I346" s="7">
        <v>1983</v>
      </c>
      <c r="J346" s="8" t="s">
        <v>976</v>
      </c>
      <c r="K346" s="4" t="s">
        <v>888</v>
      </c>
      <c r="L346" s="8" t="s">
        <v>591</v>
      </c>
      <c r="M346" s="8" t="s">
        <v>939</v>
      </c>
      <c r="N346" s="8" t="s">
        <v>13</v>
      </c>
      <c r="O346" s="7">
        <v>95</v>
      </c>
    </row>
    <row r="347" spans="1:15" ht="17" x14ac:dyDescent="0.2">
      <c r="A347" s="4">
        <v>346</v>
      </c>
      <c r="B347" s="5">
        <v>45206</v>
      </c>
      <c r="C347" s="21" t="str">
        <f t="shared" ref="C347" si="24">CONCATENATE(D347,IF(AND(E347&gt;=1,E347&lt;=9),"0",""),E347)</f>
        <v>202310</v>
      </c>
      <c r="D347" s="7">
        <f t="shared" ref="D347" si="25">YEAR(B347)</f>
        <v>2023</v>
      </c>
      <c r="E347" s="7">
        <f t="shared" ref="E347" si="26">MONTH(B347)</f>
        <v>10</v>
      </c>
      <c r="F347" s="7">
        <f t="shared" ref="F347" si="27">WEEKDAY(B347,1)</f>
        <v>7</v>
      </c>
      <c r="G347" s="6" t="s">
        <v>977</v>
      </c>
      <c r="H347" s="6" t="s">
        <v>978</v>
      </c>
      <c r="I347" s="7">
        <v>2005</v>
      </c>
      <c r="J347" s="8" t="s">
        <v>705</v>
      </c>
      <c r="K347" s="4" t="s">
        <v>889</v>
      </c>
      <c r="L347" s="8" t="s">
        <v>492</v>
      </c>
      <c r="M347" s="8" t="s">
        <v>939</v>
      </c>
      <c r="N347" s="8" t="s">
        <v>13</v>
      </c>
      <c r="O347" s="7">
        <v>144</v>
      </c>
    </row>
    <row r="348" spans="1:15" ht="34" x14ac:dyDescent="0.2">
      <c r="A348" s="4">
        <v>347</v>
      </c>
      <c r="B348" s="5">
        <v>43473</v>
      </c>
      <c r="C348" s="21" t="str">
        <f t="shared" ref="C348:C376" si="28">CONCATENATE(D348,IF(AND(E348&gt;=1,E348&lt;=9),"0",""),E348)</f>
        <v>201901</v>
      </c>
      <c r="D348" s="7">
        <f t="shared" ref="D348:D376" si="29">YEAR(B348)</f>
        <v>2019</v>
      </c>
      <c r="E348" s="7">
        <f t="shared" ref="E348:E376" si="30">MONTH(B348)</f>
        <v>1</v>
      </c>
      <c r="F348" s="7">
        <f t="shared" ref="F348:F376" si="31">WEEKDAY(B348,1)</f>
        <v>3</v>
      </c>
      <c r="G348" s="6" t="s">
        <v>997</v>
      </c>
      <c r="H348" s="6" t="s">
        <v>997</v>
      </c>
      <c r="I348" s="7">
        <v>2018</v>
      </c>
      <c r="J348" s="8" t="s">
        <v>998</v>
      </c>
      <c r="K348" s="4" t="s">
        <v>888</v>
      </c>
      <c r="L348" s="8" t="s">
        <v>28</v>
      </c>
      <c r="M348" s="8" t="s">
        <v>937</v>
      </c>
      <c r="N348" s="8" t="s">
        <v>42</v>
      </c>
      <c r="O348" s="7">
        <v>125</v>
      </c>
    </row>
    <row r="349" spans="1:15" ht="17" x14ac:dyDescent="0.2">
      <c r="A349" s="4">
        <v>348</v>
      </c>
      <c r="B349" s="5">
        <v>43475</v>
      </c>
      <c r="C349" s="21" t="str">
        <f t="shared" si="28"/>
        <v>201901</v>
      </c>
      <c r="D349" s="7">
        <f t="shared" si="29"/>
        <v>2019</v>
      </c>
      <c r="E349" s="7">
        <f t="shared" si="30"/>
        <v>1</v>
      </c>
      <c r="F349" s="7">
        <f t="shared" si="31"/>
        <v>5</v>
      </c>
      <c r="G349" s="6" t="s">
        <v>999</v>
      </c>
      <c r="H349" s="6" t="s">
        <v>999</v>
      </c>
      <c r="I349" s="7">
        <v>2018</v>
      </c>
      <c r="J349" s="8" t="s">
        <v>1000</v>
      </c>
      <c r="K349" s="4" t="s">
        <v>888</v>
      </c>
      <c r="L349" s="8" t="s">
        <v>28</v>
      </c>
      <c r="M349" s="8" t="s">
        <v>937</v>
      </c>
      <c r="N349" s="8" t="s">
        <v>42</v>
      </c>
      <c r="O349" s="7">
        <v>134</v>
      </c>
    </row>
    <row r="350" spans="1:15" ht="17" x14ac:dyDescent="0.2">
      <c r="A350" s="4">
        <v>349</v>
      </c>
      <c r="B350" s="5">
        <v>43487</v>
      </c>
      <c r="C350" s="21" t="str">
        <f t="shared" si="28"/>
        <v>201901</v>
      </c>
      <c r="D350" s="7">
        <f t="shared" si="29"/>
        <v>2019</v>
      </c>
      <c r="E350" s="7">
        <f t="shared" si="30"/>
        <v>1</v>
      </c>
      <c r="F350" s="7">
        <f t="shared" si="31"/>
        <v>3</v>
      </c>
      <c r="G350" s="6" t="s">
        <v>1001</v>
      </c>
      <c r="H350" s="6" t="s">
        <v>1001</v>
      </c>
      <c r="I350" s="7">
        <v>2018</v>
      </c>
      <c r="J350" s="8" t="s">
        <v>791</v>
      </c>
      <c r="K350" s="4" t="s">
        <v>888</v>
      </c>
      <c r="L350" s="8" t="s">
        <v>28</v>
      </c>
      <c r="M350" s="8" t="s">
        <v>937</v>
      </c>
      <c r="N350" s="8" t="s">
        <v>44</v>
      </c>
      <c r="O350" s="7">
        <v>143</v>
      </c>
    </row>
    <row r="351" spans="1:15" ht="17" x14ac:dyDescent="0.2">
      <c r="A351" s="4">
        <v>350</v>
      </c>
      <c r="B351" s="5">
        <v>43494</v>
      </c>
      <c r="C351" s="21" t="str">
        <f t="shared" si="28"/>
        <v>201901</v>
      </c>
      <c r="D351" s="7">
        <f t="shared" si="29"/>
        <v>2019</v>
      </c>
      <c r="E351" s="7">
        <f t="shared" si="30"/>
        <v>1</v>
      </c>
      <c r="F351" s="7">
        <f t="shared" si="31"/>
        <v>3</v>
      </c>
      <c r="G351" s="6" t="s">
        <v>1002</v>
      </c>
      <c r="H351" s="6" t="s">
        <v>1005</v>
      </c>
      <c r="I351" s="7">
        <v>2018</v>
      </c>
      <c r="J351" s="8" t="s">
        <v>1003</v>
      </c>
      <c r="K351" s="4" t="s">
        <v>888</v>
      </c>
      <c r="L351" s="8" t="s">
        <v>28</v>
      </c>
      <c r="M351" s="8" t="s">
        <v>937</v>
      </c>
      <c r="N351" s="8" t="s">
        <v>44</v>
      </c>
      <c r="O351" s="7">
        <v>130</v>
      </c>
    </row>
    <row r="352" spans="1:15" ht="17" x14ac:dyDescent="0.2">
      <c r="A352" s="4">
        <v>351</v>
      </c>
      <c r="B352" s="5">
        <v>43501</v>
      </c>
      <c r="C352" s="21" t="str">
        <f t="shared" si="28"/>
        <v>201902</v>
      </c>
      <c r="D352" s="7">
        <f t="shared" si="29"/>
        <v>2019</v>
      </c>
      <c r="E352" s="7">
        <f t="shared" si="30"/>
        <v>2</v>
      </c>
      <c r="F352" s="7">
        <f t="shared" si="31"/>
        <v>3</v>
      </c>
      <c r="G352" s="6" t="s">
        <v>1004</v>
      </c>
      <c r="H352" s="6" t="s">
        <v>1006</v>
      </c>
      <c r="I352" s="7">
        <v>2018</v>
      </c>
      <c r="J352" s="8" t="s">
        <v>1007</v>
      </c>
      <c r="K352" s="4" t="s">
        <v>888</v>
      </c>
      <c r="L352" s="8" t="s">
        <v>28</v>
      </c>
      <c r="M352" s="8" t="s">
        <v>937</v>
      </c>
      <c r="N352" s="8" t="s">
        <v>516</v>
      </c>
      <c r="O352" s="7">
        <v>135</v>
      </c>
    </row>
    <row r="353" spans="1:15" ht="17" x14ac:dyDescent="0.2">
      <c r="A353" s="4">
        <v>352</v>
      </c>
      <c r="B353" s="5">
        <v>43510</v>
      </c>
      <c r="C353" s="21" t="str">
        <f t="shared" si="28"/>
        <v>201902</v>
      </c>
      <c r="D353" s="7">
        <f t="shared" si="29"/>
        <v>2019</v>
      </c>
      <c r="E353" s="7">
        <f t="shared" si="30"/>
        <v>2</v>
      </c>
      <c r="F353" s="7">
        <f t="shared" si="31"/>
        <v>5</v>
      </c>
      <c r="G353" s="6" t="s">
        <v>1008</v>
      </c>
      <c r="H353" s="6" t="s">
        <v>1009</v>
      </c>
      <c r="I353" s="7">
        <v>2018</v>
      </c>
      <c r="J353" s="8" t="s">
        <v>1010</v>
      </c>
      <c r="K353" s="4" t="s">
        <v>888</v>
      </c>
      <c r="L353" s="8" t="s">
        <v>28</v>
      </c>
      <c r="M353" s="8" t="s">
        <v>937</v>
      </c>
      <c r="N353" s="8" t="s">
        <v>42</v>
      </c>
      <c r="O353" s="7">
        <v>119</v>
      </c>
    </row>
    <row r="354" spans="1:15" ht="17" x14ac:dyDescent="0.2">
      <c r="A354" s="4">
        <v>353</v>
      </c>
      <c r="B354" s="5">
        <v>43511</v>
      </c>
      <c r="C354" s="21" t="str">
        <f t="shared" si="28"/>
        <v>201902</v>
      </c>
      <c r="D354" s="7">
        <f t="shared" si="29"/>
        <v>2019</v>
      </c>
      <c r="E354" s="7">
        <f t="shared" si="30"/>
        <v>2</v>
      </c>
      <c r="F354" s="7">
        <f t="shared" si="31"/>
        <v>6</v>
      </c>
      <c r="G354" s="6" t="s">
        <v>1011</v>
      </c>
      <c r="H354" s="6" t="s">
        <v>1012</v>
      </c>
      <c r="I354" s="7">
        <v>2018</v>
      </c>
      <c r="J354" s="8" t="s">
        <v>1013</v>
      </c>
      <c r="K354" s="4" t="s">
        <v>888</v>
      </c>
      <c r="L354" s="8" t="s">
        <v>28</v>
      </c>
      <c r="M354" s="8" t="s">
        <v>937</v>
      </c>
      <c r="N354" s="8" t="s">
        <v>425</v>
      </c>
      <c r="O354" s="7">
        <v>130</v>
      </c>
    </row>
    <row r="355" spans="1:15" ht="17" x14ac:dyDescent="0.2">
      <c r="A355" s="4">
        <v>354</v>
      </c>
      <c r="B355" s="5">
        <v>43516</v>
      </c>
      <c r="C355" s="21" t="str">
        <f t="shared" si="28"/>
        <v>201902</v>
      </c>
      <c r="D355" s="7">
        <f t="shared" si="29"/>
        <v>2019</v>
      </c>
      <c r="E355" s="7">
        <f t="shared" si="30"/>
        <v>2</v>
      </c>
      <c r="F355" s="7">
        <f t="shared" si="31"/>
        <v>4</v>
      </c>
      <c r="G355" s="6" t="s">
        <v>1014</v>
      </c>
      <c r="H355" s="6" t="s">
        <v>1015</v>
      </c>
      <c r="I355" s="7">
        <v>2018</v>
      </c>
      <c r="J355" s="8" t="s">
        <v>99</v>
      </c>
      <c r="K355" s="4" t="s">
        <v>888</v>
      </c>
      <c r="L355" s="8" t="s">
        <v>28</v>
      </c>
      <c r="M355" s="8" t="s">
        <v>937</v>
      </c>
      <c r="N355" s="8" t="s">
        <v>425</v>
      </c>
      <c r="O355" s="7">
        <v>116</v>
      </c>
    </row>
    <row r="356" spans="1:15" ht="17" x14ac:dyDescent="0.2">
      <c r="A356" s="4">
        <v>355</v>
      </c>
      <c r="B356" s="5">
        <v>43524</v>
      </c>
      <c r="C356" s="21" t="str">
        <f t="shared" si="28"/>
        <v>201902</v>
      </c>
      <c r="D356" s="7">
        <f t="shared" si="29"/>
        <v>2019</v>
      </c>
      <c r="E356" s="7">
        <f t="shared" si="30"/>
        <v>2</v>
      </c>
      <c r="F356" s="7">
        <f t="shared" si="31"/>
        <v>5</v>
      </c>
      <c r="G356" s="6" t="s">
        <v>1016</v>
      </c>
      <c r="H356" s="6" t="s">
        <v>1018</v>
      </c>
      <c r="I356" s="7">
        <v>2018</v>
      </c>
      <c r="J356" s="8" t="s">
        <v>1017</v>
      </c>
      <c r="K356" s="4" t="s">
        <v>888</v>
      </c>
      <c r="L356" s="8" t="s">
        <v>28</v>
      </c>
      <c r="M356" s="8" t="s">
        <v>937</v>
      </c>
      <c r="N356" s="8" t="s">
        <v>994</v>
      </c>
      <c r="O356" s="7">
        <v>132</v>
      </c>
    </row>
    <row r="357" spans="1:15" ht="17" x14ac:dyDescent="0.2">
      <c r="A357" s="4">
        <v>356</v>
      </c>
      <c r="B357" s="5">
        <v>43525</v>
      </c>
      <c r="C357" s="21" t="str">
        <f t="shared" si="28"/>
        <v>201903</v>
      </c>
      <c r="D357" s="7">
        <f t="shared" si="29"/>
        <v>2019</v>
      </c>
      <c r="E357" s="7">
        <f t="shared" si="30"/>
        <v>3</v>
      </c>
      <c r="F357" s="7">
        <f t="shared" si="31"/>
        <v>6</v>
      </c>
      <c r="G357" s="6" t="s">
        <v>1019</v>
      </c>
      <c r="H357" s="6" t="s">
        <v>1020</v>
      </c>
      <c r="I357" s="7">
        <v>2018</v>
      </c>
      <c r="J357" s="8" t="s">
        <v>1021</v>
      </c>
      <c r="K357" s="4" t="s">
        <v>888</v>
      </c>
      <c r="L357" s="8" t="s">
        <v>28</v>
      </c>
      <c r="M357" s="8" t="s">
        <v>937</v>
      </c>
      <c r="N357" s="8" t="s">
        <v>994</v>
      </c>
      <c r="O357" s="7">
        <v>89</v>
      </c>
    </row>
    <row r="358" spans="1:15" ht="34" x14ac:dyDescent="0.2">
      <c r="A358" s="4">
        <v>357</v>
      </c>
      <c r="B358" s="5">
        <v>43543</v>
      </c>
      <c r="C358" s="21" t="str">
        <f t="shared" si="28"/>
        <v>201903</v>
      </c>
      <c r="D358" s="7">
        <f t="shared" si="29"/>
        <v>2019</v>
      </c>
      <c r="E358" s="7">
        <f t="shared" si="30"/>
        <v>3</v>
      </c>
      <c r="F358" s="7">
        <f t="shared" si="31"/>
        <v>3</v>
      </c>
      <c r="G358" s="6" t="s">
        <v>745</v>
      </c>
      <c r="H358" s="6" t="s">
        <v>746</v>
      </c>
      <c r="I358" s="7">
        <v>2019</v>
      </c>
      <c r="J358" s="8" t="s">
        <v>747</v>
      </c>
      <c r="K358" s="4" t="s">
        <v>888</v>
      </c>
      <c r="L358" s="8" t="s">
        <v>28</v>
      </c>
      <c r="M358" s="8" t="s">
        <v>937</v>
      </c>
      <c r="N358" s="8" t="s">
        <v>44</v>
      </c>
      <c r="O358" s="7">
        <v>124</v>
      </c>
    </row>
    <row r="359" spans="1:15" ht="17" x14ac:dyDescent="0.2">
      <c r="A359" s="4">
        <v>358</v>
      </c>
      <c r="B359" s="5">
        <v>43558</v>
      </c>
      <c r="C359" s="21" t="str">
        <f t="shared" si="28"/>
        <v>201904</v>
      </c>
      <c r="D359" s="7">
        <f t="shared" si="29"/>
        <v>2019</v>
      </c>
      <c r="E359" s="7">
        <f t="shared" si="30"/>
        <v>4</v>
      </c>
      <c r="F359" s="7">
        <f t="shared" si="31"/>
        <v>4</v>
      </c>
      <c r="G359" s="6" t="s">
        <v>1022</v>
      </c>
      <c r="H359" s="6" t="s">
        <v>1023</v>
      </c>
      <c r="I359" s="7">
        <v>2019</v>
      </c>
      <c r="J359" s="8" t="s">
        <v>758</v>
      </c>
      <c r="K359" s="4" t="s">
        <v>888</v>
      </c>
      <c r="L359" s="8" t="s">
        <v>28</v>
      </c>
      <c r="M359" s="8" t="s">
        <v>937</v>
      </c>
      <c r="N359" s="8" t="s">
        <v>44</v>
      </c>
      <c r="O359" s="7">
        <v>116</v>
      </c>
    </row>
    <row r="360" spans="1:15" ht="17" x14ac:dyDescent="0.2">
      <c r="A360" s="4">
        <v>359</v>
      </c>
      <c r="B360" s="5">
        <v>43564</v>
      </c>
      <c r="C360" s="21" t="str">
        <f t="shared" si="28"/>
        <v>201904</v>
      </c>
      <c r="D360" s="7">
        <f t="shared" si="29"/>
        <v>2019</v>
      </c>
      <c r="E360" s="7">
        <f t="shared" si="30"/>
        <v>4</v>
      </c>
      <c r="F360" s="7">
        <f t="shared" si="31"/>
        <v>3</v>
      </c>
      <c r="G360" s="6" t="s">
        <v>1024</v>
      </c>
      <c r="H360" s="6" t="s">
        <v>1025</v>
      </c>
      <c r="I360" s="7">
        <v>2018</v>
      </c>
      <c r="J360" s="8" t="s">
        <v>1026</v>
      </c>
      <c r="K360" s="4" t="s">
        <v>888</v>
      </c>
      <c r="L360" s="8" t="s">
        <v>28</v>
      </c>
      <c r="M360" s="8" t="s">
        <v>937</v>
      </c>
      <c r="N360" s="8" t="s">
        <v>995</v>
      </c>
      <c r="O360" s="7">
        <v>124</v>
      </c>
    </row>
    <row r="361" spans="1:15" ht="34" x14ac:dyDescent="0.2">
      <c r="A361" s="4">
        <v>360</v>
      </c>
      <c r="B361" s="5">
        <v>43580</v>
      </c>
      <c r="C361" s="21" t="str">
        <f t="shared" si="28"/>
        <v>201904</v>
      </c>
      <c r="D361" s="7">
        <f t="shared" si="29"/>
        <v>2019</v>
      </c>
      <c r="E361" s="7">
        <f t="shared" si="30"/>
        <v>4</v>
      </c>
      <c r="F361" s="7">
        <f t="shared" si="31"/>
        <v>5</v>
      </c>
      <c r="G361" s="6" t="s">
        <v>1027</v>
      </c>
      <c r="H361" s="6" t="s">
        <v>1027</v>
      </c>
      <c r="I361" s="7">
        <v>2019</v>
      </c>
      <c r="J361" s="8" t="s">
        <v>1028</v>
      </c>
      <c r="K361" s="4" t="s">
        <v>888</v>
      </c>
      <c r="L361" s="8" t="s">
        <v>28</v>
      </c>
      <c r="M361" s="8" t="s">
        <v>937</v>
      </c>
      <c r="N361" s="8" t="s">
        <v>877</v>
      </c>
      <c r="O361" s="7">
        <v>181</v>
      </c>
    </row>
    <row r="362" spans="1:15" ht="17" x14ac:dyDescent="0.2">
      <c r="A362" s="4">
        <v>361</v>
      </c>
      <c r="B362" s="5">
        <v>43614</v>
      </c>
      <c r="C362" s="21" t="str">
        <f t="shared" si="28"/>
        <v>201905</v>
      </c>
      <c r="D362" s="7">
        <f t="shared" si="29"/>
        <v>2019</v>
      </c>
      <c r="E362" s="7">
        <f t="shared" si="30"/>
        <v>5</v>
      </c>
      <c r="F362" s="7">
        <f t="shared" si="31"/>
        <v>4</v>
      </c>
      <c r="G362" s="6" t="s">
        <v>1029</v>
      </c>
      <c r="H362" s="6" t="s">
        <v>1029</v>
      </c>
      <c r="I362" s="7">
        <v>2018</v>
      </c>
      <c r="J362" s="8" t="s">
        <v>1030</v>
      </c>
      <c r="K362" s="4" t="s">
        <v>888</v>
      </c>
      <c r="L362" s="8" t="s">
        <v>28</v>
      </c>
      <c r="M362" s="8" t="s">
        <v>937</v>
      </c>
      <c r="N362" s="8" t="s">
        <v>42</v>
      </c>
      <c r="O362" s="7">
        <v>90</v>
      </c>
    </row>
    <row r="363" spans="1:15" ht="17" x14ac:dyDescent="0.2">
      <c r="A363" s="4">
        <v>362</v>
      </c>
      <c r="B363" s="5">
        <v>43621</v>
      </c>
      <c r="C363" s="21" t="str">
        <f t="shared" si="28"/>
        <v>201906</v>
      </c>
      <c r="D363" s="7">
        <f t="shared" si="29"/>
        <v>2019</v>
      </c>
      <c r="E363" s="7">
        <f t="shared" si="30"/>
        <v>6</v>
      </c>
      <c r="F363" s="7">
        <f t="shared" si="31"/>
        <v>4</v>
      </c>
      <c r="G363" s="6" t="s">
        <v>1031</v>
      </c>
      <c r="H363" s="6" t="s">
        <v>1032</v>
      </c>
      <c r="I363" s="7">
        <v>2018</v>
      </c>
      <c r="J363" s="8" t="s">
        <v>1033</v>
      </c>
      <c r="K363" s="4" t="s">
        <v>888</v>
      </c>
      <c r="L363" s="8" t="s">
        <v>28</v>
      </c>
      <c r="M363" s="8" t="s">
        <v>937</v>
      </c>
      <c r="N363" s="8" t="s">
        <v>995</v>
      </c>
      <c r="O363" s="7">
        <v>101</v>
      </c>
    </row>
    <row r="364" spans="1:15" ht="17" x14ac:dyDescent="0.2">
      <c r="A364" s="4">
        <v>363</v>
      </c>
      <c r="B364" s="5">
        <v>43627</v>
      </c>
      <c r="C364" s="21" t="str">
        <f t="shared" si="28"/>
        <v>201906</v>
      </c>
      <c r="D364" s="7">
        <f t="shared" si="29"/>
        <v>2019</v>
      </c>
      <c r="E364" s="7">
        <f t="shared" si="30"/>
        <v>6</v>
      </c>
      <c r="F364" s="7">
        <f t="shared" si="31"/>
        <v>3</v>
      </c>
      <c r="G364" s="6" t="s">
        <v>1034</v>
      </c>
      <c r="H364" s="6" t="s">
        <v>1034</v>
      </c>
      <c r="I364" s="7">
        <v>2019</v>
      </c>
      <c r="J364" s="8" t="s">
        <v>1035</v>
      </c>
      <c r="K364" s="4" t="s">
        <v>888</v>
      </c>
      <c r="L364" s="8" t="s">
        <v>28</v>
      </c>
      <c r="M364" s="8" t="s">
        <v>937</v>
      </c>
      <c r="N364" s="8" t="s">
        <v>425</v>
      </c>
      <c r="O364" s="7">
        <v>113</v>
      </c>
    </row>
    <row r="365" spans="1:15" ht="17" x14ac:dyDescent="0.2">
      <c r="A365" s="4">
        <v>364</v>
      </c>
      <c r="B365" s="5">
        <v>43636</v>
      </c>
      <c r="C365" s="21" t="str">
        <f t="shared" si="28"/>
        <v>201906</v>
      </c>
      <c r="D365" s="7">
        <f t="shared" si="29"/>
        <v>2019</v>
      </c>
      <c r="E365" s="7">
        <f t="shared" si="30"/>
        <v>6</v>
      </c>
      <c r="F365" s="7">
        <f t="shared" si="31"/>
        <v>5</v>
      </c>
      <c r="G365" s="6" t="s">
        <v>1036</v>
      </c>
      <c r="H365" s="6" t="s">
        <v>1036</v>
      </c>
      <c r="I365" s="7">
        <v>2019</v>
      </c>
      <c r="J365" s="8" t="s">
        <v>1037</v>
      </c>
      <c r="K365" s="4" t="s">
        <v>888</v>
      </c>
      <c r="L365" s="8" t="s">
        <v>28</v>
      </c>
      <c r="M365" s="8" t="s">
        <v>937</v>
      </c>
      <c r="N365" s="8" t="s">
        <v>995</v>
      </c>
      <c r="O365" s="7">
        <v>112</v>
      </c>
    </row>
    <row r="366" spans="1:15" ht="17" x14ac:dyDescent="0.2">
      <c r="A366" s="4">
        <v>365</v>
      </c>
      <c r="B366" s="5">
        <v>43648</v>
      </c>
      <c r="C366" s="21" t="str">
        <f t="shared" si="28"/>
        <v>201907</v>
      </c>
      <c r="D366" s="7">
        <f t="shared" si="29"/>
        <v>2019</v>
      </c>
      <c r="E366" s="7">
        <f t="shared" si="30"/>
        <v>7</v>
      </c>
      <c r="F366" s="7">
        <f t="shared" si="31"/>
        <v>3</v>
      </c>
      <c r="G366" s="6" t="s">
        <v>1038</v>
      </c>
      <c r="H366" s="6" t="s">
        <v>1038</v>
      </c>
      <c r="I366" s="7">
        <v>2019</v>
      </c>
      <c r="J366" s="8" t="s">
        <v>1039</v>
      </c>
      <c r="K366" s="4" t="s">
        <v>888</v>
      </c>
      <c r="L366" s="8" t="s">
        <v>28</v>
      </c>
      <c r="M366" s="8" t="s">
        <v>937</v>
      </c>
      <c r="N366" s="8" t="s">
        <v>995</v>
      </c>
      <c r="O366" s="7">
        <v>73</v>
      </c>
    </row>
    <row r="367" spans="1:15" ht="17" x14ac:dyDescent="0.2">
      <c r="A367" s="4">
        <v>366</v>
      </c>
      <c r="B367" s="5">
        <v>43649</v>
      </c>
      <c r="C367" s="21" t="str">
        <f t="shared" si="28"/>
        <v>201907</v>
      </c>
      <c r="D367" s="7">
        <f t="shared" si="29"/>
        <v>2019</v>
      </c>
      <c r="E367" s="7">
        <f t="shared" si="30"/>
        <v>7</v>
      </c>
      <c r="F367" s="7">
        <f t="shared" si="31"/>
        <v>4</v>
      </c>
      <c r="G367" s="6" t="s">
        <v>1040</v>
      </c>
      <c r="H367" s="6" t="s">
        <v>1040</v>
      </c>
      <c r="I367" s="7">
        <v>2019</v>
      </c>
      <c r="J367" s="8" t="s">
        <v>1041</v>
      </c>
      <c r="K367" s="4" t="s">
        <v>888</v>
      </c>
      <c r="L367" s="8" t="s">
        <v>28</v>
      </c>
      <c r="M367" s="8" t="s">
        <v>937</v>
      </c>
      <c r="N367" s="8" t="s">
        <v>44</v>
      </c>
      <c r="O367" s="7">
        <v>100</v>
      </c>
    </row>
    <row r="368" spans="1:15" ht="17" x14ac:dyDescent="0.2">
      <c r="A368" s="4">
        <v>367</v>
      </c>
      <c r="B368" s="5">
        <v>43655</v>
      </c>
      <c r="C368" s="21" t="str">
        <f t="shared" si="28"/>
        <v>201907</v>
      </c>
      <c r="D368" s="7">
        <f t="shared" si="29"/>
        <v>2019</v>
      </c>
      <c r="E368" s="7">
        <f t="shared" si="30"/>
        <v>7</v>
      </c>
      <c r="F368" s="7">
        <f t="shared" si="31"/>
        <v>3</v>
      </c>
      <c r="G368" s="6" t="s">
        <v>1042</v>
      </c>
      <c r="H368" s="6" t="s">
        <v>1043</v>
      </c>
      <c r="I368" s="7">
        <v>2019</v>
      </c>
      <c r="J368" s="8" t="s">
        <v>568</v>
      </c>
      <c r="K368" s="4" t="s">
        <v>888</v>
      </c>
      <c r="L368" s="8" t="s">
        <v>28</v>
      </c>
      <c r="M368" s="8" t="s">
        <v>937</v>
      </c>
      <c r="N368" s="8" t="s">
        <v>44</v>
      </c>
      <c r="O368" s="7">
        <v>129</v>
      </c>
    </row>
    <row r="369" spans="1:15" ht="17" x14ac:dyDescent="0.2">
      <c r="A369" s="4">
        <v>368</v>
      </c>
      <c r="B369" s="5">
        <v>43663</v>
      </c>
      <c r="C369" s="21" t="str">
        <f t="shared" si="28"/>
        <v>201907</v>
      </c>
      <c r="D369" s="7">
        <f t="shared" si="29"/>
        <v>2019</v>
      </c>
      <c r="E369" s="7">
        <f t="shared" si="30"/>
        <v>7</v>
      </c>
      <c r="F369" s="7">
        <f t="shared" si="31"/>
        <v>4</v>
      </c>
      <c r="G369" s="6" t="s">
        <v>1044</v>
      </c>
      <c r="H369" s="6" t="s">
        <v>1045</v>
      </c>
      <c r="I369" s="7">
        <v>2019</v>
      </c>
      <c r="J369" s="8" t="s">
        <v>1046</v>
      </c>
      <c r="K369" s="4" t="s">
        <v>888</v>
      </c>
      <c r="L369" s="8" t="s">
        <v>28</v>
      </c>
      <c r="M369" s="8" t="s">
        <v>937</v>
      </c>
      <c r="N369" s="8" t="s">
        <v>425</v>
      </c>
      <c r="O369" s="7">
        <v>93</v>
      </c>
    </row>
    <row r="370" spans="1:15" ht="17" x14ac:dyDescent="0.2">
      <c r="A370" s="4">
        <v>369</v>
      </c>
      <c r="B370" s="5">
        <v>43676</v>
      </c>
      <c r="C370" s="21" t="str">
        <f>CONCATENATE(D370,IF(AND(E370&gt;=1,E370&lt;=9),"0",""),E370)</f>
        <v>201907</v>
      </c>
      <c r="D370" s="7">
        <f>YEAR(B370)</f>
        <v>2019</v>
      </c>
      <c r="E370" s="7">
        <f>MONTH(B370)</f>
        <v>7</v>
      </c>
      <c r="F370" s="7">
        <f>WEEKDAY(B370,1)</f>
        <v>3</v>
      </c>
      <c r="G370" s="6" t="s">
        <v>1047</v>
      </c>
      <c r="H370" s="6" t="s">
        <v>1048</v>
      </c>
      <c r="I370" s="7">
        <v>2019</v>
      </c>
      <c r="J370" s="8" t="s">
        <v>1049</v>
      </c>
      <c r="K370" s="4" t="s">
        <v>888</v>
      </c>
      <c r="L370" s="8" t="s">
        <v>28</v>
      </c>
      <c r="M370" s="8" t="s">
        <v>937</v>
      </c>
      <c r="N370" s="8" t="s">
        <v>44</v>
      </c>
      <c r="O370" s="7">
        <v>118</v>
      </c>
    </row>
    <row r="371" spans="1:15" ht="17" x14ac:dyDescent="0.2">
      <c r="A371" s="4">
        <v>370</v>
      </c>
      <c r="B371" s="5">
        <v>43690</v>
      </c>
      <c r="C371" s="21" t="str">
        <f>CONCATENATE(D371,IF(AND(E371&gt;=1,E371&lt;=9),"0",""),E371)</f>
        <v>201908</v>
      </c>
      <c r="D371" s="7">
        <f>YEAR(B371)</f>
        <v>2019</v>
      </c>
      <c r="E371" s="7">
        <f>MONTH(B371)</f>
        <v>8</v>
      </c>
      <c r="F371" s="7">
        <f>WEEKDAY(B371,1)</f>
        <v>3</v>
      </c>
      <c r="G371" s="6" t="s">
        <v>1050</v>
      </c>
      <c r="H371" s="6" t="s">
        <v>1051</v>
      </c>
      <c r="I371" s="7">
        <v>2017</v>
      </c>
      <c r="J371" s="8" t="s">
        <v>1052</v>
      </c>
      <c r="K371" s="4" t="s">
        <v>888</v>
      </c>
      <c r="L371" s="8" t="s">
        <v>28</v>
      </c>
      <c r="M371" s="8" t="s">
        <v>937</v>
      </c>
      <c r="N371" s="8" t="s">
        <v>995</v>
      </c>
      <c r="O371" s="7">
        <v>100</v>
      </c>
    </row>
    <row r="372" spans="1:15" ht="17" x14ac:dyDescent="0.2">
      <c r="A372" s="4">
        <v>371</v>
      </c>
      <c r="B372" s="5">
        <v>43710</v>
      </c>
      <c r="C372" s="21" t="str">
        <f>CONCATENATE(D372,IF(AND(E372&gt;=1,E372&lt;=9),"0",""),E372)</f>
        <v>201909</v>
      </c>
      <c r="D372" s="7">
        <f>YEAR(B372)</f>
        <v>2019</v>
      </c>
      <c r="E372" s="7">
        <f>MONTH(B372)</f>
        <v>9</v>
      </c>
      <c r="F372" s="7">
        <f>WEEKDAY(B372,1)</f>
        <v>2</v>
      </c>
      <c r="G372" s="6" t="s">
        <v>1053</v>
      </c>
      <c r="H372" s="6" t="s">
        <v>1054</v>
      </c>
      <c r="I372" s="7">
        <v>2019</v>
      </c>
      <c r="J372" s="8" t="s">
        <v>1055</v>
      </c>
      <c r="K372" s="4" t="s">
        <v>888</v>
      </c>
      <c r="L372" s="8" t="s">
        <v>28</v>
      </c>
      <c r="M372" s="8" t="s">
        <v>937</v>
      </c>
      <c r="N372" s="8" t="s">
        <v>995</v>
      </c>
      <c r="O372" s="7">
        <v>161</v>
      </c>
    </row>
    <row r="373" spans="1:15" ht="17" x14ac:dyDescent="0.2">
      <c r="A373" s="4">
        <v>372</v>
      </c>
      <c r="B373" s="5">
        <v>43741</v>
      </c>
      <c r="C373" s="21" t="str">
        <f>CONCATENATE(D373,IF(AND(E373&gt;=1,E373&lt;=9),"0",""),E373)</f>
        <v>201910</v>
      </c>
      <c r="D373" s="7">
        <f>YEAR(B373)</f>
        <v>2019</v>
      </c>
      <c r="E373" s="7">
        <f>MONTH(B373)</f>
        <v>10</v>
      </c>
      <c r="F373" s="7">
        <f>WEEKDAY(B373,1)</f>
        <v>5</v>
      </c>
      <c r="G373" s="6" t="s">
        <v>1056</v>
      </c>
      <c r="H373" s="6" t="s">
        <v>1056</v>
      </c>
      <c r="I373" s="7">
        <v>2018</v>
      </c>
      <c r="J373" s="8" t="s">
        <v>1057</v>
      </c>
      <c r="K373" s="4" t="s">
        <v>888</v>
      </c>
      <c r="L373" s="8" t="s">
        <v>996</v>
      </c>
      <c r="M373" s="8" t="s">
        <v>939</v>
      </c>
      <c r="N373" s="8" t="s">
        <v>578</v>
      </c>
      <c r="O373" s="7">
        <v>119</v>
      </c>
    </row>
    <row r="374" spans="1:15" ht="17" x14ac:dyDescent="0.2">
      <c r="A374" s="4">
        <v>373</v>
      </c>
      <c r="B374" s="5">
        <v>43768</v>
      </c>
      <c r="C374" s="21" t="str">
        <f t="shared" si="28"/>
        <v>201910</v>
      </c>
      <c r="D374" s="7">
        <f t="shared" si="29"/>
        <v>2019</v>
      </c>
      <c r="E374" s="7">
        <f t="shared" si="30"/>
        <v>10</v>
      </c>
      <c r="F374" s="7">
        <f t="shared" si="31"/>
        <v>4</v>
      </c>
      <c r="G374" s="6" t="s">
        <v>1058</v>
      </c>
      <c r="H374" s="6" t="s">
        <v>1059</v>
      </c>
      <c r="I374" s="7">
        <v>2019</v>
      </c>
      <c r="J374" s="8" t="s">
        <v>1060</v>
      </c>
      <c r="K374" s="4" t="s">
        <v>888</v>
      </c>
      <c r="L374" s="8" t="s">
        <v>28</v>
      </c>
      <c r="M374" s="8" t="s">
        <v>937</v>
      </c>
      <c r="N374" s="8" t="s">
        <v>425</v>
      </c>
      <c r="O374" s="7">
        <v>122</v>
      </c>
    </row>
    <row r="375" spans="1:15" ht="34" x14ac:dyDescent="0.2">
      <c r="A375" s="4">
        <v>374</v>
      </c>
      <c r="B375" s="5">
        <v>43818</v>
      </c>
      <c r="C375" s="21" t="str">
        <f t="shared" si="28"/>
        <v>201912</v>
      </c>
      <c r="D375" s="7">
        <f t="shared" si="29"/>
        <v>2019</v>
      </c>
      <c r="E375" s="7">
        <f t="shared" si="30"/>
        <v>12</v>
      </c>
      <c r="F375" s="7">
        <f t="shared" si="31"/>
        <v>5</v>
      </c>
      <c r="G375" s="6" t="s">
        <v>1061</v>
      </c>
      <c r="H375" s="6" t="s">
        <v>1062</v>
      </c>
      <c r="I375" s="7">
        <v>2019</v>
      </c>
      <c r="J375" s="8" t="s">
        <v>1063</v>
      </c>
      <c r="K375" s="4" t="s">
        <v>888</v>
      </c>
      <c r="L375" s="8" t="s">
        <v>28</v>
      </c>
      <c r="M375" s="8" t="s">
        <v>937</v>
      </c>
      <c r="N375" s="8" t="s">
        <v>425</v>
      </c>
      <c r="O375" s="7">
        <v>141</v>
      </c>
    </row>
    <row r="376" spans="1:15" ht="34" x14ac:dyDescent="0.2">
      <c r="A376" s="4">
        <v>375</v>
      </c>
      <c r="B376" s="5">
        <v>45224</v>
      </c>
      <c r="C376" s="21" t="str">
        <f t="shared" si="28"/>
        <v>202310</v>
      </c>
      <c r="D376" s="7">
        <f t="shared" si="29"/>
        <v>2023</v>
      </c>
      <c r="E376" s="7">
        <f t="shared" si="30"/>
        <v>10</v>
      </c>
      <c r="F376" s="7">
        <f t="shared" si="31"/>
        <v>4</v>
      </c>
      <c r="G376" s="6" t="s">
        <v>1065</v>
      </c>
      <c r="H376" s="6" t="s">
        <v>1066</v>
      </c>
      <c r="I376" s="7">
        <v>2023</v>
      </c>
      <c r="J376" s="8" t="s">
        <v>1067</v>
      </c>
      <c r="K376" s="4" t="s">
        <v>1068</v>
      </c>
      <c r="L376" s="8" t="s">
        <v>1069</v>
      </c>
      <c r="M376" s="8" t="s">
        <v>1070</v>
      </c>
      <c r="N376" s="8" t="s">
        <v>1071</v>
      </c>
      <c r="O376" s="7">
        <v>206</v>
      </c>
    </row>
  </sheetData>
  <autoFilter ref="A1:O37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sheetPr codeName="Hoja2"/>
  <dimension ref="A2:U20"/>
  <sheetViews>
    <sheetView topLeftCell="B3" workbookViewId="0">
      <selection activeCell="P42" sqref="P42"/>
    </sheetView>
  </sheetViews>
  <sheetFormatPr baseColWidth="10" defaultRowHeight="16" x14ac:dyDescent="0.2"/>
  <cols>
    <col min="1" max="1" width="12.83203125" bestFit="1" customWidth="1"/>
    <col min="2" max="2" width="22.83203125" bestFit="1" customWidth="1"/>
    <col min="3" max="3" width="7.1640625" bestFit="1" customWidth="1"/>
    <col min="4" max="4" width="18.33203125" bestFit="1" customWidth="1"/>
    <col min="5" max="5" width="10.83203125" bestFit="1" customWidth="1"/>
    <col min="6" max="6" width="7.6640625" customWidth="1"/>
    <col min="7" max="7" width="18.6640625" bestFit="1" customWidth="1"/>
    <col min="8" max="8" width="10.83203125" bestFit="1" customWidth="1"/>
    <col min="9" max="9" width="16.83203125" bestFit="1" customWidth="1"/>
    <col min="10" max="10" width="6.83203125" customWidth="1"/>
    <col min="11" max="11" width="12.33203125" bestFit="1" customWidth="1"/>
    <col min="12" max="12" width="7.83203125" bestFit="1" customWidth="1"/>
    <col min="13" max="16" width="5.1640625" bestFit="1" customWidth="1"/>
    <col min="17" max="17" width="12" bestFit="1" customWidth="1"/>
    <col min="18" max="19" width="13.1640625" bestFit="1" customWidth="1"/>
    <col min="20" max="20" width="10.83203125" bestFit="1" customWidth="1"/>
    <col min="21" max="21" width="18.83203125" bestFit="1" customWidth="1"/>
    <col min="22" max="22" width="7.33203125" bestFit="1" customWidth="1"/>
    <col min="23" max="23" width="3.83203125" bestFit="1" customWidth="1"/>
    <col min="24" max="24" width="4.5" bestFit="1" customWidth="1"/>
    <col min="25" max="25" width="3.83203125" bestFit="1" customWidth="1"/>
    <col min="26" max="26" width="4.83203125" bestFit="1" customWidth="1"/>
    <col min="27" max="27" width="3.6640625" bestFit="1" customWidth="1"/>
    <col min="28" max="28" width="3.1640625" bestFit="1" customWidth="1"/>
    <col min="29" max="29" width="4.1640625" bestFit="1" customWidth="1"/>
    <col min="30" max="30" width="4.6640625" bestFit="1" customWidth="1"/>
    <col min="31" max="31" width="3.6640625" bestFit="1" customWidth="1"/>
    <col min="32" max="32" width="4.1640625" bestFit="1" customWidth="1"/>
    <col min="33" max="33" width="3.5" bestFit="1" customWidth="1"/>
    <col min="34" max="34" width="9.83203125" bestFit="1" customWidth="1"/>
    <col min="35" max="35" width="7.33203125" bestFit="1" customWidth="1"/>
    <col min="36" max="36" width="3.83203125" bestFit="1" customWidth="1"/>
    <col min="37" max="37" width="4.5" bestFit="1" customWidth="1"/>
    <col min="38" max="38" width="3.83203125" bestFit="1" customWidth="1"/>
    <col min="39" max="39" width="4.83203125" bestFit="1" customWidth="1"/>
    <col min="40" max="40" width="3.6640625" bestFit="1" customWidth="1"/>
    <col min="41" max="41" width="3.1640625" bestFit="1" customWidth="1"/>
    <col min="42" max="42" width="4.1640625" bestFit="1" customWidth="1"/>
    <col min="43" max="43" width="4.6640625" bestFit="1" customWidth="1"/>
    <col min="44" max="44" width="9.83203125" bestFit="1" customWidth="1"/>
    <col min="45" max="45" width="12" bestFit="1" customWidth="1"/>
  </cols>
  <sheetData>
    <row r="2" spans="1:21" x14ac:dyDescent="0.2">
      <c r="A2" s="36" t="s">
        <v>898</v>
      </c>
      <c r="B2" s="36"/>
      <c r="C2" s="36"/>
    </row>
    <row r="3" spans="1:21" x14ac:dyDescent="0.2">
      <c r="A3" s="11" t="s">
        <v>899</v>
      </c>
      <c r="B3" t="s">
        <v>992</v>
      </c>
      <c r="D3" s="11" t="s">
        <v>5</v>
      </c>
      <c r="E3" t="s">
        <v>895</v>
      </c>
      <c r="G3" s="11" t="s">
        <v>901</v>
      </c>
      <c r="H3" t="s">
        <v>895</v>
      </c>
      <c r="I3" t="s">
        <v>897</v>
      </c>
      <c r="K3" s="11" t="s">
        <v>895</v>
      </c>
      <c r="L3" s="11" t="s">
        <v>991</v>
      </c>
      <c r="S3" s="11" t="s">
        <v>901</v>
      </c>
      <c r="T3" t="s">
        <v>895</v>
      </c>
      <c r="U3" t="s">
        <v>993</v>
      </c>
    </row>
    <row r="4" spans="1:21" x14ac:dyDescent="0.2">
      <c r="A4" s="12" t="s">
        <v>250</v>
      </c>
      <c r="B4" s="38">
        <v>1941</v>
      </c>
      <c r="D4" s="12" t="s">
        <v>215</v>
      </c>
      <c r="E4">
        <v>10</v>
      </c>
      <c r="G4" s="12" t="s">
        <v>13</v>
      </c>
      <c r="H4">
        <v>293</v>
      </c>
      <c r="I4" s="38">
        <v>122.00682593856655</v>
      </c>
      <c r="K4" s="11" t="s">
        <v>896</v>
      </c>
      <c r="L4" t="s">
        <v>891</v>
      </c>
      <c r="M4" t="s">
        <v>892</v>
      </c>
      <c r="N4" t="s">
        <v>893</v>
      </c>
      <c r="O4" t="s">
        <v>894</v>
      </c>
      <c r="P4" t="s">
        <v>1064</v>
      </c>
      <c r="Q4" t="s">
        <v>890</v>
      </c>
      <c r="S4" s="12" t="s">
        <v>937</v>
      </c>
      <c r="T4" s="40">
        <v>0.20053475935828877</v>
      </c>
      <c r="U4" s="38">
        <v>127.96</v>
      </c>
    </row>
    <row r="5" spans="1:21" x14ac:dyDescent="0.2">
      <c r="A5" s="12" t="s">
        <v>291</v>
      </c>
      <c r="B5" s="38">
        <v>1972</v>
      </c>
      <c r="D5" s="12" t="s">
        <v>92</v>
      </c>
      <c r="E5">
        <v>6</v>
      </c>
      <c r="G5" s="12" t="s">
        <v>44</v>
      </c>
      <c r="H5">
        <v>17</v>
      </c>
      <c r="I5" s="38">
        <v>123.23529411764706</v>
      </c>
      <c r="K5" s="37" t="s">
        <v>979</v>
      </c>
      <c r="L5">
        <v>11</v>
      </c>
      <c r="M5">
        <v>16</v>
      </c>
      <c r="N5">
        <v>10</v>
      </c>
      <c r="O5">
        <v>8</v>
      </c>
      <c r="P5">
        <v>4</v>
      </c>
      <c r="Q5">
        <v>49</v>
      </c>
      <c r="S5" s="12" t="s">
        <v>938</v>
      </c>
      <c r="T5" s="40">
        <v>4.8128342245989303E-2</v>
      </c>
      <c r="U5" s="38">
        <v>136.44444444444446</v>
      </c>
    </row>
    <row r="6" spans="1:21" x14ac:dyDescent="0.2">
      <c r="A6" s="12" t="s">
        <v>314</v>
      </c>
      <c r="B6" s="38">
        <v>1978.6666666666667</v>
      </c>
      <c r="D6" s="12" t="s">
        <v>240</v>
      </c>
      <c r="E6">
        <v>6</v>
      </c>
      <c r="G6" s="12" t="s">
        <v>42</v>
      </c>
      <c r="H6">
        <v>12</v>
      </c>
      <c r="I6" s="38">
        <v>113.66666666666667</v>
      </c>
      <c r="K6" s="37" t="s">
        <v>980</v>
      </c>
      <c r="L6">
        <v>7</v>
      </c>
      <c r="M6">
        <v>11</v>
      </c>
      <c r="N6">
        <v>8</v>
      </c>
      <c r="O6">
        <v>5</v>
      </c>
      <c r="P6">
        <v>5</v>
      </c>
      <c r="Q6">
        <v>36</v>
      </c>
      <c r="S6" s="12" t="s">
        <v>939</v>
      </c>
      <c r="T6" s="40">
        <v>0.75133689839572193</v>
      </c>
      <c r="U6" s="38">
        <v>121.36654804270462</v>
      </c>
    </row>
    <row r="7" spans="1:21" x14ac:dyDescent="0.2">
      <c r="A7" s="12" t="s">
        <v>210</v>
      </c>
      <c r="B7" s="38">
        <v>1991.4772727272727</v>
      </c>
      <c r="D7" s="12" t="s">
        <v>99</v>
      </c>
      <c r="E7">
        <v>6</v>
      </c>
      <c r="G7" s="12" t="s">
        <v>425</v>
      </c>
      <c r="H7">
        <v>10</v>
      </c>
      <c r="I7" s="38">
        <v>127.9</v>
      </c>
      <c r="K7" s="37" t="s">
        <v>981</v>
      </c>
      <c r="L7">
        <v>7</v>
      </c>
      <c r="M7">
        <v>16</v>
      </c>
      <c r="N7">
        <v>7</v>
      </c>
      <c r="O7">
        <v>2</v>
      </c>
      <c r="P7">
        <v>2</v>
      </c>
      <c r="Q7">
        <v>34</v>
      </c>
      <c r="S7" s="12" t="s">
        <v>890</v>
      </c>
      <c r="T7" s="39">
        <v>1</v>
      </c>
      <c r="U7" s="38">
        <v>123.4144385026738</v>
      </c>
    </row>
    <row r="8" spans="1:21" x14ac:dyDescent="0.2">
      <c r="A8" s="12" t="s">
        <v>591</v>
      </c>
      <c r="B8" s="38">
        <v>1995.4285714285713</v>
      </c>
      <c r="D8" s="12" t="s">
        <v>20</v>
      </c>
      <c r="E8">
        <v>5</v>
      </c>
      <c r="G8" s="12" t="s">
        <v>339</v>
      </c>
      <c r="H8">
        <v>7</v>
      </c>
      <c r="I8" s="38">
        <v>130</v>
      </c>
      <c r="K8" s="37" t="s">
        <v>982</v>
      </c>
      <c r="L8">
        <v>22</v>
      </c>
      <c r="M8">
        <v>13</v>
      </c>
      <c r="N8">
        <v>13</v>
      </c>
      <c r="O8">
        <v>6</v>
      </c>
      <c r="P8">
        <v>3</v>
      </c>
      <c r="Q8">
        <v>57</v>
      </c>
    </row>
    <row r="9" spans="1:21" x14ac:dyDescent="0.2">
      <c r="A9" s="12" t="s">
        <v>12</v>
      </c>
      <c r="B9" s="38">
        <v>2000.9402985074628</v>
      </c>
      <c r="D9" s="12" t="s">
        <v>61</v>
      </c>
      <c r="E9">
        <v>5</v>
      </c>
      <c r="G9" s="12" t="s">
        <v>995</v>
      </c>
      <c r="H9">
        <v>6</v>
      </c>
      <c r="I9" s="38">
        <v>111.83333333333333</v>
      </c>
      <c r="K9" s="37" t="s">
        <v>983</v>
      </c>
      <c r="L9">
        <v>16</v>
      </c>
      <c r="M9">
        <v>13</v>
      </c>
      <c r="N9">
        <v>7</v>
      </c>
      <c r="O9">
        <v>2</v>
      </c>
      <c r="P9">
        <v>1</v>
      </c>
      <c r="Q9">
        <v>39</v>
      </c>
    </row>
    <row r="10" spans="1:21" x14ac:dyDescent="0.2">
      <c r="A10" s="12" t="s">
        <v>33</v>
      </c>
      <c r="B10" s="38">
        <v>2003.2112676056338</v>
      </c>
      <c r="D10" s="12" t="s">
        <v>119</v>
      </c>
      <c r="E10">
        <v>5</v>
      </c>
      <c r="G10" s="12" t="s">
        <v>578</v>
      </c>
      <c r="H10">
        <v>5</v>
      </c>
      <c r="I10" s="38">
        <v>137.6</v>
      </c>
      <c r="K10" s="37" t="s">
        <v>984</v>
      </c>
      <c r="L10">
        <v>3</v>
      </c>
      <c r="M10">
        <v>12</v>
      </c>
      <c r="N10">
        <v>7</v>
      </c>
      <c r="O10">
        <v>5</v>
      </c>
      <c r="P10">
        <v>3</v>
      </c>
      <c r="Q10">
        <v>30</v>
      </c>
    </row>
    <row r="11" spans="1:21" x14ac:dyDescent="0.2">
      <c r="A11" s="12" t="s">
        <v>492</v>
      </c>
      <c r="B11" s="38">
        <v>2004.9166666666667</v>
      </c>
      <c r="D11" s="12" t="s">
        <v>654</v>
      </c>
      <c r="E11">
        <v>5</v>
      </c>
      <c r="G11" s="12" t="s">
        <v>685</v>
      </c>
      <c r="H11">
        <v>5</v>
      </c>
      <c r="I11" s="38">
        <v>150.6</v>
      </c>
      <c r="K11" s="37" t="s">
        <v>985</v>
      </c>
      <c r="L11">
        <v>5</v>
      </c>
      <c r="M11">
        <v>11</v>
      </c>
      <c r="N11">
        <v>8</v>
      </c>
      <c r="O11">
        <v>2</v>
      </c>
      <c r="P11">
        <v>5</v>
      </c>
      <c r="Q11">
        <v>31</v>
      </c>
    </row>
    <row r="12" spans="1:21" x14ac:dyDescent="0.2">
      <c r="A12" s="12" t="s">
        <v>17</v>
      </c>
      <c r="B12" s="38">
        <v>2008.3611111111111</v>
      </c>
      <c r="D12" s="12" t="s">
        <v>356</v>
      </c>
      <c r="E12">
        <v>4</v>
      </c>
      <c r="G12" s="12" t="s">
        <v>827</v>
      </c>
      <c r="H12">
        <v>4</v>
      </c>
      <c r="I12" s="38">
        <v>134.25</v>
      </c>
      <c r="K12" s="37" t="s">
        <v>986</v>
      </c>
      <c r="L12">
        <v>2</v>
      </c>
      <c r="M12">
        <v>10</v>
      </c>
      <c r="N12">
        <v>8</v>
      </c>
      <c r="O12">
        <v>2</v>
      </c>
      <c r="P12">
        <v>1</v>
      </c>
      <c r="Q12">
        <v>23</v>
      </c>
    </row>
    <row r="13" spans="1:21" x14ac:dyDescent="0.2">
      <c r="A13" s="12" t="s">
        <v>577</v>
      </c>
      <c r="B13" s="38">
        <v>2018</v>
      </c>
      <c r="D13" s="12" t="s">
        <v>43</v>
      </c>
      <c r="E13">
        <v>4</v>
      </c>
      <c r="G13" s="12" t="s">
        <v>625</v>
      </c>
      <c r="H13">
        <v>3</v>
      </c>
      <c r="I13" s="38">
        <v>142.33333333333334</v>
      </c>
      <c r="K13" s="37" t="s">
        <v>987</v>
      </c>
      <c r="M13">
        <v>7</v>
      </c>
      <c r="N13">
        <v>7</v>
      </c>
      <c r="O13">
        <v>3</v>
      </c>
      <c r="P13">
        <v>1</v>
      </c>
      <c r="Q13">
        <v>18</v>
      </c>
    </row>
    <row r="14" spans="1:21" x14ac:dyDescent="0.2">
      <c r="A14" s="12" t="s">
        <v>996</v>
      </c>
      <c r="B14" s="38">
        <v>2018</v>
      </c>
      <c r="D14" s="12" t="s">
        <v>890</v>
      </c>
      <c r="E14">
        <v>56</v>
      </c>
      <c r="G14" s="12" t="s">
        <v>877</v>
      </c>
      <c r="H14">
        <v>2</v>
      </c>
      <c r="I14" s="38">
        <v>180.5</v>
      </c>
      <c r="K14" s="37" t="s">
        <v>988</v>
      </c>
      <c r="L14">
        <v>2</v>
      </c>
      <c r="M14">
        <v>10</v>
      </c>
      <c r="N14">
        <v>6</v>
      </c>
      <c r="O14">
        <v>2</v>
      </c>
      <c r="P14">
        <v>2</v>
      </c>
      <c r="Q14">
        <v>22</v>
      </c>
    </row>
    <row r="15" spans="1:21" x14ac:dyDescent="0.2">
      <c r="A15" s="12" t="s">
        <v>28</v>
      </c>
      <c r="B15" s="38">
        <v>2019.8833333333334</v>
      </c>
      <c r="G15" s="12" t="s">
        <v>994</v>
      </c>
      <c r="H15">
        <v>2</v>
      </c>
      <c r="I15" s="38">
        <v>110.5</v>
      </c>
      <c r="K15" s="37" t="s">
        <v>989</v>
      </c>
      <c r="L15">
        <v>3</v>
      </c>
      <c r="M15">
        <v>7</v>
      </c>
      <c r="N15">
        <v>4</v>
      </c>
      <c r="Q15">
        <v>14</v>
      </c>
    </row>
    <row r="16" spans="1:21" x14ac:dyDescent="0.2">
      <c r="A16" s="12" t="s">
        <v>220</v>
      </c>
      <c r="B16" s="38">
        <v>2021.3333333333333</v>
      </c>
      <c r="G16" s="12" t="s">
        <v>29</v>
      </c>
      <c r="H16">
        <v>2</v>
      </c>
      <c r="I16" s="38">
        <v>125</v>
      </c>
      <c r="K16" s="37" t="s">
        <v>990</v>
      </c>
      <c r="L16">
        <v>6</v>
      </c>
      <c r="M16">
        <v>9</v>
      </c>
      <c r="N16">
        <v>5</v>
      </c>
      <c r="P16">
        <v>1</v>
      </c>
      <c r="Q16">
        <v>21</v>
      </c>
    </row>
    <row r="17" spans="1:17" x14ac:dyDescent="0.2">
      <c r="A17" s="12" t="s">
        <v>604</v>
      </c>
      <c r="B17" s="38">
        <v>2021.6666666666667</v>
      </c>
      <c r="G17" s="12" t="s">
        <v>516</v>
      </c>
      <c r="H17">
        <v>2</v>
      </c>
      <c r="I17" s="38">
        <v>149</v>
      </c>
      <c r="K17" s="37" t="s">
        <v>890</v>
      </c>
      <c r="L17">
        <v>84</v>
      </c>
      <c r="M17">
        <v>135</v>
      </c>
      <c r="N17">
        <v>90</v>
      </c>
      <c r="O17">
        <v>37</v>
      </c>
      <c r="P17">
        <v>28</v>
      </c>
      <c r="Q17">
        <v>374</v>
      </c>
    </row>
    <row r="18" spans="1:17" x14ac:dyDescent="0.2">
      <c r="A18" s="12" t="s">
        <v>569</v>
      </c>
      <c r="B18" s="38">
        <v>2022</v>
      </c>
      <c r="G18" s="12" t="s">
        <v>890</v>
      </c>
      <c r="H18">
        <v>370</v>
      </c>
      <c r="I18" s="38">
        <v>123.24864864864865</v>
      </c>
    </row>
    <row r="19" spans="1:17" x14ac:dyDescent="0.2">
      <c r="A19" s="12" t="s">
        <v>660</v>
      </c>
      <c r="B19" s="38">
        <v>2022</v>
      </c>
    </row>
    <row r="20" spans="1:17" x14ac:dyDescent="0.2">
      <c r="A20" s="12" t="s">
        <v>890</v>
      </c>
      <c r="B20" s="38">
        <v>2004.566844919786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sheetPr codeName="Hoja3"/>
  <dimension ref="A1:K60"/>
  <sheetViews>
    <sheetView zoomScaleNormal="100" workbookViewId="0">
      <selection activeCell="F3" sqref="F3:G9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41" t="s">
        <v>932</v>
      </c>
      <c r="B1" s="41"/>
      <c r="C1" s="41"/>
      <c r="D1" s="41"/>
      <c r="E1" s="41"/>
      <c r="F1" s="41"/>
      <c r="G1" s="41"/>
      <c r="H1" s="41"/>
    </row>
    <row r="2" spans="1:11" s="13" customFormat="1" ht="34" x14ac:dyDescent="0.2">
      <c r="A2" s="16" t="s">
        <v>905</v>
      </c>
      <c r="B2" s="17" t="s">
        <v>906</v>
      </c>
      <c r="C2" s="16" t="s">
        <v>909</v>
      </c>
      <c r="D2" s="16" t="s">
        <v>907</v>
      </c>
      <c r="E2" s="17" t="s">
        <v>908</v>
      </c>
      <c r="F2" s="17" t="s">
        <v>930</v>
      </c>
      <c r="G2" s="16" t="s">
        <v>929</v>
      </c>
      <c r="H2" s="17" t="s">
        <v>931</v>
      </c>
    </row>
    <row r="3" spans="1:11" x14ac:dyDescent="0.2">
      <c r="A3" s="14">
        <v>2020</v>
      </c>
      <c r="B3" s="14">
        <f>COUNTIF(Movies!D:D,View_Analysis!A3)</f>
        <v>84</v>
      </c>
      <c r="C3" s="14">
        <v>1</v>
      </c>
      <c r="D3" s="14" t="s">
        <v>910</v>
      </c>
      <c r="E3" s="14">
        <f>COUNTIF(Movies!E:E,View_Analysis!C3)</f>
        <v>49</v>
      </c>
      <c r="F3" s="14">
        <v>1</v>
      </c>
      <c r="G3" s="14" t="s">
        <v>922</v>
      </c>
      <c r="H3" s="14">
        <f>COUNTIF(Movies!F:F,View_Analysis!F3)</f>
        <v>48</v>
      </c>
      <c r="K3" s="15"/>
    </row>
    <row r="4" spans="1:11" x14ac:dyDescent="0.2">
      <c r="A4" s="14">
        <v>2021</v>
      </c>
      <c r="B4" s="14">
        <f>COUNTIF(Movies!D:D,View_Analysis!A4)</f>
        <v>135</v>
      </c>
      <c r="C4" s="14">
        <v>2</v>
      </c>
      <c r="D4" s="14" t="s">
        <v>911</v>
      </c>
      <c r="E4" s="14">
        <f>COUNTIF(Movies!E:E,View_Analysis!C4)</f>
        <v>36</v>
      </c>
      <c r="F4" s="14">
        <v>2</v>
      </c>
      <c r="G4" s="14" t="s">
        <v>923</v>
      </c>
      <c r="H4" s="14">
        <f>COUNTIF(Movies!F:F,View_Analysis!F4)</f>
        <v>29</v>
      </c>
    </row>
    <row r="5" spans="1:11" x14ac:dyDescent="0.2">
      <c r="A5" s="14">
        <v>2022</v>
      </c>
      <c r="B5" s="14">
        <f>COUNTIF(Movies!D:D,View_Analysis!A5)</f>
        <v>90</v>
      </c>
      <c r="C5" s="14">
        <v>3</v>
      </c>
      <c r="D5" s="14" t="s">
        <v>912</v>
      </c>
      <c r="E5" s="14">
        <f>COUNTIF(Movies!E:E,View_Analysis!C5)</f>
        <v>34</v>
      </c>
      <c r="F5" s="14">
        <v>3</v>
      </c>
      <c r="G5" s="14" t="s">
        <v>924</v>
      </c>
      <c r="H5" s="14">
        <f>COUNTIF(Movies!F:F,View_Analysis!F5)</f>
        <v>44</v>
      </c>
    </row>
    <row r="6" spans="1:11" x14ac:dyDescent="0.2">
      <c r="A6" s="14">
        <v>2023</v>
      </c>
      <c r="B6" s="14">
        <f>COUNTIF(Movies!D:D,View_Analysis!A6)</f>
        <v>38</v>
      </c>
      <c r="C6" s="14">
        <v>4</v>
      </c>
      <c r="D6" s="14" t="s">
        <v>913</v>
      </c>
      <c r="E6" s="14">
        <f>COUNTIF(Movies!E:E,View_Analysis!C6)</f>
        <v>57</v>
      </c>
      <c r="F6" s="14">
        <v>4</v>
      </c>
      <c r="G6" s="14" t="s">
        <v>925</v>
      </c>
      <c r="H6" s="14">
        <f>COUNTIF(Movies!F:F,View_Analysis!F6)</f>
        <v>68</v>
      </c>
    </row>
    <row r="7" spans="1:11" x14ac:dyDescent="0.2">
      <c r="A7" s="14"/>
      <c r="B7" s="14"/>
      <c r="C7" s="14">
        <v>5</v>
      </c>
      <c r="D7" s="14" t="s">
        <v>914</v>
      </c>
      <c r="E7" s="14">
        <f>COUNTIF(Movies!E:E,View_Analysis!C7)</f>
        <v>39</v>
      </c>
      <c r="F7" s="14">
        <v>5</v>
      </c>
      <c r="G7" s="14" t="s">
        <v>926</v>
      </c>
      <c r="H7" s="14">
        <f>COUNTIF(Movies!F:F,View_Analysis!F7)</f>
        <v>33</v>
      </c>
    </row>
    <row r="8" spans="1:11" x14ac:dyDescent="0.2">
      <c r="A8" s="14"/>
      <c r="B8" s="14"/>
      <c r="C8" s="14">
        <v>6</v>
      </c>
      <c r="D8" s="14" t="s">
        <v>915</v>
      </c>
      <c r="E8" s="14">
        <f>COUNTIF(Movies!E:E,View_Analysis!C8)</f>
        <v>30</v>
      </c>
      <c r="F8" s="14">
        <v>6</v>
      </c>
      <c r="G8" s="14" t="s">
        <v>927</v>
      </c>
      <c r="H8" s="14">
        <f>COUNTIF(Movies!F:F,View_Analysis!F8)</f>
        <v>70</v>
      </c>
    </row>
    <row r="9" spans="1:11" x14ac:dyDescent="0.2">
      <c r="A9" s="14"/>
      <c r="B9" s="14"/>
      <c r="C9" s="14">
        <v>7</v>
      </c>
      <c r="D9" s="14" t="s">
        <v>916</v>
      </c>
      <c r="E9" s="14">
        <f>COUNTIF(Movies!E:E,View_Analysis!C9)</f>
        <v>31</v>
      </c>
      <c r="F9" s="14">
        <v>7</v>
      </c>
      <c r="G9" s="14" t="s">
        <v>928</v>
      </c>
      <c r="H9" s="14">
        <f>COUNTIF(Movies!F:F,View_Analysis!F9)</f>
        <v>83</v>
      </c>
    </row>
    <row r="10" spans="1:11" x14ac:dyDescent="0.2">
      <c r="A10" s="14"/>
      <c r="B10" s="14"/>
      <c r="C10" s="14">
        <v>8</v>
      </c>
      <c r="D10" s="14" t="s">
        <v>917</v>
      </c>
      <c r="E10" s="14">
        <f>COUNTIF(Movies!E:E,View_Analysis!C10)</f>
        <v>23</v>
      </c>
      <c r="F10" s="14"/>
      <c r="G10" s="14"/>
      <c r="H10" s="14"/>
    </row>
    <row r="11" spans="1:11" x14ac:dyDescent="0.2">
      <c r="A11" s="14"/>
      <c r="B11" s="14"/>
      <c r="C11" s="14">
        <v>9</v>
      </c>
      <c r="D11" s="14" t="s">
        <v>918</v>
      </c>
      <c r="E11" s="14">
        <f>COUNTIF(Movies!E:E,View_Analysis!C11)</f>
        <v>18</v>
      </c>
      <c r="F11" s="14"/>
      <c r="G11" s="14"/>
      <c r="H11" s="14"/>
    </row>
    <row r="12" spans="1:11" x14ac:dyDescent="0.2">
      <c r="A12" s="14"/>
      <c r="B12" s="14"/>
      <c r="C12" s="14">
        <v>10</v>
      </c>
      <c r="D12" s="14" t="s">
        <v>919</v>
      </c>
      <c r="E12" s="14">
        <f>COUNTIF(Movies!E:E,View_Analysis!C12)</f>
        <v>23</v>
      </c>
      <c r="F12" s="14"/>
      <c r="G12" s="14"/>
      <c r="H12" s="14"/>
    </row>
    <row r="13" spans="1:11" x14ac:dyDescent="0.2">
      <c r="A13" s="14"/>
      <c r="B13" s="14"/>
      <c r="C13" s="14">
        <v>11</v>
      </c>
      <c r="D13" s="14" t="s">
        <v>920</v>
      </c>
      <c r="E13" s="14">
        <f>COUNTIF(Movies!E:E,View_Analysis!C13)</f>
        <v>14</v>
      </c>
      <c r="F13" s="14"/>
      <c r="G13" s="14"/>
      <c r="H13" s="14"/>
    </row>
    <row r="14" spans="1:11" x14ac:dyDescent="0.2">
      <c r="A14" s="14"/>
      <c r="B14" s="14"/>
      <c r="C14" s="14">
        <v>12</v>
      </c>
      <c r="D14" s="14" t="s">
        <v>921</v>
      </c>
      <c r="E14" s="14">
        <f>COUNTIF(Movies!E:E,View_Analysis!C14)</f>
        <v>21</v>
      </c>
      <c r="F14" s="14"/>
      <c r="G14" s="14"/>
      <c r="H14" s="14"/>
    </row>
    <row r="36" spans="1:8" x14ac:dyDescent="0.2">
      <c r="A36" s="41" t="s">
        <v>934</v>
      </c>
      <c r="B36" s="41"/>
      <c r="C36" s="41"/>
      <c r="D36" s="41"/>
      <c r="E36" s="41"/>
      <c r="F36" s="41"/>
      <c r="G36" s="18"/>
      <c r="H36" s="18"/>
    </row>
    <row r="37" spans="1:8" ht="34" x14ac:dyDescent="0.2">
      <c r="A37" s="19" t="s">
        <v>899</v>
      </c>
      <c r="B37" s="20" t="s">
        <v>933</v>
      </c>
      <c r="C37" s="20" t="s">
        <v>891</v>
      </c>
      <c r="D37" s="20" t="s">
        <v>892</v>
      </c>
      <c r="E37" s="19" t="s">
        <v>893</v>
      </c>
      <c r="F37" s="19" t="s">
        <v>894</v>
      </c>
    </row>
    <row r="38" spans="1:8" x14ac:dyDescent="0.2">
      <c r="A38" s="12" t="s">
        <v>17</v>
      </c>
      <c r="B38" s="14">
        <f>COUNTIFS(Movies!$L:$L,Tabla13[[#This Row],[Platform]])</f>
        <v>72</v>
      </c>
      <c r="C38" s="14">
        <f>COUNTIFS(Movies!$L:$L,Tabla13[[#This Row],[Platform]],Movies!D:D,Tabla13[[#Headers],[2020]])</f>
        <v>30</v>
      </c>
      <c r="D38" s="14">
        <f>COUNTIFS(Movies!L:L,Tabla13[[#This Row],[Platform]],Movies!D:D,Tabla13[[#Headers],[2021]])</f>
        <v>23</v>
      </c>
      <c r="E38" s="14">
        <f>COUNTIFS(Movies!L:L,Tabla13[[#This Row],[Platform]],Movies!D:D,Tabla13[[#Headers],[2022]])</f>
        <v>16</v>
      </c>
      <c r="F38" s="14">
        <f>COUNTIFS(Movies!L:L,Tabla13[[#This Row],[Platform]],Movies!D:D,Tabla13[[#Headers],[2023]])</f>
        <v>3</v>
      </c>
    </row>
    <row r="39" spans="1:8" x14ac:dyDescent="0.2">
      <c r="A39" s="12" t="s">
        <v>33</v>
      </c>
      <c r="B39" s="14">
        <f>COUNTIFS(Movies!$L:$L,Tabla13[[#This Row],[Platform]])</f>
        <v>71</v>
      </c>
      <c r="C39" s="14">
        <f>COUNTIFS(Movies!$L:$L,Tabla13[[#This Row],[Platform]],Movies!D:D,Tabla13[[#Headers],[2020]])</f>
        <v>28</v>
      </c>
      <c r="D39" s="14">
        <f>COUNTIFS(Movies!L:L,Tabla13[[#This Row],[Platform]],Movies!D:D,Tabla13[[#Headers],[2021]])</f>
        <v>24</v>
      </c>
      <c r="E39" s="14">
        <f>COUNTIFS(Movies!L:L,Tabla13[[#This Row],[Platform]],Movies!D:D,Tabla13[[#Headers],[2022]])</f>
        <v>15</v>
      </c>
      <c r="F39" s="14">
        <f>COUNTIFS(Movies!L:L,Tabla13[[#This Row],[Platform]],Movies!D:D,Tabla13[[#Headers],[2023]])</f>
        <v>4</v>
      </c>
    </row>
    <row r="40" spans="1:8" x14ac:dyDescent="0.2">
      <c r="A40" s="12" t="s">
        <v>12</v>
      </c>
      <c r="B40" s="14">
        <f>COUNTIFS(Movies!$L:$L,Tabla13[[#This Row],[Platform]])</f>
        <v>67</v>
      </c>
      <c r="C40" s="14">
        <f>COUNTIFS(Movies!$L:$L,Tabla13[[#This Row],[Platform]],Movies!D:D,Tabla13[[#Headers],[2020]])</f>
        <v>16</v>
      </c>
      <c r="D40" s="14">
        <f>COUNTIFS(Movies!L:L,Tabla13[[#This Row],[Platform]],Movies!D:D,Tabla13[[#Headers],[2021]])</f>
        <v>26</v>
      </c>
      <c r="E40" s="14">
        <f>COUNTIFS(Movies!L:L,Tabla13[[#This Row],[Platform]],Movies!D:D,Tabla13[[#Headers],[2022]])</f>
        <v>18</v>
      </c>
      <c r="F40" s="14">
        <f>COUNTIFS(Movies!L:L,Tabla13[[#This Row],[Platform]],Movies!D:D,Tabla13[[#Headers],[2023]])</f>
        <v>7</v>
      </c>
    </row>
    <row r="41" spans="1:8" x14ac:dyDescent="0.2">
      <c r="A41" s="12" t="s">
        <v>210</v>
      </c>
      <c r="B41" s="14">
        <f>COUNTIFS(Movies!$L:$L,Tabla13[[#This Row],[Platform]])</f>
        <v>44</v>
      </c>
      <c r="C41" s="14">
        <f>COUNTIFS(Movies!$L:$L,Tabla13[[#This Row],[Platform]],Movies!D:D,Tabla13[[#Headers],[2020]])</f>
        <v>4</v>
      </c>
      <c r="D41" s="14">
        <f>COUNTIFS(Movies!L:L,Tabla13[[#This Row],[Platform]],Movies!D:D,Tabla13[[#Headers],[2021]])</f>
        <v>23</v>
      </c>
      <c r="E41" s="14">
        <f>COUNTIFS(Movies!L:L,Tabla13[[#This Row],[Platform]],Movies!D:D,Tabla13[[#Headers],[2022]])</f>
        <v>16</v>
      </c>
      <c r="F41" s="14">
        <f>COUNTIFS(Movies!L:L,Tabla13[[#This Row],[Platform]],Movies!D:D,Tabla13[[#Headers],[2023]])</f>
        <v>1</v>
      </c>
    </row>
    <row r="42" spans="1:8" x14ac:dyDescent="0.2">
      <c r="A42" s="12" t="s">
        <v>28</v>
      </c>
      <c r="B42" s="14">
        <f>COUNTIFS(Movies!$L:$L,Tabla13[[#This Row],[Platform]])</f>
        <v>61</v>
      </c>
      <c r="C42" s="14">
        <f>COUNTIFS(Movies!$L:$L,Tabla13[[#This Row],[Platform]],Movies!D:D,Tabla13[[#Headers],[2020]])</f>
        <v>4</v>
      </c>
      <c r="D42" s="14">
        <f>COUNTIFS(Movies!L:L,Tabla13[[#This Row],[Platform]],Movies!D:D,Tabla13[[#Headers],[2021]])</f>
        <v>10</v>
      </c>
      <c r="E42" s="14">
        <f>COUNTIFS(Movies!L:L,Tabla13[[#This Row],[Platform]],Movies!D:D,Tabla13[[#Headers],[2022]])</f>
        <v>12</v>
      </c>
      <c r="F42" s="14">
        <f>COUNTIFS(Movies!L:L,Tabla13[[#This Row],[Platform]],Movies!D:D,Tabla13[[#Headers],[2023]])</f>
        <v>8</v>
      </c>
    </row>
    <row r="43" spans="1:8" x14ac:dyDescent="0.2">
      <c r="A43" s="12" t="s">
        <v>314</v>
      </c>
      <c r="B43" s="14">
        <f>COUNTIFS(Movies!$L:$L,Tabla13[[#This Row],[Platform]])</f>
        <v>18</v>
      </c>
      <c r="C43" s="14">
        <f>COUNTIFS(Movies!$L:$L,Tabla13[[#This Row],[Platform]],Movies!D:D,Tabla13[[#Headers],[2020]])</f>
        <v>0</v>
      </c>
      <c r="D43" s="14">
        <f>COUNTIFS(Movies!L:L,Tabla13[[#This Row],[Platform]],Movies!D:D,Tabla13[[#Headers],[2021]])</f>
        <v>15</v>
      </c>
      <c r="E43" s="14">
        <f>COUNTIFS(Movies!L:L,Tabla13[[#This Row],[Platform]],Movies!D:D,Tabla13[[#Headers],[2022]])</f>
        <v>3</v>
      </c>
      <c r="F43" s="14">
        <f>COUNTIFS(Movies!L:L,Tabla13[[#This Row],[Platform]],Movies!D:D,Tabla13[[#Headers],[2023]])</f>
        <v>0</v>
      </c>
    </row>
    <row r="44" spans="1:8" x14ac:dyDescent="0.2">
      <c r="A44" s="12" t="s">
        <v>220</v>
      </c>
      <c r="B44" s="14">
        <f>COUNTIFS(Movies!$L:$L,Tabla13[[#This Row],[Platform]])</f>
        <v>12</v>
      </c>
      <c r="C44" s="14">
        <f>COUNTIFS(Movies!$L:$L,Tabla13[[#This Row],[Platform]],Movies!D:D,Tabla13[[#Headers],[2020]])</f>
        <v>2</v>
      </c>
      <c r="D44" s="14">
        <f>COUNTIFS(Movies!L:L,Tabla13[[#This Row],[Platform]],Movies!D:D,Tabla13[[#Headers],[2021]])</f>
        <v>5</v>
      </c>
      <c r="E44" s="14">
        <f>COUNTIFS(Movies!L:L,Tabla13[[#This Row],[Platform]],Movies!D:D,Tabla13[[#Headers],[2022]])</f>
        <v>2</v>
      </c>
      <c r="F44" s="14">
        <f>COUNTIFS(Movies!L:L,Tabla13[[#This Row],[Platform]],Movies!D:D,Tabla13[[#Headers],[2023]])</f>
        <v>3</v>
      </c>
    </row>
    <row r="45" spans="1:8" x14ac:dyDescent="0.2">
      <c r="A45" s="12" t="s">
        <v>492</v>
      </c>
      <c r="B45" s="14">
        <f>COUNTIFS(Movies!$L:$L,Tabla13[[#This Row],[Platform]])</f>
        <v>12</v>
      </c>
      <c r="C45" s="14">
        <f>COUNTIFS(Movies!$L:$L,Tabla13[[#This Row],[Platform]],Movies!D:D,Tabla13[[#Headers],[2020]])</f>
        <v>0</v>
      </c>
      <c r="D45" s="14">
        <f>COUNTIFS(Movies!L:L,Tabla13[[#This Row],[Platform]],Movies!D:D,Tabla13[[#Headers],[2021]])</f>
        <v>4</v>
      </c>
      <c r="E45" s="14">
        <f>COUNTIFS(Movies!L:L,Tabla13[[#This Row],[Platform]],Movies!D:D,Tabla13[[#Headers],[2022]])</f>
        <v>3</v>
      </c>
      <c r="F45" s="14">
        <f>COUNTIFS(Movies!L:L,Tabla13[[#This Row],[Platform]],Movies!D:D,Tabla13[[#Headers],[2023]])</f>
        <v>5</v>
      </c>
    </row>
    <row r="46" spans="1:8" x14ac:dyDescent="0.2">
      <c r="A46" s="12" t="s">
        <v>591</v>
      </c>
      <c r="B46" s="14">
        <f>COUNTIFS(Movies!$L:$L,Tabla13[[#This Row],[Platform]])</f>
        <v>7</v>
      </c>
      <c r="C46" s="14">
        <f>COUNTIFS(Movies!$L:$L,Tabla13[[#This Row],[Platform]],Movies!D:D,Tabla13[[#Headers],[2020]])</f>
        <v>0</v>
      </c>
      <c r="D46" s="14">
        <f>COUNTIFS(Movies!L:L,Tabla13[[#This Row],[Platform]],Movies!D:D,Tabla13[[#Headers],[2021]])</f>
        <v>0</v>
      </c>
      <c r="E46" s="14">
        <f>COUNTIFS(Movies!L:L,Tabla13[[#This Row],[Platform]],Movies!D:D,Tabla13[[#Headers],[2022]])</f>
        <v>2</v>
      </c>
      <c r="F46" s="14">
        <f>COUNTIFS(Movies!L:L,Tabla13[[#This Row],[Platform]],Movies!D:D,Tabla13[[#Headers],[2023]])</f>
        <v>5</v>
      </c>
    </row>
    <row r="47" spans="1:8" x14ac:dyDescent="0.2">
      <c r="A47" s="12" t="s">
        <v>604</v>
      </c>
      <c r="B47" s="14">
        <f>COUNTIFS(Movies!$L:$L,Tabla13[[#This Row],[Platform]])</f>
        <v>3</v>
      </c>
      <c r="C47" s="14">
        <f>COUNTIFS(Movies!$L:$L,Tabla13[[#This Row],[Platform]],Movies!D:D,Tabla13[[#Headers],[2020]])</f>
        <v>0</v>
      </c>
      <c r="D47" s="14">
        <f>COUNTIFS(Movies!L:L,Tabla13[[#This Row],[Platform]],Movies!D:D,Tabla13[[#Headers],[2021]])</f>
        <v>0</v>
      </c>
      <c r="E47" s="14">
        <f>COUNTIFS(Movies!L:L,Tabla13[[#This Row],[Platform]],Movies!D:D,Tabla13[[#Headers],[2022]])</f>
        <v>2</v>
      </c>
      <c r="F47" s="14">
        <f>COUNTIFS(Movies!L:L,Tabla13[[#This Row],[Platform]],Movies!D:D,Tabla13[[#Headers],[2023]])</f>
        <v>1</v>
      </c>
    </row>
    <row r="48" spans="1:8" x14ac:dyDescent="0.2">
      <c r="A48" s="12" t="s">
        <v>577</v>
      </c>
      <c r="B48" s="14">
        <f>COUNTIFS(Movies!$L:$L,Tabla13[[#This Row],[Platform]])</f>
        <v>2</v>
      </c>
      <c r="C48" s="14">
        <f>COUNTIFS(Movies!$L:$L,Tabla13[[#This Row],[Platform]],Movies!D:D,Tabla13[[#Headers],[2020]])</f>
        <v>0</v>
      </c>
      <c r="D48" s="14">
        <f>COUNTIFS(Movies!L:L,Tabla13[[#This Row],[Platform]],Movies!D:D,Tabla13[[#Headers],[2021]])</f>
        <v>2</v>
      </c>
      <c r="E48" s="14">
        <f>COUNTIFS(Movies!L:L,Tabla13[[#This Row],[Platform]],Movies!D:D,Tabla13[[#Headers],[2022]])</f>
        <v>0</v>
      </c>
      <c r="F48" s="14">
        <f>COUNTIFS(Movies!L:L,Tabla13[[#This Row],[Platform]],Movies!D:D,Tabla13[[#Headers],[2023]])</f>
        <v>0</v>
      </c>
    </row>
    <row r="49" spans="1:6" x14ac:dyDescent="0.2">
      <c r="A49" s="12" t="s">
        <v>569</v>
      </c>
      <c r="B49" s="14">
        <f>COUNTIFS(Movies!$L:$L,Tabla13[[#This Row],[Platform]])</f>
        <v>2</v>
      </c>
      <c r="C49" s="14">
        <f>COUNTIFS(Movies!$L:$L,Tabla13[[#This Row],[Platform]],Movies!D:D,Tabla13[[#Headers],[2020]])</f>
        <v>0</v>
      </c>
      <c r="D49" s="14">
        <f>COUNTIFS(Movies!L:L,Tabla13[[#This Row],[Platform]],Movies!D:D,Tabla13[[#Headers],[2021]])</f>
        <v>1</v>
      </c>
      <c r="E49" s="14">
        <f>COUNTIFS(Movies!L:L,Tabla13[[#This Row],[Platform]],Movies!D:D,Tabla13[[#Headers],[2022]])</f>
        <v>0</v>
      </c>
      <c r="F49" s="14">
        <f>COUNTIFS(Movies!L:L,Tabla13[[#This Row],[Platform]],Movies!D:D,Tabla13[[#Headers],[2023]])</f>
        <v>1</v>
      </c>
    </row>
    <row r="50" spans="1:6" x14ac:dyDescent="0.2">
      <c r="A50" s="12" t="s">
        <v>660</v>
      </c>
      <c r="B50" s="14">
        <f>COUNTIFS(Movies!$L:$L,Tabla13[[#This Row],[Platform]])</f>
        <v>1</v>
      </c>
      <c r="C50" s="14">
        <f>COUNTIFS(Movies!$L:$L,Tabla13[[#This Row],[Platform]],Movies!D:D,Tabla13[[#Headers],[2020]])</f>
        <v>0</v>
      </c>
      <c r="D50" s="14">
        <f>COUNTIFS(Movies!L:L,Tabla13[[#This Row],[Platform]],Movies!D:D,Tabla13[[#Headers],[2021]])</f>
        <v>0</v>
      </c>
      <c r="E50" s="14">
        <f>COUNTIFS(Movies!L:L,Tabla13[[#This Row],[Platform]],Movies!D:D,Tabla13[[#Headers],[2022]])</f>
        <v>1</v>
      </c>
      <c r="F50" s="14">
        <f>COUNTIFS(Movies!L:L,Tabla13[[#This Row],[Platform]],Movies!D:D,Tabla13[[#Headers],[2023]])</f>
        <v>0</v>
      </c>
    </row>
    <row r="51" spans="1:6" x14ac:dyDescent="0.2">
      <c r="A51" s="12" t="s">
        <v>250</v>
      </c>
      <c r="B51" s="14">
        <f>COUNTIFS(Movies!$L:$L,Tabla13[[#This Row],[Platform]])</f>
        <v>1</v>
      </c>
      <c r="C51" s="14">
        <f>COUNTIFS(Movies!$L:$L,Tabla13[[#This Row],[Platform]],Movies!D:D,Tabla13[[#Headers],[2020]])</f>
        <v>0</v>
      </c>
      <c r="D51" s="14">
        <f>COUNTIFS(Movies!L:L,Tabla13[[#This Row],[Platform]],Movies!D:D,Tabla13[[#Headers],[2021]])</f>
        <v>1</v>
      </c>
      <c r="E51" s="14">
        <f>COUNTIFS(Movies!L:L,Tabla13[[#This Row],[Platform]],Movies!D:D,Tabla13[[#Headers],[2022]])</f>
        <v>0</v>
      </c>
      <c r="F51" s="14">
        <f>COUNTIFS(Movies!L:L,Tabla13[[#This Row],[Platform]],Movies!D:D,Tabla13[[#Headers],[2023]])</f>
        <v>0</v>
      </c>
    </row>
    <row r="52" spans="1:6" x14ac:dyDescent="0.2">
      <c r="A52" s="12" t="s">
        <v>291</v>
      </c>
      <c r="B52" s="14">
        <f>COUNTIFS(Movies!$L:$L,Tabla13[[#This Row],[Platform]])</f>
        <v>1</v>
      </c>
      <c r="C52" s="14">
        <f>COUNTIFS(Movies!$L:$L,Tabla13[[#This Row],[Platform]],Movies!D:D,Tabla13[[#Headers],[2020]])</f>
        <v>0</v>
      </c>
      <c r="D52" s="14">
        <f>COUNTIFS(Movies!L:L,Tabla13[[#This Row],[Platform]],Movies!D:D,Tabla13[[#Headers],[2021]])</f>
        <v>1</v>
      </c>
      <c r="E52" s="14">
        <f>COUNTIFS(Movies!L:L,Tabla13[[#This Row],[Platform]],Movies!D:D,Tabla13[[#Headers],[2022]])</f>
        <v>0</v>
      </c>
      <c r="F52" s="14">
        <f>COUNTIFS(Movies!L:L,Tabla13[[#This Row],[Platform]],Movies!D:D,Tabla13[[#Headers],[2023]])</f>
        <v>0</v>
      </c>
    </row>
    <row r="58" spans="1:6" x14ac:dyDescent="0.2">
      <c r="A58" t="s">
        <v>905</v>
      </c>
      <c r="B58" t="s">
        <v>893</v>
      </c>
    </row>
    <row r="59" spans="1:6" x14ac:dyDescent="0.2">
      <c r="A59" t="s">
        <v>899</v>
      </c>
      <c r="B59" t="s">
        <v>28</v>
      </c>
      <c r="C59" t="s">
        <v>17</v>
      </c>
    </row>
    <row r="60" spans="1:6" x14ac:dyDescent="0.2">
      <c r="A60" t="s">
        <v>935</v>
      </c>
      <c r="B60">
        <f>INDEX(Tabla13[[2020]:[2023]],MATCH(B59,Tabla13[Platform],0),MATCH(B58,Tabla13[[#Headers],[2020]:[2023]],0))</f>
        <v>12</v>
      </c>
      <c r="C60">
        <f>INDEX(Tabla13[[2020]:[2023]],MATCH(C59,Tabla13[Platform],0),MATCH(B58,Tabla13[[#Headers],[2020]:[2023]],0))</f>
        <v>16</v>
      </c>
    </row>
  </sheetData>
  <mergeCells count="2">
    <mergeCell ref="A1:H1"/>
    <mergeCell ref="A36:F36"/>
  </mergeCells>
  <phoneticPr fontId="6" type="noConversion"/>
  <dataValidations count="2">
    <dataValidation type="list" allowBlank="1" showInputMessage="1" showErrorMessage="1" sqref="B59 C59" xr:uid="{5C8CC8B5-37F4-1C49-922D-16EF357A1744}">
      <formula1>$A$38:$A$52</formula1>
    </dataValidation>
    <dataValidation type="list" allowBlank="1" showInputMessage="1" showErrorMessage="1" sqref="B58" xr:uid="{BF5E9006-DA2A-884A-8647-AE2DC2EC2F15}">
      <formula1>$C$37:$F$37</formula1>
    </dataValidation>
  </dataValidations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2D54-C95E-2C4B-BB29-A489FD011890}">
  <sheetPr codeName="Hoja4"/>
  <dimension ref="A1:K118"/>
  <sheetViews>
    <sheetView showGridLines="0" showRowColHeaders="0" zoomScale="96" workbookViewId="0">
      <selection activeCell="L50" sqref="L50"/>
    </sheetView>
  </sheetViews>
  <sheetFormatPr baseColWidth="10" defaultRowHeight="16" x14ac:dyDescent="0.2"/>
  <cols>
    <col min="1" max="1" width="13.33203125" style="22" customWidth="1"/>
    <col min="2" max="2" width="12" style="22" bestFit="1" customWidth="1"/>
    <col min="3" max="3" width="16" style="22" customWidth="1"/>
    <col min="4" max="4" width="10.83203125" style="22"/>
    <col min="5" max="5" width="12.6640625" style="22" customWidth="1"/>
    <col min="6" max="6" width="13" style="22" bestFit="1" customWidth="1"/>
    <col min="7" max="7" width="10.83203125" style="22"/>
    <col min="8" max="8" width="16.83203125" style="22" customWidth="1"/>
    <col min="9" max="16384" width="10.83203125" style="22"/>
  </cols>
  <sheetData>
    <row r="1" spans="1:2" s="28" customFormat="1" ht="25" customHeight="1" x14ac:dyDescent="0.2">
      <c r="A1" s="23" t="s">
        <v>967</v>
      </c>
      <c r="B1" s="27"/>
    </row>
    <row r="2" spans="1:2" s="26" customFormat="1" x14ac:dyDescent="0.2">
      <c r="A2" s="24"/>
      <c r="B2" s="25"/>
    </row>
    <row r="3" spans="1:2" s="26" customFormat="1" x14ac:dyDescent="0.2"/>
    <row r="4" spans="1:2" s="26" customFormat="1" x14ac:dyDescent="0.2"/>
    <row r="5" spans="1:2" s="26" customFormat="1" x14ac:dyDescent="0.2"/>
    <row r="6" spans="1:2" s="26" customFormat="1" x14ac:dyDescent="0.2"/>
    <row r="7" spans="1:2" s="26" customFormat="1" x14ac:dyDescent="0.2"/>
    <row r="8" spans="1:2" s="26" customFormat="1" x14ac:dyDescent="0.2"/>
    <row r="9" spans="1:2" s="26" customFormat="1" x14ac:dyDescent="0.2"/>
    <row r="10" spans="1:2" s="26" customFormat="1" x14ac:dyDescent="0.2"/>
    <row r="11" spans="1:2" s="26" customFormat="1" x14ac:dyDescent="0.2"/>
    <row r="12" spans="1:2" s="26" customFormat="1" x14ac:dyDescent="0.2"/>
    <row r="13" spans="1:2" s="26" customFormat="1" x14ac:dyDescent="0.2"/>
    <row r="14" spans="1:2" s="26" customFormat="1" x14ac:dyDescent="0.2"/>
    <row r="15" spans="1:2" s="26" customFormat="1" x14ac:dyDescent="0.2"/>
    <row r="16" spans="1:2" s="26" customFormat="1" x14ac:dyDescent="0.2"/>
    <row r="17" s="26" customFormat="1" x14ac:dyDescent="0.2"/>
    <row r="18" s="26" customFormat="1" x14ac:dyDescent="0.2"/>
    <row r="19" s="26" customFormat="1" x14ac:dyDescent="0.2"/>
    <row r="20" s="26" customFormat="1" x14ac:dyDescent="0.2"/>
    <row r="21" s="26" customFormat="1" x14ac:dyDescent="0.2"/>
    <row r="22" s="26" customFormat="1" x14ac:dyDescent="0.2"/>
    <row r="23" s="26" customFormat="1" x14ac:dyDescent="0.2"/>
    <row r="24" s="26" customFormat="1" x14ac:dyDescent="0.2"/>
    <row r="25" s="26" customFormat="1" x14ac:dyDescent="0.2"/>
    <row r="26" s="26" customFormat="1" x14ac:dyDescent="0.2"/>
    <row r="27" s="26" customFormat="1" x14ac:dyDescent="0.2"/>
    <row r="28" s="26" customFormat="1" x14ac:dyDescent="0.2"/>
    <row r="29" s="26" customFormat="1" x14ac:dyDescent="0.2"/>
    <row r="30" s="26" customFormat="1" x14ac:dyDescent="0.2"/>
    <row r="31" s="26" customFormat="1" x14ac:dyDescent="0.2"/>
    <row r="32" s="26" customFormat="1" x14ac:dyDescent="0.2"/>
    <row r="33" s="26" customFormat="1" x14ac:dyDescent="0.2"/>
    <row r="34" s="26" customFormat="1" x14ac:dyDescent="0.2"/>
    <row r="35" s="26" customFormat="1" x14ac:dyDescent="0.2"/>
    <row r="36" s="26" customFormat="1" x14ac:dyDescent="0.2"/>
    <row r="37" s="26" customFormat="1" x14ac:dyDescent="0.2"/>
    <row r="38" s="26" customFormat="1" x14ac:dyDescent="0.2"/>
    <row r="39" s="26" customFormat="1" x14ac:dyDescent="0.2"/>
    <row r="40" s="26" customFormat="1" x14ac:dyDescent="0.2"/>
    <row r="41" s="26" customFormat="1" x14ac:dyDescent="0.2"/>
    <row r="42" s="26" customFormat="1" x14ac:dyDescent="0.2"/>
    <row r="43" s="26" customFormat="1" x14ac:dyDescent="0.2"/>
    <row r="44" s="26" customFormat="1" x14ac:dyDescent="0.2"/>
    <row r="45" s="26" customFormat="1" x14ac:dyDescent="0.2"/>
    <row r="46" s="26" customFormat="1" x14ac:dyDescent="0.2"/>
    <row r="47" s="26" customFormat="1" x14ac:dyDescent="0.2"/>
    <row r="48" s="26" customFormat="1" x14ac:dyDescent="0.2"/>
    <row r="49" spans="1:11" s="26" customFormat="1" x14ac:dyDescent="0.2"/>
    <row r="50" spans="1:11" s="26" customFormat="1" x14ac:dyDescent="0.2"/>
    <row r="58" spans="1:11" ht="34" x14ac:dyDescent="0.2">
      <c r="A58" s="29" t="s">
        <v>904</v>
      </c>
      <c r="B58" s="29" t="s">
        <v>941</v>
      </c>
      <c r="C58" s="29" t="s">
        <v>942</v>
      </c>
      <c r="D58" s="29" t="s">
        <v>902</v>
      </c>
      <c r="E58" s="30" t="s">
        <v>943</v>
      </c>
      <c r="F58" s="29" t="s">
        <v>956</v>
      </c>
      <c r="G58" s="29" t="s">
        <v>903</v>
      </c>
      <c r="H58" s="30" t="s">
        <v>957</v>
      </c>
      <c r="I58" s="29" t="s">
        <v>965</v>
      </c>
      <c r="J58" s="29" t="s">
        <v>965</v>
      </c>
      <c r="K58" s="30" t="s">
        <v>966</v>
      </c>
    </row>
    <row r="59" spans="1:11" x14ac:dyDescent="0.2">
      <c r="A59" s="31">
        <v>2019</v>
      </c>
      <c r="B59" s="31">
        <f>COUNTIF(Movies!D:D,$A59)</f>
        <v>28</v>
      </c>
      <c r="C59" s="31">
        <v>1</v>
      </c>
      <c r="D59" s="31" t="s">
        <v>944</v>
      </c>
      <c r="E59" s="31">
        <f>COUNTIF(Movies!E:E,$C59)</f>
        <v>49</v>
      </c>
      <c r="F59" s="31">
        <v>1</v>
      </c>
      <c r="G59" s="31" t="s">
        <v>958</v>
      </c>
      <c r="H59" s="31">
        <f>COUNTIF(Movies!F:F,$F59)</f>
        <v>48</v>
      </c>
      <c r="I59" s="32">
        <v>201901</v>
      </c>
      <c r="J59" s="33">
        <v>43466</v>
      </c>
      <c r="K59" s="31">
        <f>COUNTIF(Movies!C:C,$I59)</f>
        <v>4</v>
      </c>
    </row>
    <row r="60" spans="1:11" x14ac:dyDescent="0.2">
      <c r="A60" s="31">
        <v>2020</v>
      </c>
      <c r="B60" s="31">
        <f>COUNTIF(Movies!D:D,$A60)</f>
        <v>84</v>
      </c>
      <c r="C60" s="31">
        <v>2</v>
      </c>
      <c r="D60" s="31" t="s">
        <v>945</v>
      </c>
      <c r="E60" s="31">
        <f>COUNTIF(Movies!E:E,$C60)</f>
        <v>36</v>
      </c>
      <c r="F60" s="31">
        <v>2</v>
      </c>
      <c r="G60" s="31" t="s">
        <v>959</v>
      </c>
      <c r="H60" s="31">
        <f>COUNTIF(Movies!F:F,$F60)</f>
        <v>29</v>
      </c>
      <c r="I60" s="32">
        <v>201902</v>
      </c>
      <c r="J60" s="33">
        <v>43497</v>
      </c>
      <c r="K60" s="31">
        <f>COUNTIF(Movies!C:C,$I60)</f>
        <v>5</v>
      </c>
    </row>
    <row r="61" spans="1:11" x14ac:dyDescent="0.2">
      <c r="A61" s="31">
        <v>2021</v>
      </c>
      <c r="B61" s="31">
        <f>COUNTIF(Movies!D:D,$A61)</f>
        <v>135</v>
      </c>
      <c r="C61" s="31">
        <v>3</v>
      </c>
      <c r="D61" s="31" t="s">
        <v>946</v>
      </c>
      <c r="E61" s="31">
        <f>COUNTIF(Movies!E:E,$C61)</f>
        <v>34</v>
      </c>
      <c r="F61" s="31">
        <v>3</v>
      </c>
      <c r="G61" s="31" t="s">
        <v>960</v>
      </c>
      <c r="H61" s="31">
        <f>COUNTIF(Movies!F:F,$F61)</f>
        <v>44</v>
      </c>
      <c r="I61" s="32">
        <v>201903</v>
      </c>
      <c r="J61" s="33">
        <v>43525</v>
      </c>
      <c r="K61" s="31">
        <f>COUNTIF(Movies!C:C,$I61)</f>
        <v>2</v>
      </c>
    </row>
    <row r="62" spans="1:11" x14ac:dyDescent="0.2">
      <c r="A62" s="31">
        <v>2022</v>
      </c>
      <c r="B62" s="31">
        <f>COUNTIF(Movies!D:D,$A62)</f>
        <v>90</v>
      </c>
      <c r="C62" s="31">
        <v>4</v>
      </c>
      <c r="D62" s="31" t="s">
        <v>947</v>
      </c>
      <c r="E62" s="31">
        <f>COUNTIF(Movies!E:E,$C62)</f>
        <v>57</v>
      </c>
      <c r="F62" s="31">
        <v>4</v>
      </c>
      <c r="G62" s="31" t="s">
        <v>961</v>
      </c>
      <c r="H62" s="31">
        <f>COUNTIF(Movies!F:F,$F62)</f>
        <v>68</v>
      </c>
      <c r="I62" s="32">
        <v>201904</v>
      </c>
      <c r="J62" s="33">
        <v>43556</v>
      </c>
      <c r="K62" s="31">
        <f>COUNTIF(Movies!C:C,$I62)</f>
        <v>3</v>
      </c>
    </row>
    <row r="63" spans="1:11" x14ac:dyDescent="0.2">
      <c r="A63" s="31">
        <v>2023</v>
      </c>
      <c r="B63" s="31">
        <f>COUNTIF(Movies!D:D,$A63)</f>
        <v>38</v>
      </c>
      <c r="C63" s="31">
        <v>5</v>
      </c>
      <c r="D63" s="31" t="s">
        <v>948</v>
      </c>
      <c r="E63" s="31">
        <f>COUNTIF(Movies!E:E,$C63)</f>
        <v>39</v>
      </c>
      <c r="F63" s="31">
        <v>5</v>
      </c>
      <c r="G63" s="31" t="s">
        <v>962</v>
      </c>
      <c r="H63" s="31">
        <f>COUNTIF(Movies!F:F,$F63)</f>
        <v>33</v>
      </c>
      <c r="I63" s="32">
        <v>201905</v>
      </c>
      <c r="J63" s="33">
        <v>43586</v>
      </c>
      <c r="K63" s="31">
        <f>COUNTIF(Movies!C:C,$I63)</f>
        <v>1</v>
      </c>
    </row>
    <row r="64" spans="1:11" x14ac:dyDescent="0.2">
      <c r="A64" s="31"/>
      <c r="B64" s="31"/>
      <c r="C64" s="31">
        <v>6</v>
      </c>
      <c r="D64" s="31" t="s">
        <v>949</v>
      </c>
      <c r="E64" s="31">
        <f>COUNTIF(Movies!E:E,$C64)</f>
        <v>30</v>
      </c>
      <c r="F64" s="31">
        <v>6</v>
      </c>
      <c r="G64" s="31" t="s">
        <v>963</v>
      </c>
      <c r="H64" s="31">
        <f>COUNTIF(Movies!F:F,$F64)</f>
        <v>70</v>
      </c>
      <c r="I64" s="32">
        <v>201906</v>
      </c>
      <c r="J64" s="33">
        <v>43617</v>
      </c>
      <c r="K64" s="31">
        <f>COUNTIF(Movies!C:C,$I64)</f>
        <v>3</v>
      </c>
    </row>
    <row r="65" spans="1:11" x14ac:dyDescent="0.2">
      <c r="A65" s="31"/>
      <c r="B65" s="31"/>
      <c r="C65" s="31">
        <v>7</v>
      </c>
      <c r="D65" s="31" t="s">
        <v>950</v>
      </c>
      <c r="E65" s="31">
        <f>COUNTIF(Movies!E:E,$C65)</f>
        <v>31</v>
      </c>
      <c r="F65" s="31">
        <v>7</v>
      </c>
      <c r="G65" s="31" t="s">
        <v>964</v>
      </c>
      <c r="H65" s="31">
        <f>COUNTIF(Movies!F:F,$F65)</f>
        <v>83</v>
      </c>
      <c r="I65" s="32">
        <v>201907</v>
      </c>
      <c r="J65" s="33">
        <v>43647</v>
      </c>
      <c r="K65" s="31">
        <f>COUNTIF(Movies!C:C,$I65)</f>
        <v>5</v>
      </c>
    </row>
    <row r="66" spans="1:11" x14ac:dyDescent="0.2">
      <c r="A66" s="31"/>
      <c r="B66" s="31"/>
      <c r="C66" s="31">
        <v>8</v>
      </c>
      <c r="D66" s="31" t="s">
        <v>951</v>
      </c>
      <c r="E66" s="31">
        <f>COUNTIF(Movies!E:E,$C66)</f>
        <v>23</v>
      </c>
      <c r="F66" s="31"/>
      <c r="G66" s="31"/>
      <c r="H66" s="31"/>
      <c r="I66" s="32">
        <v>201908</v>
      </c>
      <c r="J66" s="33">
        <v>43678</v>
      </c>
      <c r="K66" s="31">
        <f>COUNTIF(Movies!C:C,$I66)</f>
        <v>1</v>
      </c>
    </row>
    <row r="67" spans="1:11" x14ac:dyDescent="0.2">
      <c r="A67" s="31"/>
      <c r="B67" s="31"/>
      <c r="C67" s="31">
        <v>9</v>
      </c>
      <c r="D67" s="31" t="s">
        <v>952</v>
      </c>
      <c r="E67" s="31">
        <f>COUNTIF(Movies!E:E,$C67)</f>
        <v>18</v>
      </c>
      <c r="F67" s="31"/>
      <c r="G67" s="31"/>
      <c r="H67" s="31"/>
      <c r="I67" s="32">
        <v>201909</v>
      </c>
      <c r="J67" s="33">
        <v>43709</v>
      </c>
      <c r="K67" s="31">
        <f>COUNTIF(Movies!C:C,$I67)</f>
        <v>1</v>
      </c>
    </row>
    <row r="68" spans="1:11" x14ac:dyDescent="0.2">
      <c r="A68" s="31"/>
      <c r="B68" s="31"/>
      <c r="C68" s="31">
        <v>10</v>
      </c>
      <c r="D68" s="31" t="s">
        <v>953</v>
      </c>
      <c r="E68" s="31">
        <f>COUNTIF(Movies!E:E,$C68)</f>
        <v>23</v>
      </c>
      <c r="F68" s="31"/>
      <c r="G68" s="31"/>
      <c r="H68" s="31"/>
      <c r="I68" s="32">
        <v>201910</v>
      </c>
      <c r="J68" s="33">
        <v>43739</v>
      </c>
      <c r="K68" s="31">
        <f>COUNTIF(Movies!C:C,$I68)</f>
        <v>2</v>
      </c>
    </row>
    <row r="69" spans="1:11" x14ac:dyDescent="0.2">
      <c r="A69" s="31"/>
      <c r="B69" s="31"/>
      <c r="C69" s="31">
        <v>11</v>
      </c>
      <c r="D69" s="31" t="s">
        <v>954</v>
      </c>
      <c r="E69" s="31">
        <f>COUNTIF(Movies!E:E,$C69)</f>
        <v>14</v>
      </c>
      <c r="F69" s="31"/>
      <c r="G69" s="31"/>
      <c r="H69" s="31"/>
      <c r="I69" s="32">
        <v>201911</v>
      </c>
      <c r="J69" s="33">
        <v>43770</v>
      </c>
      <c r="K69" s="31">
        <f>COUNTIF(Movies!C:C,$I69)</f>
        <v>0</v>
      </c>
    </row>
    <row r="70" spans="1:11" x14ac:dyDescent="0.2">
      <c r="A70" s="31"/>
      <c r="B70" s="31"/>
      <c r="C70" s="31">
        <v>12</v>
      </c>
      <c r="D70" s="31" t="s">
        <v>955</v>
      </c>
      <c r="E70" s="31">
        <f>COUNTIF(Movies!E:E,$C70)</f>
        <v>21</v>
      </c>
      <c r="F70" s="31"/>
      <c r="G70" s="31"/>
      <c r="H70" s="31"/>
      <c r="I70" s="32">
        <v>201912</v>
      </c>
      <c r="J70" s="33">
        <v>43800</v>
      </c>
      <c r="K70" s="31">
        <f>COUNTIF(Movies!C:C,$I70)</f>
        <v>1</v>
      </c>
    </row>
    <row r="71" spans="1:11" x14ac:dyDescent="0.2">
      <c r="A71" s="31"/>
      <c r="B71" s="31"/>
      <c r="C71" s="31"/>
      <c r="D71" s="31"/>
      <c r="E71" s="31"/>
      <c r="F71" s="31"/>
      <c r="G71" s="31"/>
      <c r="H71" s="31"/>
      <c r="I71" s="32">
        <v>202001</v>
      </c>
      <c r="J71" s="33">
        <v>43831</v>
      </c>
      <c r="K71" s="31">
        <f>COUNTIF(Movies!C:C,$I71)</f>
        <v>11</v>
      </c>
    </row>
    <row r="72" spans="1:11" x14ac:dyDescent="0.2">
      <c r="A72" s="31"/>
      <c r="B72" s="31"/>
      <c r="C72" s="31"/>
      <c r="D72" s="31"/>
      <c r="E72" s="31"/>
      <c r="F72" s="31"/>
      <c r="G72" s="31"/>
      <c r="H72" s="31"/>
      <c r="I72" s="32">
        <v>202002</v>
      </c>
      <c r="J72" s="33">
        <v>43862</v>
      </c>
      <c r="K72" s="31">
        <f>COUNTIF(Movies!C:C,$I72)</f>
        <v>7</v>
      </c>
    </row>
    <row r="73" spans="1:11" x14ac:dyDescent="0.2">
      <c r="A73" s="31"/>
      <c r="B73" s="31"/>
      <c r="C73" s="31"/>
      <c r="D73" s="31"/>
      <c r="E73" s="31"/>
      <c r="F73" s="31"/>
      <c r="G73" s="31"/>
      <c r="H73" s="31"/>
      <c r="I73" s="32">
        <v>202003</v>
      </c>
      <c r="J73" s="33">
        <v>43891</v>
      </c>
      <c r="K73" s="31">
        <f>COUNTIF(Movies!C:C,$I73)</f>
        <v>7</v>
      </c>
    </row>
    <row r="74" spans="1:11" x14ac:dyDescent="0.2">
      <c r="A74" s="31"/>
      <c r="B74" s="31"/>
      <c r="C74" s="31"/>
      <c r="D74" s="31"/>
      <c r="E74" s="31"/>
      <c r="F74" s="31"/>
      <c r="G74" s="31"/>
      <c r="H74" s="31"/>
      <c r="I74" s="32">
        <v>202004</v>
      </c>
      <c r="J74" s="33">
        <v>43922</v>
      </c>
      <c r="K74" s="31">
        <f>COUNTIF(Movies!C:C,$I74)</f>
        <v>22</v>
      </c>
    </row>
    <row r="75" spans="1:11" x14ac:dyDescent="0.2">
      <c r="A75" s="31"/>
      <c r="B75" s="31"/>
      <c r="C75" s="31"/>
      <c r="D75" s="31"/>
      <c r="E75" s="31"/>
      <c r="F75" s="31"/>
      <c r="G75" s="31"/>
      <c r="H75" s="31"/>
      <c r="I75" s="32">
        <v>202005</v>
      </c>
      <c r="J75" s="33">
        <v>43952</v>
      </c>
      <c r="K75" s="31">
        <f>COUNTIF(Movies!C:C,$I75)</f>
        <v>16</v>
      </c>
    </row>
    <row r="76" spans="1:11" x14ac:dyDescent="0.2">
      <c r="A76" s="31"/>
      <c r="B76" s="31"/>
      <c r="C76" s="31"/>
      <c r="D76" s="31"/>
      <c r="E76" s="31"/>
      <c r="F76" s="31"/>
      <c r="G76" s="31"/>
      <c r="H76" s="31"/>
      <c r="I76" s="32">
        <v>202006</v>
      </c>
      <c r="J76" s="33">
        <v>43983</v>
      </c>
      <c r="K76" s="31">
        <f>COUNTIF(Movies!C:C,$I76)</f>
        <v>3</v>
      </c>
    </row>
    <row r="77" spans="1:11" x14ac:dyDescent="0.2">
      <c r="A77" s="31"/>
      <c r="B77" s="31"/>
      <c r="C77" s="31"/>
      <c r="D77" s="31"/>
      <c r="E77" s="31"/>
      <c r="F77" s="31"/>
      <c r="G77" s="31"/>
      <c r="H77" s="31"/>
      <c r="I77" s="32">
        <v>202007</v>
      </c>
      <c r="J77" s="33">
        <v>44013</v>
      </c>
      <c r="K77" s="31">
        <f>COUNTIF(Movies!C:C,$I77)</f>
        <v>5</v>
      </c>
    </row>
    <row r="78" spans="1:11" x14ac:dyDescent="0.2">
      <c r="A78" s="31"/>
      <c r="B78" s="31"/>
      <c r="C78" s="31"/>
      <c r="D78" s="31"/>
      <c r="E78" s="31"/>
      <c r="F78" s="31"/>
      <c r="G78" s="31"/>
      <c r="H78" s="31"/>
      <c r="I78" s="32">
        <v>202008</v>
      </c>
      <c r="J78" s="33">
        <v>44044</v>
      </c>
      <c r="K78" s="31">
        <f>COUNTIF(Movies!C:C,$I78)</f>
        <v>2</v>
      </c>
    </row>
    <row r="79" spans="1:11" x14ac:dyDescent="0.2">
      <c r="A79" s="31"/>
      <c r="B79" s="31"/>
      <c r="C79" s="31"/>
      <c r="D79" s="31"/>
      <c r="E79" s="31"/>
      <c r="F79" s="31"/>
      <c r="G79" s="31"/>
      <c r="H79" s="31"/>
      <c r="I79" s="32">
        <v>202009</v>
      </c>
      <c r="J79" s="33">
        <v>44075</v>
      </c>
      <c r="K79" s="31">
        <f>COUNTIF(Movies!C:C,$I79)</f>
        <v>0</v>
      </c>
    </row>
    <row r="80" spans="1:11" x14ac:dyDescent="0.2">
      <c r="A80" s="31"/>
      <c r="B80" s="31"/>
      <c r="C80" s="31"/>
      <c r="D80" s="31"/>
      <c r="E80" s="31"/>
      <c r="F80" s="31"/>
      <c r="G80" s="31"/>
      <c r="H80" s="31"/>
      <c r="I80" s="32">
        <v>202010</v>
      </c>
      <c r="J80" s="33">
        <v>44105</v>
      </c>
      <c r="K80" s="31">
        <f>COUNTIF(Movies!C:C,$I80)</f>
        <v>2</v>
      </c>
    </row>
    <row r="81" spans="1:11" x14ac:dyDescent="0.2">
      <c r="A81" s="31"/>
      <c r="B81" s="31"/>
      <c r="C81" s="31"/>
      <c r="D81" s="31"/>
      <c r="E81" s="31"/>
      <c r="F81" s="31"/>
      <c r="G81" s="31"/>
      <c r="H81" s="31"/>
      <c r="I81" s="32">
        <v>202011</v>
      </c>
      <c r="J81" s="33">
        <v>44136</v>
      </c>
      <c r="K81" s="31">
        <f>COUNTIF(Movies!C:C,$I81)</f>
        <v>3</v>
      </c>
    </row>
    <row r="82" spans="1:11" x14ac:dyDescent="0.2">
      <c r="A82" s="31"/>
      <c r="B82" s="31"/>
      <c r="C82" s="31"/>
      <c r="D82" s="31"/>
      <c r="E82" s="31"/>
      <c r="F82" s="31"/>
      <c r="G82" s="31"/>
      <c r="H82" s="31"/>
      <c r="I82" s="32">
        <v>202012</v>
      </c>
      <c r="J82" s="33">
        <v>44166</v>
      </c>
      <c r="K82" s="31">
        <f>COUNTIF(Movies!C:C,$I82)</f>
        <v>6</v>
      </c>
    </row>
    <row r="83" spans="1:11" x14ac:dyDescent="0.2">
      <c r="A83" s="31"/>
      <c r="B83" s="31"/>
      <c r="C83" s="31"/>
      <c r="D83" s="31"/>
      <c r="E83" s="31"/>
      <c r="F83" s="31"/>
      <c r="G83" s="31"/>
      <c r="H83" s="31"/>
      <c r="I83" s="32">
        <v>202101</v>
      </c>
      <c r="J83" s="33">
        <v>44197</v>
      </c>
      <c r="K83" s="31">
        <f>COUNTIF(Movies!C:C,$I83)</f>
        <v>16</v>
      </c>
    </row>
    <row r="84" spans="1:11" x14ac:dyDescent="0.2">
      <c r="A84" s="31"/>
      <c r="B84" s="31"/>
      <c r="C84" s="31"/>
      <c r="D84" s="31"/>
      <c r="E84" s="31"/>
      <c r="F84" s="31"/>
      <c r="G84" s="31"/>
      <c r="H84" s="31"/>
      <c r="I84" s="32">
        <v>202102</v>
      </c>
      <c r="J84" s="33">
        <v>44228</v>
      </c>
      <c r="K84" s="31">
        <f>COUNTIF(Movies!C:C,$I84)</f>
        <v>11</v>
      </c>
    </row>
    <row r="85" spans="1:11" x14ac:dyDescent="0.2">
      <c r="A85" s="31"/>
      <c r="B85" s="31"/>
      <c r="C85" s="31"/>
      <c r="D85" s="31"/>
      <c r="E85" s="31"/>
      <c r="F85" s="31"/>
      <c r="G85" s="31"/>
      <c r="H85" s="31"/>
      <c r="I85" s="32">
        <v>202103</v>
      </c>
      <c r="J85" s="33">
        <v>44256</v>
      </c>
      <c r="K85" s="31">
        <f>COUNTIF(Movies!C:C,$I85)</f>
        <v>16</v>
      </c>
    </row>
    <row r="86" spans="1:11" x14ac:dyDescent="0.2">
      <c r="A86" s="31"/>
      <c r="B86" s="31"/>
      <c r="C86" s="31"/>
      <c r="D86" s="31"/>
      <c r="E86" s="31"/>
      <c r="F86" s="31"/>
      <c r="G86" s="31"/>
      <c r="H86" s="31"/>
      <c r="I86" s="32">
        <v>202104</v>
      </c>
      <c r="J86" s="33">
        <v>44287</v>
      </c>
      <c r="K86" s="31">
        <f>COUNTIF(Movies!C:C,$I86)</f>
        <v>13</v>
      </c>
    </row>
    <row r="87" spans="1:11" x14ac:dyDescent="0.2">
      <c r="A87" s="31"/>
      <c r="B87" s="31"/>
      <c r="C87" s="31"/>
      <c r="D87" s="31"/>
      <c r="E87" s="31"/>
      <c r="F87" s="31"/>
      <c r="G87" s="31"/>
      <c r="H87" s="31"/>
      <c r="I87" s="32">
        <v>202105</v>
      </c>
      <c r="J87" s="33">
        <v>44317</v>
      </c>
      <c r="K87" s="31">
        <f>COUNTIF(Movies!C:C,$I87)</f>
        <v>13</v>
      </c>
    </row>
    <row r="88" spans="1:11" x14ac:dyDescent="0.2">
      <c r="A88" s="31"/>
      <c r="B88" s="31"/>
      <c r="C88" s="31"/>
      <c r="D88" s="31"/>
      <c r="E88" s="31"/>
      <c r="F88" s="31"/>
      <c r="G88" s="31"/>
      <c r="H88" s="31"/>
      <c r="I88" s="32">
        <v>202106</v>
      </c>
      <c r="J88" s="33">
        <v>44348</v>
      </c>
      <c r="K88" s="31">
        <f>COUNTIF(Movies!C:C,$I88)</f>
        <v>12</v>
      </c>
    </row>
    <row r="89" spans="1:11" x14ac:dyDescent="0.2">
      <c r="A89" s="31"/>
      <c r="B89" s="31"/>
      <c r="C89" s="31"/>
      <c r="D89" s="31"/>
      <c r="E89" s="31"/>
      <c r="F89" s="31"/>
      <c r="G89" s="31"/>
      <c r="H89" s="31"/>
      <c r="I89" s="32">
        <v>202107</v>
      </c>
      <c r="J89" s="33">
        <v>44378</v>
      </c>
      <c r="K89" s="31">
        <f>COUNTIF(Movies!C:C,$I89)</f>
        <v>11</v>
      </c>
    </row>
    <row r="90" spans="1:11" x14ac:dyDescent="0.2">
      <c r="A90" s="31"/>
      <c r="B90" s="31"/>
      <c r="C90" s="31"/>
      <c r="D90" s="31"/>
      <c r="E90" s="31"/>
      <c r="F90" s="31"/>
      <c r="G90" s="31"/>
      <c r="H90" s="31"/>
      <c r="I90" s="32">
        <v>202108</v>
      </c>
      <c r="J90" s="33">
        <v>44409</v>
      </c>
      <c r="K90" s="31">
        <f>COUNTIF(Movies!C:C,$I90)</f>
        <v>10</v>
      </c>
    </row>
    <row r="91" spans="1:11" x14ac:dyDescent="0.2">
      <c r="A91" s="31"/>
      <c r="B91" s="31"/>
      <c r="C91" s="31"/>
      <c r="D91" s="31"/>
      <c r="E91" s="31"/>
      <c r="F91" s="31"/>
      <c r="G91" s="31"/>
      <c r="H91" s="31"/>
      <c r="I91" s="32">
        <v>202109</v>
      </c>
      <c r="J91" s="33">
        <v>44440</v>
      </c>
      <c r="K91" s="31">
        <f>COUNTIF(Movies!C:C,$I91)</f>
        <v>7</v>
      </c>
    </row>
    <row r="92" spans="1:11" x14ac:dyDescent="0.2">
      <c r="A92" s="31"/>
      <c r="B92" s="31"/>
      <c r="C92" s="31"/>
      <c r="D92" s="31"/>
      <c r="E92" s="31"/>
      <c r="F92" s="31"/>
      <c r="G92" s="31"/>
      <c r="H92" s="31"/>
      <c r="I92" s="32">
        <v>202110</v>
      </c>
      <c r="J92" s="33">
        <v>44470</v>
      </c>
      <c r="K92" s="31">
        <f>COUNTIF(Movies!C:C,$I92)</f>
        <v>10</v>
      </c>
    </row>
    <row r="93" spans="1:11" x14ac:dyDescent="0.2">
      <c r="A93" s="31"/>
      <c r="B93" s="31"/>
      <c r="C93" s="31"/>
      <c r="D93" s="31"/>
      <c r="E93" s="31"/>
      <c r="F93" s="31"/>
      <c r="G93" s="31"/>
      <c r="H93" s="31"/>
      <c r="I93" s="32">
        <v>202111</v>
      </c>
      <c r="J93" s="33">
        <v>44501</v>
      </c>
      <c r="K93" s="31">
        <f>COUNTIF(Movies!C:C,$I93)</f>
        <v>7</v>
      </c>
    </row>
    <row r="94" spans="1:11" x14ac:dyDescent="0.2">
      <c r="A94" s="31"/>
      <c r="B94" s="31"/>
      <c r="C94" s="31"/>
      <c r="D94" s="31"/>
      <c r="E94" s="31"/>
      <c r="F94" s="31"/>
      <c r="G94" s="31"/>
      <c r="H94" s="31"/>
      <c r="I94" s="32">
        <v>202112</v>
      </c>
      <c r="J94" s="33">
        <v>44531</v>
      </c>
      <c r="K94" s="31">
        <f>COUNTIF(Movies!C:C,$I94)</f>
        <v>9</v>
      </c>
    </row>
    <row r="95" spans="1:11" x14ac:dyDescent="0.2">
      <c r="A95" s="31"/>
      <c r="B95" s="31"/>
      <c r="C95" s="31"/>
      <c r="D95" s="31"/>
      <c r="E95" s="31"/>
      <c r="F95" s="31"/>
      <c r="G95" s="31"/>
      <c r="H95" s="31"/>
      <c r="I95" s="32">
        <v>202201</v>
      </c>
      <c r="J95" s="33">
        <v>44562</v>
      </c>
      <c r="K95" s="31">
        <f>COUNTIF(Movies!C:C,$I95)</f>
        <v>10</v>
      </c>
    </row>
    <row r="96" spans="1:11" x14ac:dyDescent="0.2">
      <c r="A96" s="31"/>
      <c r="B96" s="31"/>
      <c r="C96" s="31"/>
      <c r="D96" s="31"/>
      <c r="E96" s="31"/>
      <c r="F96" s="31"/>
      <c r="G96" s="31"/>
      <c r="H96" s="31"/>
      <c r="I96" s="32">
        <v>202202</v>
      </c>
      <c r="J96" s="33">
        <v>44593</v>
      </c>
      <c r="K96" s="31">
        <f>COUNTIF(Movies!C:C,$I96)</f>
        <v>8</v>
      </c>
    </row>
    <row r="97" spans="1:11" x14ac:dyDescent="0.2">
      <c r="A97" s="31"/>
      <c r="B97" s="31"/>
      <c r="C97" s="31"/>
      <c r="D97" s="31"/>
      <c r="E97" s="31"/>
      <c r="F97" s="31"/>
      <c r="G97" s="31"/>
      <c r="H97" s="31"/>
      <c r="I97" s="32">
        <v>202203</v>
      </c>
      <c r="J97" s="33">
        <v>44621</v>
      </c>
      <c r="K97" s="31">
        <f>COUNTIF(Movies!C:C,$I97)</f>
        <v>7</v>
      </c>
    </row>
    <row r="98" spans="1:11" x14ac:dyDescent="0.2">
      <c r="A98" s="31"/>
      <c r="B98" s="31"/>
      <c r="C98" s="31"/>
      <c r="D98" s="31"/>
      <c r="E98" s="31"/>
      <c r="F98" s="31"/>
      <c r="G98" s="31"/>
      <c r="H98" s="31"/>
      <c r="I98" s="32">
        <v>202204</v>
      </c>
      <c r="J98" s="33">
        <v>44652</v>
      </c>
      <c r="K98" s="31">
        <f>COUNTIF(Movies!C:C,$I98)</f>
        <v>13</v>
      </c>
    </row>
    <row r="99" spans="1:11" x14ac:dyDescent="0.2">
      <c r="A99" s="31"/>
      <c r="B99" s="31"/>
      <c r="C99" s="31"/>
      <c r="D99" s="31"/>
      <c r="E99" s="31"/>
      <c r="F99" s="31"/>
      <c r="G99" s="31"/>
      <c r="H99" s="31"/>
      <c r="I99" s="32">
        <v>202205</v>
      </c>
      <c r="J99" s="33">
        <v>44682</v>
      </c>
      <c r="K99" s="31">
        <f>COUNTIF(Movies!C:C,$I99)</f>
        <v>7</v>
      </c>
    </row>
    <row r="100" spans="1:11" x14ac:dyDescent="0.2">
      <c r="A100" s="31"/>
      <c r="B100" s="31"/>
      <c r="C100" s="31"/>
      <c r="D100" s="31"/>
      <c r="E100" s="31"/>
      <c r="F100" s="31"/>
      <c r="G100" s="31"/>
      <c r="H100" s="31"/>
      <c r="I100" s="32">
        <v>202206</v>
      </c>
      <c r="J100" s="33">
        <v>44713</v>
      </c>
      <c r="K100" s="31">
        <f>COUNTIF(Movies!C:C,$I100)</f>
        <v>7</v>
      </c>
    </row>
    <row r="101" spans="1:11" x14ac:dyDescent="0.2">
      <c r="A101" s="31"/>
      <c r="B101" s="31"/>
      <c r="C101" s="31"/>
      <c r="D101" s="31"/>
      <c r="E101" s="31"/>
      <c r="F101" s="31"/>
      <c r="G101" s="31"/>
      <c r="H101" s="31"/>
      <c r="I101" s="32">
        <v>202207</v>
      </c>
      <c r="J101" s="33">
        <v>44743</v>
      </c>
      <c r="K101" s="31">
        <f>COUNTIF(Movies!C:C,$I101)</f>
        <v>8</v>
      </c>
    </row>
    <row r="102" spans="1:11" x14ac:dyDescent="0.2">
      <c r="A102" s="31"/>
      <c r="B102" s="31"/>
      <c r="C102" s="31"/>
      <c r="D102" s="31"/>
      <c r="E102" s="31"/>
      <c r="F102" s="31"/>
      <c r="G102" s="31"/>
      <c r="H102" s="31"/>
      <c r="I102" s="32">
        <v>202208</v>
      </c>
      <c r="J102" s="33">
        <v>44774</v>
      </c>
      <c r="K102" s="31">
        <f>COUNTIF(Movies!C:C,$I102)</f>
        <v>8</v>
      </c>
    </row>
    <row r="103" spans="1:11" x14ac:dyDescent="0.2">
      <c r="A103" s="31"/>
      <c r="B103" s="31"/>
      <c r="C103" s="31"/>
      <c r="D103" s="31"/>
      <c r="E103" s="31"/>
      <c r="F103" s="31"/>
      <c r="G103" s="31"/>
      <c r="H103" s="31"/>
      <c r="I103" s="32">
        <v>202209</v>
      </c>
      <c r="J103" s="33">
        <v>44805</v>
      </c>
      <c r="K103" s="31">
        <f>COUNTIF(Movies!C:C,$I103)</f>
        <v>7</v>
      </c>
    </row>
    <row r="104" spans="1:11" x14ac:dyDescent="0.2">
      <c r="A104" s="31"/>
      <c r="B104" s="31"/>
      <c r="C104" s="31"/>
      <c r="D104" s="31"/>
      <c r="E104" s="31"/>
      <c r="F104" s="31"/>
      <c r="G104" s="31"/>
      <c r="H104" s="31"/>
      <c r="I104" s="32">
        <v>202210</v>
      </c>
      <c r="J104" s="33">
        <v>44835</v>
      </c>
      <c r="K104" s="31">
        <f>COUNTIF(Movies!C:C,$I104)</f>
        <v>6</v>
      </c>
    </row>
    <row r="105" spans="1:11" x14ac:dyDescent="0.2">
      <c r="A105" s="31"/>
      <c r="B105" s="31"/>
      <c r="C105" s="31"/>
      <c r="D105" s="31"/>
      <c r="E105" s="31"/>
      <c r="F105" s="31"/>
      <c r="G105" s="31"/>
      <c r="H105" s="31"/>
      <c r="I105" s="32">
        <v>202211</v>
      </c>
      <c r="J105" s="33">
        <v>44866</v>
      </c>
      <c r="K105" s="31">
        <f>COUNTIF(Movies!C:C,$I105)</f>
        <v>4</v>
      </c>
    </row>
    <row r="106" spans="1:11" x14ac:dyDescent="0.2">
      <c r="A106" s="31"/>
      <c r="B106" s="31"/>
      <c r="C106" s="31"/>
      <c r="D106" s="31"/>
      <c r="E106" s="31"/>
      <c r="F106" s="31"/>
      <c r="G106" s="31"/>
      <c r="H106" s="31"/>
      <c r="I106" s="32">
        <v>202212</v>
      </c>
      <c r="J106" s="33">
        <v>44896</v>
      </c>
      <c r="K106" s="31">
        <f>COUNTIF(Movies!C:C,$I106)</f>
        <v>5</v>
      </c>
    </row>
    <row r="107" spans="1:11" x14ac:dyDescent="0.2">
      <c r="I107" s="32">
        <v>202301</v>
      </c>
      <c r="J107" s="33">
        <v>44927</v>
      </c>
      <c r="K107" s="31">
        <f>COUNTIF(Movies!C:C,$I107)</f>
        <v>8</v>
      </c>
    </row>
    <row r="108" spans="1:11" x14ac:dyDescent="0.2">
      <c r="I108" s="32">
        <v>202302</v>
      </c>
      <c r="J108" s="33">
        <v>44958</v>
      </c>
      <c r="K108" s="31">
        <f>COUNTIF(Movies!C:C,$I108)</f>
        <v>5</v>
      </c>
    </row>
    <row r="109" spans="1:11" x14ac:dyDescent="0.2">
      <c r="I109" s="32">
        <v>202303</v>
      </c>
      <c r="J109" s="33">
        <v>44986</v>
      </c>
      <c r="K109" s="31">
        <f>COUNTIF(Movies!C:C,$I109)</f>
        <v>2</v>
      </c>
    </row>
    <row r="110" spans="1:11" x14ac:dyDescent="0.2">
      <c r="I110" s="32">
        <v>202304</v>
      </c>
      <c r="J110" s="33">
        <v>45017</v>
      </c>
      <c r="K110" s="31">
        <f>COUNTIF(Movies!C:C,$I110)</f>
        <v>6</v>
      </c>
    </row>
    <row r="111" spans="1:11" x14ac:dyDescent="0.2">
      <c r="I111" s="32">
        <v>202305</v>
      </c>
      <c r="J111" s="33">
        <v>45047</v>
      </c>
      <c r="K111" s="31">
        <f>COUNTIF(Movies!C:C,$I111)</f>
        <v>2</v>
      </c>
    </row>
    <row r="112" spans="1:11" x14ac:dyDescent="0.2">
      <c r="I112" s="32">
        <v>202306</v>
      </c>
      <c r="J112" s="33">
        <v>45078</v>
      </c>
      <c r="K112" s="31">
        <f>COUNTIF(Movies!C:C,$I112)</f>
        <v>5</v>
      </c>
    </row>
    <row r="113" spans="9:11" x14ac:dyDescent="0.2">
      <c r="I113" s="32">
        <v>202307</v>
      </c>
      <c r="J113" s="33">
        <v>45108</v>
      </c>
      <c r="K113" s="31">
        <f>COUNTIF(Movies!C:C,$I113)</f>
        <v>2</v>
      </c>
    </row>
    <row r="114" spans="9:11" x14ac:dyDescent="0.2">
      <c r="I114" s="32">
        <v>202308</v>
      </c>
      <c r="J114" s="33">
        <v>45139</v>
      </c>
      <c r="K114" s="31">
        <f>COUNTIF(Movies!C:C,$I114)</f>
        <v>2</v>
      </c>
    </row>
    <row r="115" spans="9:11" x14ac:dyDescent="0.2">
      <c r="I115" s="32">
        <v>202309</v>
      </c>
      <c r="J115" s="33">
        <v>45170</v>
      </c>
      <c r="K115" s="31">
        <f>COUNTIF(Movies!C:C,$I115)</f>
        <v>3</v>
      </c>
    </row>
    <row r="116" spans="9:11" x14ac:dyDescent="0.2">
      <c r="I116" s="32">
        <v>202310</v>
      </c>
      <c r="J116" s="33">
        <v>45200</v>
      </c>
      <c r="K116" s="31">
        <f>COUNTIF(Movies!C:C,$I116)</f>
        <v>3</v>
      </c>
    </row>
    <row r="117" spans="9:11" x14ac:dyDescent="0.2">
      <c r="I117" s="32">
        <v>202311</v>
      </c>
      <c r="J117" s="33">
        <v>45231</v>
      </c>
      <c r="K117" s="31">
        <f>COUNTIF(Movies!C:C,$I117)</f>
        <v>0</v>
      </c>
    </row>
    <row r="118" spans="9:11" x14ac:dyDescent="0.2">
      <c r="I118" s="32">
        <v>202312</v>
      </c>
      <c r="J118" s="33">
        <v>45261</v>
      </c>
      <c r="K118" s="31">
        <f>COUNTIF(Movies!C:C,$I118)</f>
        <v>0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66FA-5853-064A-AE68-E03A2E58241B}">
  <sheetPr codeName="Hoja5"/>
  <dimension ref="A1:AI54"/>
  <sheetViews>
    <sheetView workbookViewId="0">
      <selection activeCell="B22" sqref="B22"/>
    </sheetView>
  </sheetViews>
  <sheetFormatPr baseColWidth="10" defaultRowHeight="16" x14ac:dyDescent="0.2"/>
  <cols>
    <col min="1" max="1" width="17.1640625" customWidth="1"/>
    <col min="6" max="6" width="13.33203125" customWidth="1"/>
    <col min="9" max="9" width="10.83203125" customWidth="1"/>
    <col min="26" max="26" width="6.6640625" customWidth="1"/>
    <col min="27" max="27" width="15" bestFit="1" customWidth="1"/>
    <col min="28" max="28" width="18.1640625" bestFit="1" customWidth="1"/>
    <col min="29" max="29" width="8.6640625" customWidth="1"/>
    <col min="30" max="30" width="10.6640625" bestFit="1" customWidth="1"/>
    <col min="31" max="31" width="8.83203125" customWidth="1"/>
    <col min="32" max="32" width="9.1640625" bestFit="1" customWidth="1"/>
    <col min="33" max="33" width="7.1640625" customWidth="1"/>
    <col min="34" max="35" width="12.83203125" bestFit="1" customWidth="1"/>
  </cols>
  <sheetData>
    <row r="1" spans="1:33" x14ac:dyDescent="0.2">
      <c r="B1" s="22"/>
      <c r="C1" s="42" t="s">
        <v>969</v>
      </c>
      <c r="D1" s="42"/>
      <c r="E1" s="42"/>
      <c r="F1" s="42"/>
      <c r="G1" s="42" t="s">
        <v>970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1" t="s">
        <v>971</v>
      </c>
      <c r="T1" s="41"/>
      <c r="U1" s="41"/>
      <c r="V1" s="41"/>
      <c r="W1" s="41"/>
      <c r="X1" s="41"/>
      <c r="Y1" s="41"/>
    </row>
    <row r="2" spans="1:33" x14ac:dyDescent="0.2">
      <c r="C2" s="36">
        <v>2020</v>
      </c>
      <c r="D2" s="36">
        <v>2021</v>
      </c>
      <c r="E2" s="36">
        <v>2022</v>
      </c>
      <c r="F2" s="36">
        <v>2023</v>
      </c>
      <c r="G2" s="36" t="s">
        <v>944</v>
      </c>
      <c r="H2" s="36" t="s">
        <v>945</v>
      </c>
      <c r="I2" s="36" t="s">
        <v>946</v>
      </c>
      <c r="J2" s="36" t="s">
        <v>947</v>
      </c>
      <c r="K2" s="36" t="s">
        <v>948</v>
      </c>
      <c r="L2" s="36" t="s">
        <v>949</v>
      </c>
      <c r="M2" s="36" t="s">
        <v>950</v>
      </c>
      <c r="N2" s="36" t="s">
        <v>951</v>
      </c>
      <c r="O2" s="36" t="s">
        <v>952</v>
      </c>
      <c r="P2" s="36" t="s">
        <v>953</v>
      </c>
      <c r="Q2" s="36" t="s">
        <v>954</v>
      </c>
      <c r="R2" s="36" t="s">
        <v>955</v>
      </c>
      <c r="S2" s="36" t="s">
        <v>958</v>
      </c>
      <c r="T2" s="36" t="s">
        <v>959</v>
      </c>
      <c r="U2" s="36" t="s">
        <v>960</v>
      </c>
      <c r="V2" s="36" t="s">
        <v>961</v>
      </c>
      <c r="W2" s="36" t="s">
        <v>962</v>
      </c>
      <c r="X2" s="36" t="s">
        <v>963</v>
      </c>
      <c r="Y2" s="36" t="s">
        <v>964</v>
      </c>
    </row>
    <row r="3" spans="1:33" x14ac:dyDescent="0.2">
      <c r="A3" s="36" t="s">
        <v>968</v>
      </c>
      <c r="B3" s="36" t="s">
        <v>935</v>
      </c>
      <c r="C3" s="36">
        <v>2020</v>
      </c>
      <c r="D3" s="36">
        <v>2021</v>
      </c>
      <c r="E3" s="36">
        <v>2022</v>
      </c>
      <c r="F3" s="36">
        <v>2023</v>
      </c>
      <c r="G3" s="22">
        <v>1</v>
      </c>
      <c r="H3" s="22">
        <v>2</v>
      </c>
      <c r="I3" s="22">
        <v>3</v>
      </c>
      <c r="J3" s="22">
        <v>4</v>
      </c>
      <c r="K3" s="22">
        <v>5</v>
      </c>
      <c r="L3" s="22">
        <v>6</v>
      </c>
      <c r="M3" s="22">
        <v>7</v>
      </c>
      <c r="N3" s="22">
        <v>8</v>
      </c>
      <c r="O3" s="22">
        <v>9</v>
      </c>
      <c r="P3" s="22">
        <v>10</v>
      </c>
      <c r="Q3" s="22">
        <v>11</v>
      </c>
      <c r="R3" s="22">
        <v>12</v>
      </c>
      <c r="S3" s="22">
        <v>1</v>
      </c>
      <c r="T3" s="22">
        <v>2</v>
      </c>
      <c r="U3" s="22">
        <v>3</v>
      </c>
      <c r="V3" s="22">
        <v>4</v>
      </c>
      <c r="W3" s="22">
        <v>5</v>
      </c>
      <c r="X3" s="22">
        <v>6</v>
      </c>
      <c r="Y3" s="22">
        <v>7</v>
      </c>
    </row>
    <row r="4" spans="1:33" x14ac:dyDescent="0.2">
      <c r="A4" t="s">
        <v>660</v>
      </c>
      <c r="B4">
        <f>COUNTIF(Movies!$L:$L,$A4)</f>
        <v>1</v>
      </c>
      <c r="C4" s="22">
        <f>COUNTIFS(Movies!$L:$L,Hoja1!$A4,Movies!$D:$D,Hoja1!C$3)</f>
        <v>0</v>
      </c>
      <c r="D4" s="22">
        <f>COUNTIFS(Movies!$L:$L,Hoja1!$A4,Movies!$D:$D,Hoja1!D$3)</f>
        <v>0</v>
      </c>
      <c r="E4" s="22">
        <f>COUNTIFS(Movies!$L:$L,Hoja1!$A4,Movies!$D:$D,Hoja1!E$3)</f>
        <v>1</v>
      </c>
      <c r="F4" s="22">
        <f>COUNTIFS(Movies!$L:$L,Hoja1!$A4,Movies!$D:$D,Hoja1!F$3)</f>
        <v>0</v>
      </c>
      <c r="G4" s="22">
        <f>COUNTIFS(Movies!$L:$L,Hoja1!$A4,Movies!$E:$E,Hoja1!G$3)</f>
        <v>0</v>
      </c>
      <c r="H4" s="22">
        <f>COUNTIFS(Movies!$L:$L,Hoja1!$A4,Movies!$E:$E,Hoja1!H$3)</f>
        <v>0</v>
      </c>
      <c r="I4" s="22">
        <f>COUNTIFS(Movies!$L:$L,Hoja1!$A4,Movies!$E:$E,Hoja1!I$3)</f>
        <v>0</v>
      </c>
      <c r="J4" s="22">
        <f>COUNTIFS(Movies!$L:$L,Hoja1!$A4,Movies!$E:$E,Hoja1!J$3)</f>
        <v>1</v>
      </c>
      <c r="K4" s="22">
        <f>COUNTIFS(Movies!$L:$L,Hoja1!$A4,Movies!$E:$E,Hoja1!K$3)</f>
        <v>0</v>
      </c>
      <c r="L4" s="22">
        <f>COUNTIFS(Movies!$L:$L,Hoja1!$A4,Movies!$E:$E,Hoja1!L$3)</f>
        <v>0</v>
      </c>
      <c r="M4" s="22">
        <f>COUNTIFS(Movies!$L:$L,Hoja1!$A4,Movies!$E:$E,Hoja1!M$3)</f>
        <v>0</v>
      </c>
      <c r="N4" s="22">
        <f>COUNTIFS(Movies!$L:$L,Hoja1!$A4,Movies!$E:$E,Hoja1!N$3)</f>
        <v>0</v>
      </c>
      <c r="O4" s="22">
        <f>COUNTIFS(Movies!$L:$L,Hoja1!$A4,Movies!$E:$E,Hoja1!O$3)</f>
        <v>0</v>
      </c>
      <c r="P4" s="22">
        <f>COUNTIFS(Movies!$L:$L,Hoja1!$A4,Movies!$E:$E,Hoja1!P$3)</f>
        <v>0</v>
      </c>
      <c r="Q4" s="22">
        <f>COUNTIFS(Movies!$L:$L,Hoja1!$A4,Movies!$E:$E,Hoja1!Q$3)</f>
        <v>0</v>
      </c>
      <c r="R4" s="22">
        <f>COUNTIFS(Movies!$L:$L,Hoja1!$A4,Movies!$E:$E,Hoja1!R$3)</f>
        <v>0</v>
      </c>
      <c r="S4" s="22">
        <f>COUNTIFS(Movies!$L:$L,Hoja1!$A4,Movies!$F:$F,Hoja1!S$3)</f>
        <v>0</v>
      </c>
      <c r="T4" s="22">
        <f>COUNTIFS(Movies!$L:$L,Hoja1!$A4,Movies!$F:$F,Hoja1!T$3)</f>
        <v>0</v>
      </c>
      <c r="U4" s="22">
        <f>COUNTIFS(Movies!$L:$L,Hoja1!$A4,Movies!$F:$F,Hoja1!U$3)</f>
        <v>0</v>
      </c>
      <c r="V4" s="22">
        <f>COUNTIFS(Movies!$L:$L,Hoja1!$A4,Movies!$F:$F,Hoja1!V$3)</f>
        <v>0</v>
      </c>
      <c r="W4" s="22">
        <f>COUNTIFS(Movies!$L:$L,Hoja1!$A4,Movies!$F:$F,Hoja1!W$3)</f>
        <v>1</v>
      </c>
      <c r="X4" s="22">
        <f>COUNTIFS(Movies!$L:$L,Hoja1!$A4,Movies!$F:$F,Hoja1!X$3)</f>
        <v>0</v>
      </c>
      <c r="Y4" s="22">
        <f>COUNTIFS(Movies!$L:$L,Hoja1!$A4,Movies!$F:$F,Hoja1!Y$3)</f>
        <v>0</v>
      </c>
      <c r="Z4">
        <v>1</v>
      </c>
      <c r="AA4" t="s">
        <v>604</v>
      </c>
      <c r="AB4" t="s">
        <v>972</v>
      </c>
      <c r="AC4" s="15">
        <v>2020</v>
      </c>
      <c r="AD4" s="22" t="s">
        <v>944</v>
      </c>
      <c r="AE4" s="22">
        <v>1</v>
      </c>
      <c r="AF4" s="22" t="s">
        <v>958</v>
      </c>
      <c r="AG4" s="22">
        <v>1</v>
      </c>
    </row>
    <row r="5" spans="1:33" x14ac:dyDescent="0.2">
      <c r="A5" t="s">
        <v>250</v>
      </c>
      <c r="B5">
        <f>COUNTIF(Movies!$L:$L,$A5)</f>
        <v>1</v>
      </c>
      <c r="C5" s="22">
        <f>COUNTIFS(Movies!$L:$L,Hoja1!$A5,Movies!$D:$D,Hoja1!C$3)</f>
        <v>0</v>
      </c>
      <c r="D5" s="22">
        <f>COUNTIFS(Movies!$L:$L,Hoja1!$A5,Movies!$D:$D,Hoja1!D$3)</f>
        <v>1</v>
      </c>
      <c r="E5" s="22">
        <f>COUNTIFS(Movies!$L:$L,Hoja1!$A5,Movies!$D:$D,Hoja1!E$3)</f>
        <v>0</v>
      </c>
      <c r="F5" s="22">
        <f>COUNTIFS(Movies!$L:$L,Hoja1!$A5,Movies!$D:$D,Hoja1!F$3)</f>
        <v>0</v>
      </c>
      <c r="G5" s="22">
        <f>COUNTIFS(Movies!$L:$L,Hoja1!$A5,Movies!$E:$E,Hoja1!G$3)</f>
        <v>1</v>
      </c>
      <c r="H5" s="22">
        <f>COUNTIFS(Movies!$L:$L,Hoja1!$A5,Movies!$E:$E,Hoja1!H$3)</f>
        <v>0</v>
      </c>
      <c r="I5" s="22">
        <f>COUNTIFS(Movies!$L:$L,Hoja1!$A5,Movies!$E:$E,Hoja1!I$3)</f>
        <v>0</v>
      </c>
      <c r="J5" s="22">
        <f>COUNTIFS(Movies!$L:$L,Hoja1!$A5,Movies!$E:$E,Hoja1!J$3)</f>
        <v>0</v>
      </c>
      <c r="K5" s="22">
        <f>COUNTIFS(Movies!$L:$L,Hoja1!$A5,Movies!$E:$E,Hoja1!K$3)</f>
        <v>0</v>
      </c>
      <c r="L5" s="22">
        <f>COUNTIFS(Movies!$L:$L,Hoja1!$A5,Movies!$E:$E,Hoja1!L$3)</f>
        <v>0</v>
      </c>
      <c r="M5" s="22">
        <f>COUNTIFS(Movies!$L:$L,Hoja1!$A5,Movies!$E:$E,Hoja1!M$3)</f>
        <v>0</v>
      </c>
      <c r="N5" s="22">
        <f>COUNTIFS(Movies!$L:$L,Hoja1!$A5,Movies!$E:$E,Hoja1!N$3)</f>
        <v>0</v>
      </c>
      <c r="O5" s="22">
        <f>COUNTIFS(Movies!$L:$L,Hoja1!$A5,Movies!$E:$E,Hoja1!O$3)</f>
        <v>0</v>
      </c>
      <c r="P5" s="22">
        <f>COUNTIFS(Movies!$L:$L,Hoja1!$A5,Movies!$E:$E,Hoja1!P$3)</f>
        <v>0</v>
      </c>
      <c r="Q5" s="22">
        <f>COUNTIFS(Movies!$L:$L,Hoja1!$A5,Movies!$E:$E,Hoja1!Q$3)</f>
        <v>0</v>
      </c>
      <c r="R5" s="22">
        <f>COUNTIFS(Movies!$L:$L,Hoja1!$A5,Movies!$E:$E,Hoja1!R$3)</f>
        <v>0</v>
      </c>
      <c r="S5" s="22">
        <f>COUNTIFS(Movies!$L:$L,Hoja1!$A5,Movies!$F:$F,Hoja1!S$3)</f>
        <v>1</v>
      </c>
      <c r="T5" s="22">
        <f>COUNTIFS(Movies!$L:$L,Hoja1!$A5,Movies!$F:$F,Hoja1!T$3)</f>
        <v>0</v>
      </c>
      <c r="U5" s="22">
        <f>COUNTIFS(Movies!$L:$L,Hoja1!$A5,Movies!$F:$F,Hoja1!U$3)</f>
        <v>0</v>
      </c>
      <c r="V5" s="22">
        <f>COUNTIFS(Movies!$L:$L,Hoja1!$A5,Movies!$F:$F,Hoja1!V$3)</f>
        <v>0</v>
      </c>
      <c r="W5" s="22">
        <f>COUNTIFS(Movies!$L:$L,Hoja1!$A5,Movies!$F:$F,Hoja1!W$3)</f>
        <v>0</v>
      </c>
      <c r="X5" s="22">
        <f>COUNTIFS(Movies!$L:$L,Hoja1!$A5,Movies!$F:$F,Hoja1!X$3)</f>
        <v>0</v>
      </c>
      <c r="Y5" s="22">
        <f>COUNTIFS(Movies!$L:$L,Hoja1!$A5,Movies!$F:$F,Hoja1!Y$3)</f>
        <v>0</v>
      </c>
      <c r="Z5">
        <v>2</v>
      </c>
      <c r="AA5" t="s">
        <v>28</v>
      </c>
      <c r="AB5" t="s">
        <v>974</v>
      </c>
      <c r="AC5" s="15">
        <v>2021</v>
      </c>
      <c r="AD5" s="22" t="s">
        <v>945</v>
      </c>
      <c r="AE5" s="22">
        <v>2</v>
      </c>
      <c r="AF5" s="22" t="s">
        <v>959</v>
      </c>
      <c r="AG5" s="22">
        <v>2</v>
      </c>
    </row>
    <row r="6" spans="1:33" x14ac:dyDescent="0.2">
      <c r="A6" t="s">
        <v>291</v>
      </c>
      <c r="B6">
        <f>COUNTIF(Movies!$L:$L,$A6)</f>
        <v>1</v>
      </c>
      <c r="C6" s="22">
        <f>COUNTIFS(Movies!$L:$L,Hoja1!$A6,Movies!$D:$D,Hoja1!C$3)</f>
        <v>0</v>
      </c>
      <c r="D6" s="22">
        <f>COUNTIFS(Movies!$L:$L,Hoja1!$A6,Movies!$D:$D,Hoja1!D$3)</f>
        <v>1</v>
      </c>
      <c r="E6" s="22">
        <f>COUNTIFS(Movies!$L:$L,Hoja1!$A6,Movies!$D:$D,Hoja1!E$3)</f>
        <v>0</v>
      </c>
      <c r="F6" s="22">
        <f>COUNTIFS(Movies!$L:$L,Hoja1!$A6,Movies!$D:$D,Hoja1!F$3)</f>
        <v>0</v>
      </c>
      <c r="G6" s="22">
        <f>COUNTIFS(Movies!$L:$L,Hoja1!$A6,Movies!$E:$E,Hoja1!G$3)</f>
        <v>0</v>
      </c>
      <c r="H6" s="22">
        <f>COUNTIFS(Movies!$L:$L,Hoja1!$A6,Movies!$E:$E,Hoja1!H$3)</f>
        <v>1</v>
      </c>
      <c r="I6" s="22">
        <f>COUNTIFS(Movies!$L:$L,Hoja1!$A6,Movies!$E:$E,Hoja1!I$3)</f>
        <v>0</v>
      </c>
      <c r="J6" s="22">
        <f>COUNTIFS(Movies!$L:$L,Hoja1!$A6,Movies!$E:$E,Hoja1!J$3)</f>
        <v>0</v>
      </c>
      <c r="K6" s="22">
        <f>COUNTIFS(Movies!$L:$L,Hoja1!$A6,Movies!$E:$E,Hoja1!K$3)</f>
        <v>0</v>
      </c>
      <c r="L6" s="22">
        <f>COUNTIFS(Movies!$L:$L,Hoja1!$A6,Movies!$E:$E,Hoja1!L$3)</f>
        <v>0</v>
      </c>
      <c r="M6" s="22">
        <f>COUNTIFS(Movies!$L:$L,Hoja1!$A6,Movies!$E:$E,Hoja1!M$3)</f>
        <v>0</v>
      </c>
      <c r="N6" s="22">
        <f>COUNTIFS(Movies!$L:$L,Hoja1!$A6,Movies!$E:$E,Hoja1!N$3)</f>
        <v>0</v>
      </c>
      <c r="O6" s="22">
        <f>COUNTIFS(Movies!$L:$L,Hoja1!$A6,Movies!$E:$E,Hoja1!O$3)</f>
        <v>0</v>
      </c>
      <c r="P6" s="22">
        <f>COUNTIFS(Movies!$L:$L,Hoja1!$A6,Movies!$E:$E,Hoja1!P$3)</f>
        <v>0</v>
      </c>
      <c r="Q6" s="22">
        <f>COUNTIFS(Movies!$L:$L,Hoja1!$A6,Movies!$E:$E,Hoja1!Q$3)</f>
        <v>0</v>
      </c>
      <c r="R6" s="22">
        <f>COUNTIFS(Movies!$L:$L,Hoja1!$A6,Movies!$E:$E,Hoja1!R$3)</f>
        <v>0</v>
      </c>
      <c r="S6" s="22">
        <f>COUNTIFS(Movies!$L:$L,Hoja1!$A6,Movies!$F:$F,Hoja1!S$3)</f>
        <v>1</v>
      </c>
      <c r="T6" s="22">
        <f>COUNTIFS(Movies!$L:$L,Hoja1!$A6,Movies!$F:$F,Hoja1!T$3)</f>
        <v>0</v>
      </c>
      <c r="U6" s="22">
        <f>COUNTIFS(Movies!$L:$L,Hoja1!$A6,Movies!$F:$F,Hoja1!U$3)</f>
        <v>0</v>
      </c>
      <c r="V6" s="22">
        <f>COUNTIFS(Movies!$L:$L,Hoja1!$A6,Movies!$F:$F,Hoja1!V$3)</f>
        <v>0</v>
      </c>
      <c r="W6" s="22">
        <f>COUNTIFS(Movies!$L:$L,Hoja1!$A6,Movies!$F:$F,Hoja1!W$3)</f>
        <v>0</v>
      </c>
      <c r="X6" s="22">
        <f>COUNTIFS(Movies!$L:$L,Hoja1!$A6,Movies!$F:$F,Hoja1!X$3)</f>
        <v>0</v>
      </c>
      <c r="Y6" s="22">
        <f>COUNTIFS(Movies!$L:$L,Hoja1!$A6,Movies!$F:$F,Hoja1!Y$3)</f>
        <v>0</v>
      </c>
      <c r="Z6">
        <v>3</v>
      </c>
      <c r="AA6" t="s">
        <v>660</v>
      </c>
      <c r="AB6" t="s">
        <v>973</v>
      </c>
      <c r="AC6" s="15">
        <v>2022</v>
      </c>
      <c r="AD6" s="22" t="s">
        <v>946</v>
      </c>
      <c r="AE6" s="22">
        <v>3</v>
      </c>
      <c r="AF6" s="22" t="s">
        <v>960</v>
      </c>
      <c r="AG6" s="22">
        <v>3</v>
      </c>
    </row>
    <row r="7" spans="1:33" x14ac:dyDescent="0.2">
      <c r="A7" t="s">
        <v>577</v>
      </c>
      <c r="B7">
        <f>COUNTIF(Movies!$L:$L,$A7)</f>
        <v>2</v>
      </c>
      <c r="C7" s="22">
        <f>COUNTIFS(Movies!$L:$L,Hoja1!$A7,Movies!$D:$D,Hoja1!C$3)</f>
        <v>0</v>
      </c>
      <c r="D7" s="22">
        <f>COUNTIFS(Movies!$L:$L,Hoja1!$A7,Movies!$D:$D,Hoja1!D$3)</f>
        <v>2</v>
      </c>
      <c r="E7" s="22">
        <f>COUNTIFS(Movies!$L:$L,Hoja1!$A7,Movies!$D:$D,Hoja1!E$3)</f>
        <v>0</v>
      </c>
      <c r="F7" s="22">
        <f>COUNTIFS(Movies!$L:$L,Hoja1!$A7,Movies!$D:$D,Hoja1!F$3)</f>
        <v>0</v>
      </c>
      <c r="G7" s="22">
        <f>COUNTIFS(Movies!$L:$L,Hoja1!$A7,Movies!$E:$E,Hoja1!G$3)</f>
        <v>0</v>
      </c>
      <c r="H7" s="22">
        <f>COUNTIFS(Movies!$L:$L,Hoja1!$A7,Movies!$E:$E,Hoja1!H$3)</f>
        <v>0</v>
      </c>
      <c r="I7" s="22">
        <f>COUNTIFS(Movies!$L:$L,Hoja1!$A7,Movies!$E:$E,Hoja1!I$3)</f>
        <v>0</v>
      </c>
      <c r="J7" s="22">
        <f>COUNTIFS(Movies!$L:$L,Hoja1!$A7,Movies!$E:$E,Hoja1!J$3)</f>
        <v>0</v>
      </c>
      <c r="K7" s="22">
        <f>COUNTIFS(Movies!$L:$L,Hoja1!$A7,Movies!$E:$E,Hoja1!K$3)</f>
        <v>0</v>
      </c>
      <c r="L7" s="22">
        <f>COUNTIFS(Movies!$L:$L,Hoja1!$A7,Movies!$E:$E,Hoja1!L$3)</f>
        <v>0</v>
      </c>
      <c r="M7" s="22">
        <f>COUNTIFS(Movies!$L:$L,Hoja1!$A7,Movies!$E:$E,Hoja1!M$3)</f>
        <v>0</v>
      </c>
      <c r="N7" s="22">
        <f>COUNTIFS(Movies!$L:$L,Hoja1!$A7,Movies!$E:$E,Hoja1!N$3)</f>
        <v>0</v>
      </c>
      <c r="O7" s="22">
        <f>COUNTIFS(Movies!$L:$L,Hoja1!$A7,Movies!$E:$E,Hoja1!O$3)</f>
        <v>0</v>
      </c>
      <c r="P7" s="22">
        <f>COUNTIFS(Movies!$L:$L,Hoja1!$A7,Movies!$E:$E,Hoja1!P$3)</f>
        <v>0</v>
      </c>
      <c r="Q7" s="22">
        <f>COUNTIFS(Movies!$L:$L,Hoja1!$A7,Movies!$E:$E,Hoja1!Q$3)</f>
        <v>0</v>
      </c>
      <c r="R7" s="22">
        <f>COUNTIFS(Movies!$L:$L,Hoja1!$A7,Movies!$E:$E,Hoja1!R$3)</f>
        <v>2</v>
      </c>
      <c r="S7" s="22">
        <f>COUNTIFS(Movies!$L:$L,Hoja1!$A7,Movies!$F:$F,Hoja1!S$3)</f>
        <v>0</v>
      </c>
      <c r="T7" s="22">
        <f>COUNTIFS(Movies!$L:$L,Hoja1!$A7,Movies!$F:$F,Hoja1!T$3)</f>
        <v>1</v>
      </c>
      <c r="U7" s="22">
        <f>COUNTIFS(Movies!$L:$L,Hoja1!$A7,Movies!$F:$F,Hoja1!U$3)</f>
        <v>0</v>
      </c>
      <c r="V7" s="22">
        <f>COUNTIFS(Movies!$L:$L,Hoja1!$A7,Movies!$F:$F,Hoja1!V$3)</f>
        <v>1</v>
      </c>
      <c r="W7" s="22">
        <f>COUNTIFS(Movies!$L:$L,Hoja1!$A7,Movies!$F:$F,Hoja1!W$3)</f>
        <v>0</v>
      </c>
      <c r="X7" s="22">
        <f>COUNTIFS(Movies!$L:$L,Hoja1!$A7,Movies!$F:$F,Hoja1!X$3)</f>
        <v>0</v>
      </c>
      <c r="Y7" s="22">
        <f>COUNTIFS(Movies!$L:$L,Hoja1!$A7,Movies!$F:$F,Hoja1!Y$3)</f>
        <v>0</v>
      </c>
      <c r="Z7">
        <v>4</v>
      </c>
      <c r="AA7" t="s">
        <v>220</v>
      </c>
      <c r="AB7" t="s">
        <v>935</v>
      </c>
      <c r="AC7" s="15">
        <v>2023</v>
      </c>
      <c r="AD7" s="22" t="s">
        <v>947</v>
      </c>
      <c r="AE7" s="22">
        <v>4</v>
      </c>
      <c r="AF7" s="22" t="s">
        <v>961</v>
      </c>
      <c r="AG7" s="22">
        <v>4</v>
      </c>
    </row>
    <row r="8" spans="1:33" x14ac:dyDescent="0.2">
      <c r="A8" t="s">
        <v>569</v>
      </c>
      <c r="B8">
        <f>COUNTIF(Movies!$L:$L,$A8)</f>
        <v>2</v>
      </c>
      <c r="C8" s="22">
        <f>COUNTIFS(Movies!$L:$L,Hoja1!$A8,Movies!$D:$D,Hoja1!C$3)</f>
        <v>0</v>
      </c>
      <c r="D8" s="22">
        <f>COUNTIFS(Movies!$L:$L,Hoja1!$A8,Movies!$D:$D,Hoja1!D$3)</f>
        <v>1</v>
      </c>
      <c r="E8" s="22">
        <f>COUNTIFS(Movies!$L:$L,Hoja1!$A8,Movies!$D:$D,Hoja1!E$3)</f>
        <v>0</v>
      </c>
      <c r="F8" s="22">
        <f>COUNTIFS(Movies!$L:$L,Hoja1!$A8,Movies!$D:$D,Hoja1!F$3)</f>
        <v>1</v>
      </c>
      <c r="G8" s="22">
        <f>COUNTIFS(Movies!$L:$L,Hoja1!$A8,Movies!$E:$E,Hoja1!G$3)</f>
        <v>0</v>
      </c>
      <c r="H8" s="22">
        <f>COUNTIFS(Movies!$L:$L,Hoja1!$A8,Movies!$E:$E,Hoja1!H$3)</f>
        <v>0</v>
      </c>
      <c r="I8" s="22">
        <f>COUNTIFS(Movies!$L:$L,Hoja1!$A8,Movies!$E:$E,Hoja1!I$3)</f>
        <v>0</v>
      </c>
      <c r="J8" s="22">
        <f>COUNTIFS(Movies!$L:$L,Hoja1!$A8,Movies!$E:$E,Hoja1!J$3)</f>
        <v>0</v>
      </c>
      <c r="K8" s="22">
        <f>COUNTIFS(Movies!$L:$L,Hoja1!$A8,Movies!$E:$E,Hoja1!K$3)</f>
        <v>0</v>
      </c>
      <c r="L8" s="22">
        <f>COUNTIFS(Movies!$L:$L,Hoja1!$A8,Movies!$E:$E,Hoja1!L$3)</f>
        <v>0</v>
      </c>
      <c r="M8" s="22">
        <f>COUNTIFS(Movies!$L:$L,Hoja1!$A8,Movies!$E:$E,Hoja1!M$3)</f>
        <v>0</v>
      </c>
      <c r="N8" s="22">
        <f>COUNTIFS(Movies!$L:$L,Hoja1!$A8,Movies!$E:$E,Hoja1!N$3)</f>
        <v>1</v>
      </c>
      <c r="O8" s="22">
        <f>COUNTIFS(Movies!$L:$L,Hoja1!$A8,Movies!$E:$E,Hoja1!O$3)</f>
        <v>0</v>
      </c>
      <c r="P8" s="22">
        <f>COUNTIFS(Movies!$L:$L,Hoja1!$A8,Movies!$E:$E,Hoja1!P$3)</f>
        <v>0</v>
      </c>
      <c r="Q8" s="22">
        <f>COUNTIFS(Movies!$L:$L,Hoja1!$A8,Movies!$E:$E,Hoja1!Q$3)</f>
        <v>0</v>
      </c>
      <c r="R8" s="22">
        <f>COUNTIFS(Movies!$L:$L,Hoja1!$A8,Movies!$E:$E,Hoja1!R$3)</f>
        <v>1</v>
      </c>
      <c r="S8" s="22">
        <f>COUNTIFS(Movies!$L:$L,Hoja1!$A8,Movies!$F:$F,Hoja1!S$3)</f>
        <v>0</v>
      </c>
      <c r="T8" s="22">
        <f>COUNTIFS(Movies!$L:$L,Hoja1!$A8,Movies!$F:$F,Hoja1!T$3)</f>
        <v>0</v>
      </c>
      <c r="U8" s="22">
        <f>COUNTIFS(Movies!$L:$L,Hoja1!$A8,Movies!$F:$F,Hoja1!U$3)</f>
        <v>0</v>
      </c>
      <c r="V8" s="22">
        <f>COUNTIFS(Movies!$L:$L,Hoja1!$A8,Movies!$F:$F,Hoja1!V$3)</f>
        <v>1</v>
      </c>
      <c r="W8" s="22">
        <f>COUNTIFS(Movies!$L:$L,Hoja1!$A8,Movies!$F:$F,Hoja1!W$3)</f>
        <v>0</v>
      </c>
      <c r="X8" s="22">
        <f>COUNTIFS(Movies!$L:$L,Hoja1!$A8,Movies!$F:$F,Hoja1!X$3)</f>
        <v>0</v>
      </c>
      <c r="Y8" s="22">
        <f>COUNTIFS(Movies!$L:$L,Hoja1!$A8,Movies!$F:$F,Hoja1!Y$3)</f>
        <v>1</v>
      </c>
      <c r="Z8">
        <v>5</v>
      </c>
      <c r="AA8" t="s">
        <v>210</v>
      </c>
      <c r="AD8" s="22" t="s">
        <v>948</v>
      </c>
      <c r="AE8" s="22">
        <v>5</v>
      </c>
      <c r="AF8" s="22" t="s">
        <v>962</v>
      </c>
      <c r="AG8" s="22">
        <v>5</v>
      </c>
    </row>
    <row r="9" spans="1:33" x14ac:dyDescent="0.2">
      <c r="A9" t="s">
        <v>604</v>
      </c>
      <c r="B9">
        <f>COUNTIF(Movies!$L:$L,$A9)</f>
        <v>3</v>
      </c>
      <c r="C9" s="22">
        <f>COUNTIFS(Movies!$L:$L,Hoja1!$A9,Movies!$D:$D,Hoja1!C$3)</f>
        <v>0</v>
      </c>
      <c r="D9" s="22">
        <f>COUNTIFS(Movies!$L:$L,Hoja1!$A9,Movies!$D:$D,Hoja1!D$3)</f>
        <v>0</v>
      </c>
      <c r="E9" s="22">
        <f>COUNTIFS(Movies!$L:$L,Hoja1!$A9,Movies!$D:$D,Hoja1!E$3)</f>
        <v>2</v>
      </c>
      <c r="F9" s="22">
        <f>COUNTIFS(Movies!$L:$L,Hoja1!$A9,Movies!$D:$D,Hoja1!F$3)</f>
        <v>1</v>
      </c>
      <c r="G9" s="22">
        <f>COUNTIFS(Movies!$L:$L,Hoja1!$A9,Movies!$E:$E,Hoja1!G$3)</f>
        <v>1</v>
      </c>
      <c r="H9" s="22">
        <f>COUNTIFS(Movies!$L:$L,Hoja1!$A9,Movies!$E:$E,Hoja1!H$3)</f>
        <v>0</v>
      </c>
      <c r="I9" s="22">
        <f>COUNTIFS(Movies!$L:$L,Hoja1!$A9,Movies!$E:$E,Hoja1!I$3)</f>
        <v>0</v>
      </c>
      <c r="J9" s="22">
        <f>COUNTIFS(Movies!$L:$L,Hoja1!$A9,Movies!$E:$E,Hoja1!J$3)</f>
        <v>2</v>
      </c>
      <c r="K9" s="22">
        <f>COUNTIFS(Movies!$L:$L,Hoja1!$A9,Movies!$E:$E,Hoja1!K$3)</f>
        <v>0</v>
      </c>
      <c r="L9" s="22">
        <f>COUNTIFS(Movies!$L:$L,Hoja1!$A9,Movies!$E:$E,Hoja1!L$3)</f>
        <v>0</v>
      </c>
      <c r="M9" s="22">
        <f>COUNTIFS(Movies!$L:$L,Hoja1!$A9,Movies!$E:$E,Hoja1!M$3)</f>
        <v>0</v>
      </c>
      <c r="N9" s="22">
        <f>COUNTIFS(Movies!$L:$L,Hoja1!$A9,Movies!$E:$E,Hoja1!N$3)</f>
        <v>0</v>
      </c>
      <c r="O9" s="22">
        <f>COUNTIFS(Movies!$L:$L,Hoja1!$A9,Movies!$E:$E,Hoja1!O$3)</f>
        <v>0</v>
      </c>
      <c r="P9" s="22">
        <f>COUNTIFS(Movies!$L:$L,Hoja1!$A9,Movies!$E:$E,Hoja1!P$3)</f>
        <v>0</v>
      </c>
      <c r="Q9" s="22">
        <f>COUNTIFS(Movies!$L:$L,Hoja1!$A9,Movies!$E:$E,Hoja1!Q$3)</f>
        <v>0</v>
      </c>
      <c r="R9" s="22">
        <f>COUNTIFS(Movies!$L:$L,Hoja1!$A9,Movies!$E:$E,Hoja1!R$3)</f>
        <v>0</v>
      </c>
      <c r="S9" s="22">
        <f>COUNTIFS(Movies!$L:$L,Hoja1!$A9,Movies!$F:$F,Hoja1!S$3)</f>
        <v>0</v>
      </c>
      <c r="T9" s="22">
        <f>COUNTIFS(Movies!$L:$L,Hoja1!$A9,Movies!$F:$F,Hoja1!T$3)</f>
        <v>0</v>
      </c>
      <c r="U9" s="22">
        <f>COUNTIFS(Movies!$L:$L,Hoja1!$A9,Movies!$F:$F,Hoja1!U$3)</f>
        <v>0</v>
      </c>
      <c r="V9" s="22">
        <f>COUNTIFS(Movies!$L:$L,Hoja1!$A9,Movies!$F:$F,Hoja1!V$3)</f>
        <v>1</v>
      </c>
      <c r="W9" s="22">
        <f>COUNTIFS(Movies!$L:$L,Hoja1!$A9,Movies!$F:$F,Hoja1!W$3)</f>
        <v>0</v>
      </c>
      <c r="X9" s="22">
        <f>COUNTIFS(Movies!$L:$L,Hoja1!$A9,Movies!$F:$F,Hoja1!X$3)</f>
        <v>1</v>
      </c>
      <c r="Y9" s="22">
        <f>COUNTIFS(Movies!$L:$L,Hoja1!$A9,Movies!$F:$F,Hoja1!Y$3)</f>
        <v>1</v>
      </c>
      <c r="Z9">
        <v>6</v>
      </c>
      <c r="AA9" t="s">
        <v>12</v>
      </c>
      <c r="AD9" s="22" t="s">
        <v>949</v>
      </c>
      <c r="AE9" s="22">
        <v>6</v>
      </c>
      <c r="AF9" s="22" t="s">
        <v>963</v>
      </c>
      <c r="AG9" s="22">
        <v>6</v>
      </c>
    </row>
    <row r="10" spans="1:33" x14ac:dyDescent="0.2">
      <c r="A10" t="s">
        <v>591</v>
      </c>
      <c r="B10">
        <f>COUNTIF(Movies!$L:$L,$A10)</f>
        <v>7</v>
      </c>
      <c r="C10" s="22">
        <f>COUNTIFS(Movies!$L:$L,Hoja1!$A10,Movies!$D:$D,Hoja1!C$3)</f>
        <v>0</v>
      </c>
      <c r="D10" s="22">
        <f>COUNTIFS(Movies!$L:$L,Hoja1!$A10,Movies!$D:$D,Hoja1!D$3)</f>
        <v>0</v>
      </c>
      <c r="E10" s="22">
        <f>COUNTIFS(Movies!$L:$L,Hoja1!$A10,Movies!$D:$D,Hoja1!E$3)</f>
        <v>2</v>
      </c>
      <c r="F10" s="22">
        <f>COUNTIFS(Movies!$L:$L,Hoja1!$A10,Movies!$D:$D,Hoja1!F$3)</f>
        <v>5</v>
      </c>
      <c r="G10" s="22">
        <f>COUNTIFS(Movies!$L:$L,Hoja1!$A10,Movies!$E:$E,Hoja1!G$3)</f>
        <v>2</v>
      </c>
      <c r="H10" s="22">
        <f>COUNTIFS(Movies!$L:$L,Hoja1!$A10,Movies!$E:$E,Hoja1!H$3)</f>
        <v>0</v>
      </c>
      <c r="I10" s="22">
        <f>COUNTIFS(Movies!$L:$L,Hoja1!$A10,Movies!$E:$E,Hoja1!I$3)</f>
        <v>0</v>
      </c>
      <c r="J10" s="22">
        <f>COUNTIFS(Movies!$L:$L,Hoja1!$A10,Movies!$E:$E,Hoja1!J$3)</f>
        <v>0</v>
      </c>
      <c r="K10" s="22">
        <f>COUNTIFS(Movies!$L:$L,Hoja1!$A10,Movies!$E:$E,Hoja1!K$3)</f>
        <v>0</v>
      </c>
      <c r="L10" s="22">
        <f>COUNTIFS(Movies!$L:$L,Hoja1!$A10,Movies!$E:$E,Hoja1!L$3)</f>
        <v>1</v>
      </c>
      <c r="M10" s="22">
        <f>COUNTIFS(Movies!$L:$L,Hoja1!$A10,Movies!$E:$E,Hoja1!M$3)</f>
        <v>1</v>
      </c>
      <c r="N10" s="22">
        <f>COUNTIFS(Movies!$L:$L,Hoja1!$A10,Movies!$E:$E,Hoja1!N$3)</f>
        <v>1</v>
      </c>
      <c r="O10" s="22">
        <f>COUNTIFS(Movies!$L:$L,Hoja1!$A10,Movies!$E:$E,Hoja1!O$3)</f>
        <v>1</v>
      </c>
      <c r="P10" s="22">
        <f>COUNTIFS(Movies!$L:$L,Hoja1!$A10,Movies!$E:$E,Hoja1!P$3)</f>
        <v>1</v>
      </c>
      <c r="Q10" s="22">
        <f>COUNTIFS(Movies!$L:$L,Hoja1!$A10,Movies!$E:$E,Hoja1!Q$3)</f>
        <v>0</v>
      </c>
      <c r="R10" s="22">
        <f>COUNTIFS(Movies!$L:$L,Hoja1!$A10,Movies!$E:$E,Hoja1!R$3)</f>
        <v>0</v>
      </c>
      <c r="S10" s="22">
        <f>COUNTIFS(Movies!$L:$L,Hoja1!$A10,Movies!$F:$F,Hoja1!S$3)</f>
        <v>1</v>
      </c>
      <c r="T10" s="22">
        <f>COUNTIFS(Movies!$L:$L,Hoja1!$A10,Movies!$F:$F,Hoja1!T$3)</f>
        <v>0</v>
      </c>
      <c r="U10" s="22">
        <f>COUNTIFS(Movies!$L:$L,Hoja1!$A10,Movies!$F:$F,Hoja1!U$3)</f>
        <v>1</v>
      </c>
      <c r="V10" s="22">
        <f>COUNTIFS(Movies!$L:$L,Hoja1!$A10,Movies!$F:$F,Hoja1!V$3)</f>
        <v>0</v>
      </c>
      <c r="W10" s="22">
        <f>COUNTIFS(Movies!$L:$L,Hoja1!$A10,Movies!$F:$F,Hoja1!W$3)</f>
        <v>0</v>
      </c>
      <c r="X10" s="22">
        <f>COUNTIFS(Movies!$L:$L,Hoja1!$A10,Movies!$F:$F,Hoja1!X$3)</f>
        <v>2</v>
      </c>
      <c r="Y10" s="22">
        <f>COUNTIFS(Movies!$L:$L,Hoja1!$A10,Movies!$F:$F,Hoja1!Y$3)</f>
        <v>3</v>
      </c>
      <c r="Z10">
        <v>7</v>
      </c>
      <c r="AA10" t="s">
        <v>250</v>
      </c>
      <c r="AD10" s="22" t="s">
        <v>950</v>
      </c>
      <c r="AE10" s="22">
        <v>7</v>
      </c>
      <c r="AF10" s="22" t="s">
        <v>964</v>
      </c>
      <c r="AG10" s="22">
        <v>7</v>
      </c>
    </row>
    <row r="11" spans="1:33" x14ac:dyDescent="0.2">
      <c r="A11" t="s">
        <v>492</v>
      </c>
      <c r="B11">
        <f>COUNTIF(Movies!$L:$L,$A11)</f>
        <v>12</v>
      </c>
      <c r="C11" s="22">
        <f>COUNTIFS(Movies!$L:$L,Hoja1!$A11,Movies!$D:$D,Hoja1!C$3)</f>
        <v>0</v>
      </c>
      <c r="D11" s="22">
        <f>COUNTIFS(Movies!$L:$L,Hoja1!$A11,Movies!$D:$D,Hoja1!D$3)</f>
        <v>4</v>
      </c>
      <c r="E11" s="22">
        <f>COUNTIFS(Movies!$L:$L,Hoja1!$A11,Movies!$D:$D,Hoja1!E$3)</f>
        <v>3</v>
      </c>
      <c r="F11" s="22">
        <f>COUNTIFS(Movies!$L:$L,Hoja1!$A11,Movies!$D:$D,Hoja1!F$3)</f>
        <v>5</v>
      </c>
      <c r="G11" s="22">
        <f>COUNTIFS(Movies!$L:$L,Hoja1!$A11,Movies!$E:$E,Hoja1!G$3)</f>
        <v>2</v>
      </c>
      <c r="H11" s="22">
        <f>COUNTIFS(Movies!$L:$L,Hoja1!$A11,Movies!$E:$E,Hoja1!H$3)</f>
        <v>0</v>
      </c>
      <c r="I11" s="22">
        <f>COUNTIFS(Movies!$L:$L,Hoja1!$A11,Movies!$E:$E,Hoja1!I$3)</f>
        <v>0</v>
      </c>
      <c r="J11" s="22">
        <f>COUNTIFS(Movies!$L:$L,Hoja1!$A11,Movies!$E:$E,Hoja1!J$3)</f>
        <v>1</v>
      </c>
      <c r="K11" s="22">
        <f>COUNTIFS(Movies!$L:$L,Hoja1!$A11,Movies!$E:$E,Hoja1!K$3)</f>
        <v>0</v>
      </c>
      <c r="L11" s="22">
        <f>COUNTIFS(Movies!$L:$L,Hoja1!$A11,Movies!$E:$E,Hoja1!L$3)</f>
        <v>1</v>
      </c>
      <c r="M11" s="22">
        <f>COUNTIFS(Movies!$L:$L,Hoja1!$A11,Movies!$E:$E,Hoja1!M$3)</f>
        <v>0</v>
      </c>
      <c r="N11" s="22">
        <f>COUNTIFS(Movies!$L:$L,Hoja1!$A11,Movies!$E:$E,Hoja1!N$3)</f>
        <v>1</v>
      </c>
      <c r="O11" s="22">
        <f>COUNTIFS(Movies!$L:$L,Hoja1!$A11,Movies!$E:$E,Hoja1!O$3)</f>
        <v>1</v>
      </c>
      <c r="P11" s="22">
        <f>COUNTIFS(Movies!$L:$L,Hoja1!$A11,Movies!$E:$E,Hoja1!P$3)</f>
        <v>4</v>
      </c>
      <c r="Q11" s="22">
        <f>COUNTIFS(Movies!$L:$L,Hoja1!$A11,Movies!$E:$E,Hoja1!Q$3)</f>
        <v>2</v>
      </c>
      <c r="R11" s="22">
        <f>COUNTIFS(Movies!$L:$L,Hoja1!$A11,Movies!$E:$E,Hoja1!R$3)</f>
        <v>0</v>
      </c>
      <c r="S11" s="22">
        <f>COUNTIFS(Movies!$L:$L,Hoja1!$A11,Movies!$F:$F,Hoja1!S$3)</f>
        <v>3</v>
      </c>
      <c r="T11" s="22">
        <f>COUNTIFS(Movies!$L:$L,Hoja1!$A11,Movies!$F:$F,Hoja1!T$3)</f>
        <v>0</v>
      </c>
      <c r="U11" s="22">
        <f>COUNTIFS(Movies!$L:$L,Hoja1!$A11,Movies!$F:$F,Hoja1!U$3)</f>
        <v>1</v>
      </c>
      <c r="V11" s="22">
        <f>COUNTIFS(Movies!$L:$L,Hoja1!$A11,Movies!$F:$F,Hoja1!V$3)</f>
        <v>3</v>
      </c>
      <c r="W11" s="22">
        <f>COUNTIFS(Movies!$L:$L,Hoja1!$A11,Movies!$F:$F,Hoja1!W$3)</f>
        <v>0</v>
      </c>
      <c r="X11" s="22">
        <f>COUNTIFS(Movies!$L:$L,Hoja1!$A11,Movies!$F:$F,Hoja1!X$3)</f>
        <v>2</v>
      </c>
      <c r="Y11" s="22">
        <f>COUNTIFS(Movies!$L:$L,Hoja1!$A11,Movies!$F:$F,Hoja1!Y$3)</f>
        <v>3</v>
      </c>
      <c r="Z11">
        <v>8</v>
      </c>
      <c r="AA11" t="s">
        <v>577</v>
      </c>
      <c r="AD11" s="22" t="s">
        <v>951</v>
      </c>
      <c r="AE11" s="22">
        <v>8</v>
      </c>
      <c r="AF11" s="22"/>
      <c r="AG11" s="22"/>
    </row>
    <row r="12" spans="1:33" x14ac:dyDescent="0.2">
      <c r="A12" t="s">
        <v>220</v>
      </c>
      <c r="B12">
        <f>COUNTIF(Movies!$L:$L,$A12)</f>
        <v>12</v>
      </c>
      <c r="C12" s="22">
        <f>COUNTIFS(Movies!$L:$L,Hoja1!$A12,Movies!$D:$D,Hoja1!C$3)</f>
        <v>2</v>
      </c>
      <c r="D12" s="22">
        <f>COUNTIFS(Movies!$L:$L,Hoja1!$A12,Movies!$D:$D,Hoja1!D$3)</f>
        <v>5</v>
      </c>
      <c r="E12" s="22">
        <f>COUNTIFS(Movies!$L:$L,Hoja1!$A12,Movies!$D:$D,Hoja1!E$3)</f>
        <v>2</v>
      </c>
      <c r="F12" s="22">
        <f>COUNTIFS(Movies!$L:$L,Hoja1!$A12,Movies!$D:$D,Hoja1!F$3)</f>
        <v>3</v>
      </c>
      <c r="G12" s="22">
        <f>COUNTIFS(Movies!$L:$L,Hoja1!$A12,Movies!$E:$E,Hoja1!G$3)</f>
        <v>1</v>
      </c>
      <c r="H12" s="22">
        <f>COUNTIFS(Movies!$L:$L,Hoja1!$A12,Movies!$E:$E,Hoja1!H$3)</f>
        <v>1</v>
      </c>
      <c r="I12" s="22">
        <f>COUNTIFS(Movies!$L:$L,Hoja1!$A12,Movies!$E:$E,Hoja1!I$3)</f>
        <v>1</v>
      </c>
      <c r="J12" s="22">
        <f>COUNTIFS(Movies!$L:$L,Hoja1!$A12,Movies!$E:$E,Hoja1!J$3)</f>
        <v>0</v>
      </c>
      <c r="K12" s="22">
        <f>COUNTIFS(Movies!$L:$L,Hoja1!$A12,Movies!$E:$E,Hoja1!K$3)</f>
        <v>3</v>
      </c>
      <c r="L12" s="22">
        <f>COUNTIFS(Movies!$L:$L,Hoja1!$A12,Movies!$E:$E,Hoja1!L$3)</f>
        <v>2</v>
      </c>
      <c r="M12" s="22">
        <f>COUNTIFS(Movies!$L:$L,Hoja1!$A12,Movies!$E:$E,Hoja1!M$3)</f>
        <v>0</v>
      </c>
      <c r="N12" s="22">
        <f>COUNTIFS(Movies!$L:$L,Hoja1!$A12,Movies!$E:$E,Hoja1!N$3)</f>
        <v>0</v>
      </c>
      <c r="O12" s="22">
        <f>COUNTIFS(Movies!$L:$L,Hoja1!$A12,Movies!$E:$E,Hoja1!O$3)</f>
        <v>1</v>
      </c>
      <c r="P12" s="22">
        <f>COUNTIFS(Movies!$L:$L,Hoja1!$A12,Movies!$E:$E,Hoja1!P$3)</f>
        <v>0</v>
      </c>
      <c r="Q12" s="22">
        <f>COUNTIFS(Movies!$L:$L,Hoja1!$A12,Movies!$E:$E,Hoja1!Q$3)</f>
        <v>1</v>
      </c>
      <c r="R12" s="22">
        <f>COUNTIFS(Movies!$L:$L,Hoja1!$A12,Movies!$E:$E,Hoja1!R$3)</f>
        <v>2</v>
      </c>
      <c r="S12" s="22">
        <f>COUNTIFS(Movies!$L:$L,Hoja1!$A12,Movies!$F:$F,Hoja1!S$3)</f>
        <v>0</v>
      </c>
      <c r="T12" s="22">
        <f>COUNTIFS(Movies!$L:$L,Hoja1!$A12,Movies!$F:$F,Hoja1!T$3)</f>
        <v>1</v>
      </c>
      <c r="U12" s="22">
        <f>COUNTIFS(Movies!$L:$L,Hoja1!$A12,Movies!$F:$F,Hoja1!U$3)</f>
        <v>4</v>
      </c>
      <c r="V12" s="22">
        <f>COUNTIFS(Movies!$L:$L,Hoja1!$A12,Movies!$F:$F,Hoja1!V$3)</f>
        <v>5</v>
      </c>
      <c r="W12" s="22">
        <f>COUNTIFS(Movies!$L:$L,Hoja1!$A12,Movies!$F:$F,Hoja1!W$3)</f>
        <v>1</v>
      </c>
      <c r="X12" s="22">
        <f>COUNTIFS(Movies!$L:$L,Hoja1!$A12,Movies!$F:$F,Hoja1!X$3)</f>
        <v>0</v>
      </c>
      <c r="Y12" s="22">
        <f>COUNTIFS(Movies!$L:$L,Hoja1!$A12,Movies!$F:$F,Hoja1!Y$3)</f>
        <v>1</v>
      </c>
      <c r="Z12">
        <v>9</v>
      </c>
      <c r="AA12" t="s">
        <v>17</v>
      </c>
      <c r="AD12" s="22" t="s">
        <v>952</v>
      </c>
      <c r="AE12" s="22">
        <v>9</v>
      </c>
      <c r="AF12" s="22"/>
      <c r="AG12" s="22"/>
    </row>
    <row r="13" spans="1:33" x14ac:dyDescent="0.2">
      <c r="A13" t="s">
        <v>314</v>
      </c>
      <c r="B13">
        <f>COUNTIF(Movies!$L:$L,$A13)</f>
        <v>18</v>
      </c>
      <c r="C13" s="22">
        <f>COUNTIFS(Movies!$L:$L,Hoja1!$A13,Movies!$D:$D,Hoja1!C$3)</f>
        <v>0</v>
      </c>
      <c r="D13" s="22">
        <f>COUNTIFS(Movies!$L:$L,Hoja1!$A13,Movies!$D:$D,Hoja1!D$3)</f>
        <v>15</v>
      </c>
      <c r="E13" s="22">
        <f>COUNTIFS(Movies!$L:$L,Hoja1!$A13,Movies!$D:$D,Hoja1!E$3)</f>
        <v>3</v>
      </c>
      <c r="F13" s="22">
        <f>COUNTIFS(Movies!$L:$L,Hoja1!$A13,Movies!$D:$D,Hoja1!F$3)</f>
        <v>0</v>
      </c>
      <c r="G13" s="22">
        <f>COUNTIFS(Movies!$L:$L,Hoja1!$A13,Movies!$E:$E,Hoja1!G$3)</f>
        <v>2</v>
      </c>
      <c r="H13" s="22">
        <f>COUNTIFS(Movies!$L:$L,Hoja1!$A13,Movies!$E:$E,Hoja1!H$3)</f>
        <v>1</v>
      </c>
      <c r="I13" s="22">
        <f>COUNTIFS(Movies!$L:$L,Hoja1!$A13,Movies!$E:$E,Hoja1!I$3)</f>
        <v>2</v>
      </c>
      <c r="J13" s="22">
        <f>COUNTIFS(Movies!$L:$L,Hoja1!$A13,Movies!$E:$E,Hoja1!J$3)</f>
        <v>3</v>
      </c>
      <c r="K13" s="22">
        <f>COUNTIFS(Movies!$L:$L,Hoja1!$A13,Movies!$E:$E,Hoja1!K$3)</f>
        <v>2</v>
      </c>
      <c r="L13" s="22">
        <f>COUNTIFS(Movies!$L:$L,Hoja1!$A13,Movies!$E:$E,Hoja1!L$3)</f>
        <v>1</v>
      </c>
      <c r="M13" s="22">
        <f>COUNTIFS(Movies!$L:$L,Hoja1!$A13,Movies!$E:$E,Hoja1!M$3)</f>
        <v>1</v>
      </c>
      <c r="N13" s="22">
        <f>COUNTIFS(Movies!$L:$L,Hoja1!$A13,Movies!$E:$E,Hoja1!N$3)</f>
        <v>2</v>
      </c>
      <c r="O13" s="22">
        <f>COUNTIFS(Movies!$L:$L,Hoja1!$A13,Movies!$E:$E,Hoja1!O$3)</f>
        <v>3</v>
      </c>
      <c r="P13" s="22">
        <f>COUNTIFS(Movies!$L:$L,Hoja1!$A13,Movies!$E:$E,Hoja1!P$3)</f>
        <v>0</v>
      </c>
      <c r="Q13" s="22">
        <f>COUNTIFS(Movies!$L:$L,Hoja1!$A13,Movies!$E:$E,Hoja1!Q$3)</f>
        <v>1</v>
      </c>
      <c r="R13" s="22">
        <f>COUNTIFS(Movies!$L:$L,Hoja1!$A13,Movies!$E:$E,Hoja1!R$3)</f>
        <v>0</v>
      </c>
      <c r="S13" s="22">
        <f>COUNTIFS(Movies!$L:$L,Hoja1!$A13,Movies!$F:$F,Hoja1!S$3)</f>
        <v>0</v>
      </c>
      <c r="T13" s="22">
        <f>COUNTIFS(Movies!$L:$L,Hoja1!$A13,Movies!$F:$F,Hoja1!T$3)</f>
        <v>3</v>
      </c>
      <c r="U13" s="22">
        <f>COUNTIFS(Movies!$L:$L,Hoja1!$A13,Movies!$F:$F,Hoja1!U$3)</f>
        <v>0</v>
      </c>
      <c r="V13" s="22">
        <f>COUNTIFS(Movies!$L:$L,Hoja1!$A13,Movies!$F:$F,Hoja1!V$3)</f>
        <v>5</v>
      </c>
      <c r="W13" s="22">
        <f>COUNTIFS(Movies!$L:$L,Hoja1!$A13,Movies!$F:$F,Hoja1!W$3)</f>
        <v>3</v>
      </c>
      <c r="X13" s="22">
        <f>COUNTIFS(Movies!$L:$L,Hoja1!$A13,Movies!$F:$F,Hoja1!X$3)</f>
        <v>2</v>
      </c>
      <c r="Y13" s="22">
        <f>COUNTIFS(Movies!$L:$L,Hoja1!$A13,Movies!$F:$F,Hoja1!Y$3)</f>
        <v>5</v>
      </c>
      <c r="Z13">
        <v>10</v>
      </c>
      <c r="AA13" t="s">
        <v>591</v>
      </c>
      <c r="AD13" s="22" t="s">
        <v>953</v>
      </c>
      <c r="AE13" s="22">
        <v>10</v>
      </c>
      <c r="AF13" s="22"/>
      <c r="AG13" s="22"/>
    </row>
    <row r="14" spans="1:33" x14ac:dyDescent="0.2">
      <c r="A14" t="s">
        <v>28</v>
      </c>
      <c r="B14">
        <f>COUNTIF(Movies!$L:$L,$A14)</f>
        <v>61</v>
      </c>
      <c r="C14" s="22">
        <f>COUNTIFS(Movies!$L:$L,Hoja1!$A14,Movies!$D:$D,Hoja1!C$3)</f>
        <v>4</v>
      </c>
      <c r="D14" s="22">
        <f>COUNTIFS(Movies!$L:$L,Hoja1!$A14,Movies!$D:$D,Hoja1!D$3)</f>
        <v>10</v>
      </c>
      <c r="E14" s="22">
        <f>COUNTIFS(Movies!$L:$L,Hoja1!$A14,Movies!$D:$D,Hoja1!E$3)</f>
        <v>12</v>
      </c>
      <c r="F14" s="22">
        <f>COUNTIFS(Movies!$L:$L,Hoja1!$A14,Movies!$D:$D,Hoja1!F$3)</f>
        <v>8</v>
      </c>
      <c r="G14" s="22">
        <f>COUNTIFS(Movies!$L:$L,Hoja1!$A14,Movies!$E:$E,Hoja1!G$3)</f>
        <v>9</v>
      </c>
      <c r="H14" s="22">
        <f>COUNTIFS(Movies!$L:$L,Hoja1!$A14,Movies!$E:$E,Hoja1!H$3)</f>
        <v>9</v>
      </c>
      <c r="I14" s="22">
        <f>COUNTIFS(Movies!$L:$L,Hoja1!$A14,Movies!$E:$E,Hoja1!I$3)</f>
        <v>5</v>
      </c>
      <c r="J14" s="22">
        <f>COUNTIFS(Movies!$L:$L,Hoja1!$A14,Movies!$E:$E,Hoja1!J$3)</f>
        <v>5</v>
      </c>
      <c r="K14" s="22">
        <f>COUNTIFS(Movies!$L:$L,Hoja1!$A14,Movies!$E:$E,Hoja1!K$3)</f>
        <v>2</v>
      </c>
      <c r="L14" s="22">
        <f>COUNTIFS(Movies!$L:$L,Hoja1!$A14,Movies!$E:$E,Hoja1!L$3)</f>
        <v>10</v>
      </c>
      <c r="M14" s="22">
        <f>COUNTIFS(Movies!$L:$L,Hoja1!$A14,Movies!$E:$E,Hoja1!M$3)</f>
        <v>10</v>
      </c>
      <c r="N14" s="22">
        <f>COUNTIFS(Movies!$L:$L,Hoja1!$A14,Movies!$E:$E,Hoja1!N$3)</f>
        <v>3</v>
      </c>
      <c r="O14" s="22">
        <f>COUNTIFS(Movies!$L:$L,Hoja1!$A14,Movies!$E:$E,Hoja1!O$3)</f>
        <v>2</v>
      </c>
      <c r="P14" s="22">
        <f>COUNTIFS(Movies!$L:$L,Hoja1!$A14,Movies!$E:$E,Hoja1!P$3)</f>
        <v>3</v>
      </c>
      <c r="Q14" s="22">
        <f>COUNTIFS(Movies!$L:$L,Hoja1!$A14,Movies!$E:$E,Hoja1!Q$3)</f>
        <v>1</v>
      </c>
      <c r="R14" s="22">
        <f>COUNTIFS(Movies!$L:$L,Hoja1!$A14,Movies!$E:$E,Hoja1!R$3)</f>
        <v>2</v>
      </c>
      <c r="S14" s="22">
        <f>COUNTIFS(Movies!$L:$L,Hoja1!$A14,Movies!$F:$F,Hoja1!S$3)</f>
        <v>0</v>
      </c>
      <c r="T14" s="22">
        <f>COUNTIFS(Movies!$L:$L,Hoja1!$A14,Movies!$F:$F,Hoja1!T$3)</f>
        <v>6</v>
      </c>
      <c r="U14" s="22">
        <f>COUNTIFS(Movies!$L:$L,Hoja1!$A14,Movies!$F:$F,Hoja1!U$3)</f>
        <v>18</v>
      </c>
      <c r="V14" s="22">
        <f>COUNTIFS(Movies!$L:$L,Hoja1!$A14,Movies!$F:$F,Hoja1!V$3)</f>
        <v>26</v>
      </c>
      <c r="W14" s="22">
        <f>COUNTIFS(Movies!$L:$L,Hoja1!$A14,Movies!$F:$F,Hoja1!W$3)</f>
        <v>8</v>
      </c>
      <c r="X14" s="22">
        <f>COUNTIFS(Movies!$L:$L,Hoja1!$A14,Movies!$F:$F,Hoja1!X$3)</f>
        <v>3</v>
      </c>
      <c r="Y14" s="22">
        <f>COUNTIFS(Movies!$L:$L,Hoja1!$A14,Movies!$F:$F,Hoja1!Y$3)</f>
        <v>0</v>
      </c>
      <c r="Z14">
        <v>11</v>
      </c>
      <c r="AA14" t="s">
        <v>314</v>
      </c>
      <c r="AD14" s="22" t="s">
        <v>954</v>
      </c>
      <c r="AE14" s="22">
        <v>11</v>
      </c>
      <c r="AF14" s="22"/>
      <c r="AG14" s="22"/>
    </row>
    <row r="15" spans="1:33" x14ac:dyDescent="0.2">
      <c r="A15" t="s">
        <v>210</v>
      </c>
      <c r="B15">
        <f>COUNTIF(Movies!$L:$L,$A15)</f>
        <v>44</v>
      </c>
      <c r="C15" s="22">
        <f>COUNTIFS(Movies!$L:$L,Hoja1!$A15,Movies!$D:$D,Hoja1!C$3)</f>
        <v>4</v>
      </c>
      <c r="D15" s="22">
        <f>COUNTIFS(Movies!$L:$L,Hoja1!$A15,Movies!$D:$D,Hoja1!D$3)</f>
        <v>23</v>
      </c>
      <c r="E15" s="22">
        <f>COUNTIFS(Movies!$L:$L,Hoja1!$A15,Movies!$D:$D,Hoja1!E$3)</f>
        <v>16</v>
      </c>
      <c r="F15" s="22">
        <f>COUNTIFS(Movies!$L:$L,Hoja1!$A15,Movies!$D:$D,Hoja1!F$3)</f>
        <v>1</v>
      </c>
      <c r="G15" s="22">
        <f>COUNTIFS(Movies!$L:$L,Hoja1!$A15,Movies!$E:$E,Hoja1!G$3)</f>
        <v>6</v>
      </c>
      <c r="H15" s="22">
        <f>COUNTIFS(Movies!$L:$L,Hoja1!$A15,Movies!$E:$E,Hoja1!H$3)</f>
        <v>5</v>
      </c>
      <c r="I15" s="22">
        <f>COUNTIFS(Movies!$L:$L,Hoja1!$A15,Movies!$E:$E,Hoja1!I$3)</f>
        <v>5</v>
      </c>
      <c r="J15" s="22">
        <f>COUNTIFS(Movies!$L:$L,Hoja1!$A15,Movies!$E:$E,Hoja1!J$3)</f>
        <v>4</v>
      </c>
      <c r="K15" s="22">
        <f>COUNTIFS(Movies!$L:$L,Hoja1!$A15,Movies!$E:$E,Hoja1!K$3)</f>
        <v>3</v>
      </c>
      <c r="L15" s="22">
        <f>COUNTIFS(Movies!$L:$L,Hoja1!$A15,Movies!$E:$E,Hoja1!L$3)</f>
        <v>3</v>
      </c>
      <c r="M15" s="22">
        <f>COUNTIFS(Movies!$L:$L,Hoja1!$A15,Movies!$E:$E,Hoja1!M$3)</f>
        <v>4</v>
      </c>
      <c r="N15" s="22">
        <f>COUNTIFS(Movies!$L:$L,Hoja1!$A15,Movies!$E:$E,Hoja1!N$3)</f>
        <v>3</v>
      </c>
      <c r="O15" s="22">
        <f>COUNTIFS(Movies!$L:$L,Hoja1!$A15,Movies!$E:$E,Hoja1!O$3)</f>
        <v>2</v>
      </c>
      <c r="P15" s="22">
        <f>COUNTIFS(Movies!$L:$L,Hoja1!$A15,Movies!$E:$E,Hoja1!P$3)</f>
        <v>2</v>
      </c>
      <c r="Q15" s="22">
        <f>COUNTIFS(Movies!$L:$L,Hoja1!$A15,Movies!$E:$E,Hoja1!Q$3)</f>
        <v>2</v>
      </c>
      <c r="R15" s="22">
        <f>COUNTIFS(Movies!$L:$L,Hoja1!$A15,Movies!$E:$E,Hoja1!R$3)</f>
        <v>5</v>
      </c>
      <c r="S15" s="22">
        <f>COUNTIFS(Movies!$L:$L,Hoja1!$A15,Movies!$F:$F,Hoja1!S$3)</f>
        <v>10</v>
      </c>
      <c r="T15" s="22">
        <f>COUNTIFS(Movies!$L:$L,Hoja1!$A15,Movies!$F:$F,Hoja1!T$3)</f>
        <v>5</v>
      </c>
      <c r="U15" s="22">
        <f>COUNTIFS(Movies!$L:$L,Hoja1!$A15,Movies!$F:$F,Hoja1!U$3)</f>
        <v>4</v>
      </c>
      <c r="V15" s="22">
        <f>COUNTIFS(Movies!$L:$L,Hoja1!$A15,Movies!$F:$F,Hoja1!V$3)</f>
        <v>8</v>
      </c>
      <c r="W15" s="22">
        <f>COUNTIFS(Movies!$L:$L,Hoja1!$A15,Movies!$F:$F,Hoja1!W$3)</f>
        <v>5</v>
      </c>
      <c r="X15" s="22">
        <f>COUNTIFS(Movies!$L:$L,Hoja1!$A15,Movies!$F:$F,Hoja1!X$3)</f>
        <v>5</v>
      </c>
      <c r="Y15" s="22">
        <f>COUNTIFS(Movies!$L:$L,Hoja1!$A15,Movies!$F:$F,Hoja1!Y$3)</f>
        <v>7</v>
      </c>
      <c r="Z15">
        <v>12</v>
      </c>
      <c r="AA15" t="s">
        <v>33</v>
      </c>
      <c r="AD15" s="22" t="s">
        <v>955</v>
      </c>
      <c r="AE15" s="22">
        <v>12</v>
      </c>
      <c r="AF15" s="22"/>
      <c r="AG15" s="22"/>
    </row>
    <row r="16" spans="1:33" x14ac:dyDescent="0.2">
      <c r="A16" t="s">
        <v>12</v>
      </c>
      <c r="B16">
        <f>COUNTIF(Movies!$L:$L,$A16)</f>
        <v>67</v>
      </c>
      <c r="C16" s="22">
        <f>COUNTIFS(Movies!$L:$L,Hoja1!$A16,Movies!$D:$D,Hoja1!C$3)</f>
        <v>16</v>
      </c>
      <c r="D16" s="22">
        <f>COUNTIFS(Movies!$L:$L,Hoja1!$A16,Movies!$D:$D,Hoja1!D$3)</f>
        <v>26</v>
      </c>
      <c r="E16" s="22">
        <f>COUNTIFS(Movies!$L:$L,Hoja1!$A16,Movies!$D:$D,Hoja1!E$3)</f>
        <v>18</v>
      </c>
      <c r="F16" s="22">
        <f>COUNTIFS(Movies!$L:$L,Hoja1!$A16,Movies!$D:$D,Hoja1!F$3)</f>
        <v>7</v>
      </c>
      <c r="G16" s="22">
        <f>COUNTIFS(Movies!$L:$L,Hoja1!$A16,Movies!$E:$E,Hoja1!G$3)</f>
        <v>9</v>
      </c>
      <c r="H16" s="22">
        <f>COUNTIFS(Movies!$L:$L,Hoja1!$A16,Movies!$E:$E,Hoja1!H$3)</f>
        <v>7</v>
      </c>
      <c r="I16" s="22">
        <f>COUNTIFS(Movies!$L:$L,Hoja1!$A16,Movies!$E:$E,Hoja1!I$3)</f>
        <v>5</v>
      </c>
      <c r="J16" s="22">
        <f>COUNTIFS(Movies!$L:$L,Hoja1!$A16,Movies!$E:$E,Hoja1!J$3)</f>
        <v>12</v>
      </c>
      <c r="K16" s="22">
        <f>COUNTIFS(Movies!$L:$L,Hoja1!$A16,Movies!$E:$E,Hoja1!K$3)</f>
        <v>9</v>
      </c>
      <c r="L16" s="22">
        <f>COUNTIFS(Movies!$L:$L,Hoja1!$A16,Movies!$E:$E,Hoja1!L$3)</f>
        <v>3</v>
      </c>
      <c r="M16" s="22">
        <f>COUNTIFS(Movies!$L:$L,Hoja1!$A16,Movies!$E:$E,Hoja1!M$3)</f>
        <v>5</v>
      </c>
      <c r="N16" s="22">
        <f>COUNTIFS(Movies!$L:$L,Hoja1!$A16,Movies!$E:$E,Hoja1!N$3)</f>
        <v>4</v>
      </c>
      <c r="O16" s="22">
        <f>COUNTIFS(Movies!$L:$L,Hoja1!$A16,Movies!$E:$E,Hoja1!O$3)</f>
        <v>3</v>
      </c>
      <c r="P16" s="22">
        <f>COUNTIFS(Movies!$L:$L,Hoja1!$A16,Movies!$E:$E,Hoja1!P$3)</f>
        <v>5</v>
      </c>
      <c r="Q16" s="22">
        <f>COUNTIFS(Movies!$L:$L,Hoja1!$A16,Movies!$E:$E,Hoja1!Q$3)</f>
        <v>2</v>
      </c>
      <c r="R16" s="22">
        <f>COUNTIFS(Movies!$L:$L,Hoja1!$A16,Movies!$E:$E,Hoja1!R$3)</f>
        <v>3</v>
      </c>
      <c r="S16" s="22">
        <f>COUNTIFS(Movies!$L:$L,Hoja1!$A16,Movies!$F:$F,Hoja1!S$3)</f>
        <v>13</v>
      </c>
      <c r="T16" s="22">
        <f>COUNTIFS(Movies!$L:$L,Hoja1!$A16,Movies!$F:$F,Hoja1!T$3)</f>
        <v>5</v>
      </c>
      <c r="U16" s="22">
        <f>COUNTIFS(Movies!$L:$L,Hoja1!$A16,Movies!$F:$F,Hoja1!U$3)</f>
        <v>1</v>
      </c>
      <c r="V16" s="22">
        <f>COUNTIFS(Movies!$L:$L,Hoja1!$A16,Movies!$F:$F,Hoja1!V$3)</f>
        <v>5</v>
      </c>
      <c r="W16" s="22">
        <f>COUNTIFS(Movies!$L:$L,Hoja1!$A16,Movies!$F:$F,Hoja1!W$3)</f>
        <v>5</v>
      </c>
      <c r="X16" s="22">
        <f>COUNTIFS(Movies!$L:$L,Hoja1!$A16,Movies!$F:$F,Hoja1!X$3)</f>
        <v>22</v>
      </c>
      <c r="Y16" s="22">
        <f>COUNTIFS(Movies!$L:$L,Hoja1!$A16,Movies!$F:$F,Hoja1!Y$3)</f>
        <v>16</v>
      </c>
      <c r="Z16">
        <v>13</v>
      </c>
      <c r="AA16" t="s">
        <v>569</v>
      </c>
    </row>
    <row r="17" spans="1:35" x14ac:dyDescent="0.2">
      <c r="A17" t="s">
        <v>33</v>
      </c>
      <c r="B17">
        <f>COUNTIF(Movies!$L:$L,$A17)</f>
        <v>71</v>
      </c>
      <c r="C17" s="22">
        <f>COUNTIFS(Movies!$L:$L,Hoja1!$A17,Movies!$D:$D,Hoja1!C$3)</f>
        <v>28</v>
      </c>
      <c r="D17" s="22">
        <f>COUNTIFS(Movies!$L:$L,Hoja1!$A17,Movies!$D:$D,Hoja1!D$3)</f>
        <v>24</v>
      </c>
      <c r="E17" s="22">
        <f>COUNTIFS(Movies!$L:$L,Hoja1!$A17,Movies!$D:$D,Hoja1!E$3)</f>
        <v>15</v>
      </c>
      <c r="F17" s="22">
        <f>COUNTIFS(Movies!$L:$L,Hoja1!$A17,Movies!$D:$D,Hoja1!F$3)</f>
        <v>4</v>
      </c>
      <c r="G17" s="22">
        <f>COUNTIFS(Movies!$L:$L,Hoja1!$A17,Movies!$E:$E,Hoja1!G$3)</f>
        <v>6</v>
      </c>
      <c r="H17" s="22">
        <f>COUNTIFS(Movies!$L:$L,Hoja1!$A17,Movies!$E:$E,Hoja1!H$3)</f>
        <v>4</v>
      </c>
      <c r="I17" s="22">
        <f>COUNTIFS(Movies!$L:$L,Hoja1!$A17,Movies!$E:$E,Hoja1!I$3)</f>
        <v>7</v>
      </c>
      <c r="J17" s="22">
        <f>COUNTIFS(Movies!$L:$L,Hoja1!$A17,Movies!$E:$E,Hoja1!J$3)</f>
        <v>19</v>
      </c>
      <c r="K17" s="22">
        <f>COUNTIFS(Movies!$L:$L,Hoja1!$A17,Movies!$E:$E,Hoja1!K$3)</f>
        <v>10</v>
      </c>
      <c r="L17" s="22">
        <f>COUNTIFS(Movies!$L:$L,Hoja1!$A17,Movies!$E:$E,Hoja1!L$3)</f>
        <v>5</v>
      </c>
      <c r="M17" s="22">
        <f>COUNTIFS(Movies!$L:$L,Hoja1!$A17,Movies!$E:$E,Hoja1!M$3)</f>
        <v>5</v>
      </c>
      <c r="N17" s="22">
        <f>COUNTIFS(Movies!$L:$L,Hoja1!$A17,Movies!$E:$E,Hoja1!N$3)</f>
        <v>5</v>
      </c>
      <c r="O17" s="22">
        <f>COUNTIFS(Movies!$L:$L,Hoja1!$A17,Movies!$E:$E,Hoja1!O$3)</f>
        <v>2</v>
      </c>
      <c r="P17" s="22">
        <f>COUNTIFS(Movies!$L:$L,Hoja1!$A17,Movies!$E:$E,Hoja1!P$3)</f>
        <v>2</v>
      </c>
      <c r="Q17" s="22">
        <f>COUNTIFS(Movies!$L:$L,Hoja1!$A17,Movies!$E:$E,Hoja1!Q$3)</f>
        <v>3</v>
      </c>
      <c r="R17" s="22">
        <f>COUNTIFS(Movies!$L:$L,Hoja1!$A17,Movies!$E:$E,Hoja1!R$3)</f>
        <v>3</v>
      </c>
      <c r="S17" s="22">
        <f>COUNTIFS(Movies!$L:$L,Hoja1!$A17,Movies!$F:$F,Hoja1!S$3)</f>
        <v>9</v>
      </c>
      <c r="T17" s="22">
        <f>COUNTIFS(Movies!$L:$L,Hoja1!$A17,Movies!$F:$F,Hoja1!T$3)</f>
        <v>2</v>
      </c>
      <c r="U17" s="22">
        <f>COUNTIFS(Movies!$L:$L,Hoja1!$A17,Movies!$F:$F,Hoja1!U$3)</f>
        <v>5</v>
      </c>
      <c r="V17" s="22">
        <f>COUNTIFS(Movies!$L:$L,Hoja1!$A17,Movies!$F:$F,Hoja1!V$3)</f>
        <v>7</v>
      </c>
      <c r="W17" s="22">
        <f>COUNTIFS(Movies!$L:$L,Hoja1!$A17,Movies!$F:$F,Hoja1!W$3)</f>
        <v>7</v>
      </c>
      <c r="X17" s="22">
        <f>COUNTIFS(Movies!$L:$L,Hoja1!$A17,Movies!$F:$F,Hoja1!X$3)</f>
        <v>18</v>
      </c>
      <c r="Y17" s="22">
        <f>COUNTIFS(Movies!$L:$L,Hoja1!$A17,Movies!$F:$F,Hoja1!Y$3)</f>
        <v>23</v>
      </c>
      <c r="Z17">
        <v>14</v>
      </c>
      <c r="AA17" t="s">
        <v>492</v>
      </c>
    </row>
    <row r="18" spans="1:35" x14ac:dyDescent="0.2">
      <c r="A18" t="s">
        <v>17</v>
      </c>
      <c r="B18">
        <f>COUNTIF(Movies!$L:$L,$A18)</f>
        <v>72</v>
      </c>
      <c r="C18" s="22">
        <f>COUNTIFS(Movies!$L:$L,Hoja1!$A18,Movies!$D:$D,Hoja1!C$3)</f>
        <v>30</v>
      </c>
      <c r="D18" s="22">
        <f>COUNTIFS(Movies!$L:$L,Hoja1!$A18,Movies!$D:$D,Hoja1!D$3)</f>
        <v>23</v>
      </c>
      <c r="E18" s="22">
        <f>COUNTIFS(Movies!$L:$L,Hoja1!$A18,Movies!$D:$D,Hoja1!E$3)</f>
        <v>16</v>
      </c>
      <c r="F18" s="22">
        <f>COUNTIFS(Movies!$L:$L,Hoja1!$A18,Movies!$D:$D,Hoja1!F$3)</f>
        <v>3</v>
      </c>
      <c r="G18" s="22">
        <f>COUNTIFS(Movies!$L:$L,Hoja1!$A18,Movies!$E:$E,Hoja1!G$3)</f>
        <v>10</v>
      </c>
      <c r="H18" s="22">
        <f>COUNTIFS(Movies!$L:$L,Hoja1!$A18,Movies!$E:$E,Hoja1!H$3)</f>
        <v>8</v>
      </c>
      <c r="I18" s="22">
        <f>COUNTIFS(Movies!$L:$L,Hoja1!$A18,Movies!$E:$E,Hoja1!I$3)</f>
        <v>9</v>
      </c>
      <c r="J18" s="22">
        <f>COUNTIFS(Movies!$L:$L,Hoja1!$A18,Movies!$E:$E,Hoja1!J$3)</f>
        <v>10</v>
      </c>
      <c r="K18" s="22">
        <f>COUNTIFS(Movies!$L:$L,Hoja1!$A18,Movies!$E:$E,Hoja1!K$3)</f>
        <v>10</v>
      </c>
      <c r="L18" s="22">
        <f>COUNTIFS(Movies!$L:$L,Hoja1!$A18,Movies!$E:$E,Hoja1!L$3)</f>
        <v>4</v>
      </c>
      <c r="M18" s="22">
        <f>COUNTIFS(Movies!$L:$L,Hoja1!$A18,Movies!$E:$E,Hoja1!M$3)</f>
        <v>5</v>
      </c>
      <c r="N18" s="22">
        <f>COUNTIFS(Movies!$L:$L,Hoja1!$A18,Movies!$E:$E,Hoja1!N$3)</f>
        <v>3</v>
      </c>
      <c r="O18" s="22">
        <f>COUNTIFS(Movies!$L:$L,Hoja1!$A18,Movies!$E:$E,Hoja1!O$3)</f>
        <v>3</v>
      </c>
      <c r="P18" s="22">
        <f>COUNTIFS(Movies!$L:$L,Hoja1!$A18,Movies!$E:$E,Hoja1!P$3)</f>
        <v>5</v>
      </c>
      <c r="Q18" s="22">
        <f>COUNTIFS(Movies!$L:$L,Hoja1!$A18,Movies!$E:$E,Hoja1!Q$3)</f>
        <v>2</v>
      </c>
      <c r="R18" s="22">
        <f>COUNTIFS(Movies!$L:$L,Hoja1!$A18,Movies!$E:$E,Hoja1!R$3)</f>
        <v>3</v>
      </c>
      <c r="S18" s="22">
        <f>COUNTIFS(Movies!$L:$L,Hoja1!$A18,Movies!$F:$F,Hoja1!S$3)</f>
        <v>10</v>
      </c>
      <c r="T18" s="22">
        <f>COUNTIFS(Movies!$L:$L,Hoja1!$A18,Movies!$F:$F,Hoja1!T$3)</f>
        <v>6</v>
      </c>
      <c r="U18" s="22">
        <f>COUNTIFS(Movies!$L:$L,Hoja1!$A18,Movies!$F:$F,Hoja1!U$3)</f>
        <v>10</v>
      </c>
      <c r="V18" s="22">
        <f>COUNTIFS(Movies!$L:$L,Hoja1!$A18,Movies!$F:$F,Hoja1!V$3)</f>
        <v>6</v>
      </c>
      <c r="W18" s="22">
        <f>COUNTIFS(Movies!$L:$L,Hoja1!$A18,Movies!$F:$F,Hoja1!W$3)</f>
        <v>2</v>
      </c>
      <c r="X18" s="22">
        <f>COUNTIFS(Movies!$L:$L,Hoja1!$A18,Movies!$F:$F,Hoja1!X$3)</f>
        <v>15</v>
      </c>
      <c r="Y18" s="22">
        <f>COUNTIFS(Movies!$L:$L,Hoja1!$A18,Movies!$F:$F,Hoja1!Y$3)</f>
        <v>23</v>
      </c>
      <c r="Z18">
        <v>15</v>
      </c>
      <c r="AA18" t="s">
        <v>291</v>
      </c>
    </row>
    <row r="19" spans="1:35" x14ac:dyDescent="0.2">
      <c r="B19" s="22"/>
      <c r="C19" s="22"/>
      <c r="D19" s="22"/>
      <c r="E19" s="22"/>
      <c r="F19" s="22"/>
      <c r="G19" s="22"/>
      <c r="H19" s="22"/>
      <c r="I19" s="22"/>
      <c r="J19" s="34"/>
      <c r="K19" s="35"/>
      <c r="L19" s="22"/>
    </row>
    <row r="20" spans="1:35" x14ac:dyDescent="0.2">
      <c r="A20" s="1"/>
      <c r="B20" s="22"/>
      <c r="C20" s="36" t="s">
        <v>935</v>
      </c>
      <c r="D20" s="36">
        <v>2020</v>
      </c>
      <c r="E20" s="36">
        <v>2021</v>
      </c>
      <c r="F20" s="36">
        <v>2022</v>
      </c>
      <c r="G20" s="36">
        <v>2023</v>
      </c>
      <c r="H20" s="22">
        <v>1</v>
      </c>
      <c r="I20" s="22">
        <v>2</v>
      </c>
      <c r="J20" s="22">
        <v>3</v>
      </c>
      <c r="K20" s="22">
        <v>4</v>
      </c>
      <c r="L20" s="22">
        <v>5</v>
      </c>
      <c r="M20" s="22">
        <v>6</v>
      </c>
      <c r="N20" s="22">
        <v>7</v>
      </c>
      <c r="O20" s="22">
        <v>8</v>
      </c>
      <c r="P20" s="22">
        <v>9</v>
      </c>
      <c r="Q20" s="22">
        <v>10</v>
      </c>
      <c r="R20" s="22">
        <v>11</v>
      </c>
      <c r="S20" s="22">
        <v>12</v>
      </c>
      <c r="T20" s="22">
        <v>1</v>
      </c>
      <c r="U20" s="22">
        <v>2</v>
      </c>
      <c r="V20" s="22">
        <v>3</v>
      </c>
      <c r="W20" s="22">
        <v>4</v>
      </c>
      <c r="X20" s="22">
        <v>5</v>
      </c>
      <c r="Y20" s="22">
        <v>6</v>
      </c>
      <c r="Z20" s="22">
        <v>7</v>
      </c>
      <c r="AA20" s="22"/>
    </row>
    <row r="21" spans="1:35" x14ac:dyDescent="0.2">
      <c r="A21" s="1"/>
      <c r="B21" s="22"/>
      <c r="C21" s="36" t="s">
        <v>935</v>
      </c>
      <c r="D21" s="36">
        <v>2020</v>
      </c>
      <c r="E21" s="36">
        <v>2021</v>
      </c>
      <c r="F21" s="36">
        <v>2022</v>
      </c>
      <c r="G21" s="36">
        <v>2023</v>
      </c>
      <c r="H21" s="36" t="s">
        <v>944</v>
      </c>
      <c r="I21" s="36" t="s">
        <v>945</v>
      </c>
      <c r="J21" s="36" t="s">
        <v>946</v>
      </c>
      <c r="K21" s="36" t="s">
        <v>947</v>
      </c>
      <c r="L21" s="36" t="s">
        <v>948</v>
      </c>
      <c r="M21" s="36" t="s">
        <v>949</v>
      </c>
      <c r="N21" s="36" t="s">
        <v>950</v>
      </c>
      <c r="O21" s="36" t="s">
        <v>951</v>
      </c>
      <c r="P21" s="36" t="s">
        <v>952</v>
      </c>
      <c r="Q21" s="36" t="s">
        <v>953</v>
      </c>
      <c r="R21" s="36" t="s">
        <v>954</v>
      </c>
      <c r="S21" s="36" t="s">
        <v>955</v>
      </c>
      <c r="T21" s="36" t="s">
        <v>958</v>
      </c>
      <c r="U21" s="36" t="s">
        <v>959</v>
      </c>
      <c r="V21" s="36" t="s">
        <v>960</v>
      </c>
      <c r="W21" s="36" t="s">
        <v>961</v>
      </c>
      <c r="X21" s="36" t="s">
        <v>962</v>
      </c>
      <c r="Y21" s="36" t="s">
        <v>963</v>
      </c>
      <c r="Z21" s="36" t="s">
        <v>964</v>
      </c>
      <c r="AA21" s="22"/>
    </row>
    <row r="22" spans="1:35" x14ac:dyDescent="0.2">
      <c r="A22" t="s">
        <v>968</v>
      </c>
      <c r="B22" t="s">
        <v>28</v>
      </c>
      <c r="C22">
        <f>VLOOKUP(B22,$A$4:$B$18,2,0)</f>
        <v>61</v>
      </c>
      <c r="D22" s="22">
        <f>INDEX($C$4:$F$18,MATCH($B$22,$A$4:$A$18,0),MATCH(D$20,$C$3:$F$3,0))</f>
        <v>4</v>
      </c>
      <c r="E22" s="22">
        <f t="shared" ref="E22:G22" si="0">INDEX($C$4:$F$18,MATCH($B$22,$A$4:$A$18,0),MATCH(E$20,$C$3:$F$3,0))</f>
        <v>10</v>
      </c>
      <c r="F22" s="22">
        <f t="shared" si="0"/>
        <v>12</v>
      </c>
      <c r="G22" s="22">
        <f t="shared" si="0"/>
        <v>8</v>
      </c>
      <c r="H22" s="22">
        <f>INDEX($G$4:$R$18,MATCH($B$22,$A$4:$A$18,0),MATCH(H$20,$G$3:$R$3,0))</f>
        <v>9</v>
      </c>
      <c r="I22" s="22">
        <f t="shared" ref="I22:S22" si="1">INDEX($G$4:$R$18,MATCH($B$22,$A$4:$A$18,0),MATCH(I$20,$G$3:$R$3,0))</f>
        <v>9</v>
      </c>
      <c r="J22" s="22">
        <f t="shared" si="1"/>
        <v>5</v>
      </c>
      <c r="K22" s="22">
        <f t="shared" si="1"/>
        <v>5</v>
      </c>
      <c r="L22" s="22">
        <f t="shared" si="1"/>
        <v>2</v>
      </c>
      <c r="M22" s="22">
        <f t="shared" si="1"/>
        <v>10</v>
      </c>
      <c r="N22" s="22">
        <f t="shared" si="1"/>
        <v>10</v>
      </c>
      <c r="O22" s="22">
        <f t="shared" si="1"/>
        <v>3</v>
      </c>
      <c r="P22" s="22">
        <f t="shared" si="1"/>
        <v>2</v>
      </c>
      <c r="Q22" s="22">
        <f t="shared" si="1"/>
        <v>3</v>
      </c>
      <c r="R22" s="22">
        <f t="shared" si="1"/>
        <v>1</v>
      </c>
      <c r="S22" s="22">
        <f t="shared" si="1"/>
        <v>2</v>
      </c>
      <c r="T22">
        <f>INDEX($S$4:$Y$18,MATCH($B$22,$A$4:$A$18,0),MATCH(T$20,$S$3:$Y$3,0))</f>
        <v>0</v>
      </c>
      <c r="U22">
        <f t="shared" ref="U22:Z22" si="2">INDEX($S$4:$Y$18,MATCH($B$22,$A$4:$A$18,0),MATCH(U$20,$S$3:$Y$3,0))</f>
        <v>6</v>
      </c>
      <c r="V22">
        <f t="shared" si="2"/>
        <v>18</v>
      </c>
      <c r="W22">
        <f t="shared" si="2"/>
        <v>26</v>
      </c>
      <c r="X22">
        <f t="shared" si="2"/>
        <v>8</v>
      </c>
      <c r="Y22">
        <f t="shared" si="2"/>
        <v>3</v>
      </c>
      <c r="Z22">
        <f t="shared" si="2"/>
        <v>0</v>
      </c>
    </row>
    <row r="23" spans="1:35" x14ac:dyDescent="0.2">
      <c r="B23" s="15"/>
      <c r="E23" s="22"/>
      <c r="F23" s="22"/>
      <c r="G23" s="22"/>
      <c r="H23" s="22"/>
      <c r="I23" s="22"/>
      <c r="J23" s="34"/>
      <c r="K23" s="35"/>
      <c r="L23" s="22"/>
    </row>
    <row r="24" spans="1:35" x14ac:dyDescent="0.2">
      <c r="B24" s="22"/>
      <c r="E24" s="22"/>
      <c r="F24" s="22"/>
      <c r="G24" s="22"/>
      <c r="H24" s="22"/>
      <c r="I24" s="22"/>
      <c r="J24" s="34"/>
      <c r="K24" s="35"/>
      <c r="L24" s="22"/>
    </row>
    <row r="25" spans="1:35" x14ac:dyDescent="0.2">
      <c r="B25" s="22"/>
      <c r="E25" s="22"/>
      <c r="F25" s="22"/>
      <c r="G25" s="22"/>
      <c r="H25" s="22"/>
      <c r="I25" s="22"/>
      <c r="J25" s="34"/>
      <c r="K25" s="35"/>
      <c r="L25" s="22"/>
      <c r="AI25" s="22"/>
    </row>
    <row r="26" spans="1:35" x14ac:dyDescent="0.2">
      <c r="C26" s="22"/>
      <c r="D26" s="22"/>
      <c r="E26" s="22"/>
      <c r="F26" s="22"/>
      <c r="G26" s="22"/>
      <c r="H26" s="22"/>
      <c r="I26" s="22"/>
      <c r="J26" s="34"/>
      <c r="K26" s="35"/>
      <c r="L26" s="22"/>
    </row>
    <row r="27" spans="1:35" x14ac:dyDescent="0.2">
      <c r="C27" s="22"/>
      <c r="D27" s="22"/>
      <c r="E27" s="22"/>
      <c r="F27" s="22"/>
      <c r="G27" s="22"/>
      <c r="H27" s="22"/>
      <c r="I27" s="22"/>
      <c r="J27" s="34"/>
      <c r="K27" s="35"/>
      <c r="L27" s="22"/>
    </row>
    <row r="28" spans="1:35" x14ac:dyDescent="0.2">
      <c r="C28" s="22"/>
      <c r="D28" s="22"/>
      <c r="E28" s="22"/>
      <c r="F28" s="22"/>
      <c r="G28" s="22"/>
      <c r="H28" s="22"/>
      <c r="I28" s="22"/>
      <c r="J28" s="34"/>
      <c r="K28" s="35"/>
      <c r="L28" s="22"/>
    </row>
    <row r="29" spans="1:35" x14ac:dyDescent="0.2">
      <c r="C29" s="22"/>
      <c r="D29" s="22"/>
      <c r="E29" s="22"/>
      <c r="F29" s="22"/>
      <c r="G29" s="22"/>
      <c r="H29" s="22"/>
      <c r="I29" s="22"/>
      <c r="J29" s="34"/>
      <c r="K29" s="35"/>
      <c r="L29" s="22"/>
    </row>
    <row r="30" spans="1:35" x14ac:dyDescent="0.2">
      <c r="C30" s="22"/>
      <c r="D30" s="22"/>
      <c r="E30" s="22"/>
      <c r="F30" s="22"/>
      <c r="G30" s="22"/>
      <c r="H30" s="22"/>
      <c r="J30" s="36"/>
    </row>
    <row r="31" spans="1:35" x14ac:dyDescent="0.2">
      <c r="B31" s="22"/>
      <c r="C31" s="22"/>
      <c r="D31" s="22"/>
      <c r="E31" s="22"/>
      <c r="F31" s="22"/>
      <c r="G31" s="22"/>
      <c r="H31" s="22"/>
      <c r="J31" s="36"/>
    </row>
    <row r="32" spans="1:35" x14ac:dyDescent="0.2">
      <c r="B32" s="22"/>
      <c r="C32" s="22"/>
      <c r="D32" s="22"/>
      <c r="E32" s="22"/>
      <c r="F32" s="22"/>
      <c r="G32" s="22"/>
      <c r="H32" s="22"/>
      <c r="I32" s="36"/>
      <c r="J32" s="36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2">
      <c r="B33" s="22"/>
      <c r="C33" s="22"/>
      <c r="D33" s="22"/>
      <c r="E33" s="22"/>
      <c r="F33" s="22"/>
      <c r="G33" s="22"/>
      <c r="H33" s="22"/>
      <c r="I33" s="36"/>
      <c r="J33" s="36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2">
      <c r="B34" s="22"/>
      <c r="C34" s="22"/>
      <c r="D34" s="22"/>
      <c r="E34" s="22"/>
      <c r="F34" s="22"/>
      <c r="G34" s="22"/>
      <c r="H34" s="22"/>
      <c r="I34" s="36"/>
      <c r="J34" s="36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2">
      <c r="B35" s="22"/>
      <c r="C35" s="22"/>
      <c r="D35" s="22"/>
      <c r="E35" s="22"/>
      <c r="F35" s="22"/>
      <c r="G35" s="22"/>
      <c r="H35" s="22"/>
      <c r="I35" s="36"/>
      <c r="J35" s="36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2">
      <c r="I36" s="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x14ac:dyDescent="0.2">
      <c r="I37" s="36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x14ac:dyDescent="0.2">
      <c r="I38" s="36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x14ac:dyDescent="0.2">
      <c r="I39" s="36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x14ac:dyDescent="0.2">
      <c r="I40" s="36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x14ac:dyDescent="0.2">
      <c r="I41" s="36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x14ac:dyDescent="0.2">
      <c r="A42" t="s">
        <v>968</v>
      </c>
      <c r="B42" t="s">
        <v>492</v>
      </c>
      <c r="I42" s="36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">
      <c r="A43" t="s">
        <v>904</v>
      </c>
      <c r="B43">
        <v>2022</v>
      </c>
      <c r="I43" s="36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x14ac:dyDescent="0.2">
      <c r="A44" t="s">
        <v>935</v>
      </c>
      <c r="B44">
        <f>INDEX($B$4:$F$18,MATCH(B42,$A$4:$A$18,0),MATCH(B43,$B$3:$F$3,0))</f>
        <v>3</v>
      </c>
      <c r="I44" s="36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x14ac:dyDescent="0.2">
      <c r="I45" s="36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x14ac:dyDescent="0.2">
      <c r="I46" s="36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2">
      <c r="I47" s="36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x14ac:dyDescent="0.2">
      <c r="I48" s="36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9:25" x14ac:dyDescent="0.2">
      <c r="I49" s="36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9:25" x14ac:dyDescent="0.2">
      <c r="I50" s="36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9:25" x14ac:dyDescent="0.2">
      <c r="I51" s="36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9:25" x14ac:dyDescent="0.2">
      <c r="I52" s="36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9:25" x14ac:dyDescent="0.2">
      <c r="I53" s="36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9:25" x14ac:dyDescent="0.2">
      <c r="I54" s="36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</sheetData>
  <autoFilter ref="A1:Y20" xr:uid="{697C66FA-5853-064A-AE68-E03A2E58241B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sortState xmlns:xlrd2="http://schemas.microsoft.com/office/spreadsheetml/2017/richdata2" ref="AA4:AA18">
    <sortCondition ref="AA4:AA18"/>
  </sortState>
  <mergeCells count="3">
    <mergeCell ref="C1:F1"/>
    <mergeCell ref="G1:R1"/>
    <mergeCell ref="S1:Y1"/>
  </mergeCells>
  <dataValidations count="7">
    <dataValidation type="list" allowBlank="1" showInputMessage="1" showErrorMessage="1" sqref="B42" xr:uid="{DF4CABE2-6130-A34D-A3CA-8347E7E96E41}">
      <formula1>$A$4:$A$18</formula1>
    </dataValidation>
    <dataValidation type="list" allowBlank="1" showInputMessage="1" showErrorMessage="1" sqref="B43 B23" xr:uid="{49543107-F82A-0241-9778-7671BFF1A521}">
      <formula1>$C$2:$F$2</formula1>
    </dataValidation>
    <dataValidation type="list" allowBlank="1" showInputMessage="1" showErrorMessage="1" sqref="B24" xr:uid="{A9DB7BEF-1A3A-F24E-9540-50545F6E4196}">
      <formula1>$G$2:$R$2</formula1>
    </dataValidation>
    <dataValidation type="list" allowBlank="1" showInputMessage="1" showErrorMessage="1" sqref="B25" xr:uid="{14F723D7-EE53-004E-B988-1625F72550A2}">
      <formula1>$S$2:$Y$2</formula1>
    </dataValidation>
    <dataValidation type="list" showInputMessage="1" showErrorMessage="1" sqref="B20:B21" xr:uid="{A93EEBD7-BAFE-3A47-8007-2C6481D47F62}">
      <formula1>$Z$4:$Z$18</formula1>
    </dataValidation>
    <dataValidation type="list" showInputMessage="1" showErrorMessage="1" sqref="AI25" xr:uid="{8394480F-8FBB-9546-92EB-7FC1517E4D16}">
      <formula1>$AA$3:$AA$7</formula1>
    </dataValidation>
    <dataValidation type="list" allowBlank="1" showInputMessage="1" showErrorMessage="1" sqref="B22" xr:uid="{3005CCA7-D9DE-284A-94E1-2CCDF653ED4B}">
      <formula1>$AA$4:$AA$18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Movies</vt:lpstr>
      <vt:lpstr>Pivot_Tables</vt:lpstr>
      <vt:lpstr>View_Analysis</vt:lpstr>
      <vt:lpstr>Dashboard-1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2023-10-26T01:21:13Z</dcterms:modified>
</cp:coreProperties>
</file>