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8" l="1"/>
  <c r="AY3" i="8" s="1"/>
  <c r="AV3" i="8"/>
  <c r="AZ3" i="8" s="1"/>
  <c r="BA3" i="8" s="1"/>
  <c r="AA3" i="8"/>
  <c r="AB3" i="8" s="1"/>
  <c r="Y3" i="8"/>
  <c r="AC3" i="8" s="1"/>
  <c r="AD3" i="8" s="1"/>
  <c r="AY55" i="8" l="1"/>
  <c r="AY42" i="8"/>
  <c r="AY29" i="8"/>
  <c r="AX16" i="8"/>
  <c r="AY16" i="8" s="1"/>
  <c r="AX29" i="8"/>
  <c r="AX42" i="8"/>
  <c r="AX55" i="8"/>
  <c r="AX68" i="8"/>
  <c r="AY68" i="8" s="1"/>
  <c r="AV16" i="8"/>
  <c r="AV29" i="8"/>
  <c r="AZ29" i="8" s="1"/>
  <c r="BA29" i="8" s="1"/>
  <c r="AV42" i="8"/>
  <c r="AZ42" i="8" s="1"/>
  <c r="BA42" i="8" s="1"/>
  <c r="AV55" i="8"/>
  <c r="AZ55" i="8" s="1"/>
  <c r="BA55" i="8" s="1"/>
  <c r="AV68" i="8"/>
  <c r="AZ68" i="8" s="1"/>
  <c r="BA68" i="8" s="1"/>
  <c r="AJ5" i="8"/>
  <c r="AJ6" i="8"/>
  <c r="AJ7" i="8"/>
  <c r="AJ8" i="8"/>
  <c r="AJ9" i="8"/>
  <c r="AJ10" i="8"/>
  <c r="AJ11" i="8"/>
  <c r="AJ12" i="8"/>
  <c r="AJ13" i="8"/>
  <c r="AJ18" i="8"/>
  <c r="AJ19" i="8"/>
  <c r="AJ20" i="8"/>
  <c r="AJ21" i="8"/>
  <c r="AJ22" i="8"/>
  <c r="AJ23" i="8"/>
  <c r="AJ24" i="8"/>
  <c r="AJ25" i="8"/>
  <c r="AJ26" i="8"/>
  <c r="AJ31" i="8"/>
  <c r="AJ32" i="8"/>
  <c r="AJ33" i="8"/>
  <c r="AJ34" i="8"/>
  <c r="AJ35" i="8"/>
  <c r="AJ36" i="8"/>
  <c r="AJ37" i="8"/>
  <c r="AJ38" i="8"/>
  <c r="AJ44" i="8"/>
  <c r="AJ45" i="8"/>
  <c r="AJ46" i="8"/>
  <c r="AJ47" i="8"/>
  <c r="AJ48" i="8"/>
  <c r="AJ49" i="8"/>
  <c r="AJ50" i="8"/>
  <c r="AJ51" i="8"/>
  <c r="AJ52" i="8"/>
  <c r="AJ57" i="8"/>
  <c r="AJ58" i="8"/>
  <c r="AJ59" i="8"/>
  <c r="AJ60" i="8"/>
  <c r="AJ61" i="8"/>
  <c r="AJ62" i="8"/>
  <c r="AJ63" i="8"/>
  <c r="AJ64" i="8"/>
  <c r="AJ65" i="8"/>
  <c r="AJ70" i="8"/>
  <c r="AJ71" i="8"/>
  <c r="AJ72" i="8"/>
  <c r="AJ73" i="8"/>
  <c r="AJ74" i="8"/>
  <c r="AJ75" i="8"/>
  <c r="AJ76" i="8"/>
  <c r="AJ77" i="8"/>
  <c r="AJ78" i="8"/>
  <c r="AB68" i="8"/>
  <c r="AA68" i="8"/>
  <c r="Y68" i="8"/>
  <c r="AC68" i="8" s="1"/>
  <c r="AD68" i="8" s="1"/>
  <c r="AB55" i="8"/>
  <c r="AC55" i="8" s="1"/>
  <c r="AD55" i="8" s="1"/>
  <c r="AA55" i="8"/>
  <c r="Y55" i="8"/>
  <c r="AA42" i="8"/>
  <c r="AB42" i="8" s="1"/>
  <c r="Y42" i="8"/>
  <c r="AC42" i="8" s="1"/>
  <c r="AD42" i="8" s="1"/>
  <c r="AA29" i="8"/>
  <c r="AB29" i="8" s="1"/>
  <c r="Y29" i="8"/>
  <c r="AC29" i="8" s="1"/>
  <c r="AD29" i="8" s="1"/>
  <c r="AA16" i="8"/>
  <c r="AB16" i="8" s="1"/>
  <c r="AC16" i="8" s="1"/>
  <c r="AD16" i="8" s="1"/>
  <c r="Y16" i="8"/>
  <c r="M4" i="8"/>
  <c r="M5" i="8"/>
  <c r="M6" i="8"/>
  <c r="M7" i="8"/>
  <c r="M8" i="8"/>
  <c r="M9" i="8"/>
  <c r="M10" i="8"/>
  <c r="M11" i="8"/>
  <c r="M12" i="8"/>
  <c r="M17" i="8"/>
  <c r="M18" i="8"/>
  <c r="M19" i="8"/>
  <c r="M20" i="8"/>
  <c r="M21" i="8"/>
  <c r="M22" i="8"/>
  <c r="M23" i="8"/>
  <c r="M24" i="8"/>
  <c r="M25" i="8"/>
  <c r="M30" i="8"/>
  <c r="M31" i="8"/>
  <c r="M32" i="8"/>
  <c r="M33" i="8"/>
  <c r="M34" i="8"/>
  <c r="M35" i="8"/>
  <c r="M36" i="8"/>
  <c r="M37" i="8"/>
  <c r="M38" i="8"/>
  <c r="M43" i="8"/>
  <c r="M44" i="8"/>
  <c r="M45" i="8"/>
  <c r="M46" i="8"/>
  <c r="M47" i="8"/>
  <c r="M48" i="8"/>
  <c r="M49" i="8"/>
  <c r="M50" i="8"/>
  <c r="M51" i="8"/>
  <c r="M56" i="8"/>
  <c r="M57" i="8"/>
  <c r="M58" i="8"/>
  <c r="M59" i="8"/>
  <c r="M60" i="8"/>
  <c r="M61" i="8"/>
  <c r="M62" i="8"/>
  <c r="M63" i="8"/>
  <c r="M64" i="8"/>
  <c r="M69" i="8"/>
  <c r="M70" i="8"/>
  <c r="M71" i="8"/>
  <c r="M72" i="8"/>
  <c r="M73" i="8"/>
  <c r="M74" i="8"/>
  <c r="M75" i="8"/>
  <c r="M76" i="8"/>
  <c r="M77" i="8"/>
  <c r="AZ16" i="8" l="1"/>
  <c r="BA16" i="8" s="1"/>
</calcChain>
</file>

<file path=xl/sharedStrings.xml><?xml version="1.0" encoding="utf-8"?>
<sst xmlns="http://schemas.openxmlformats.org/spreadsheetml/2006/main" count="260" uniqueCount="57">
  <si>
    <t>R^2</t>
  </si>
  <si>
    <t>intercept</t>
  </si>
  <si>
    <t>10^intercept</t>
  </si>
  <si>
    <t>k_el</t>
  </si>
  <si>
    <t>t_1/2</t>
  </si>
  <si>
    <t>t_1/2_article</t>
  </si>
  <si>
    <t>2.1 ± 0.4</t>
  </si>
  <si>
    <t>t_1/2_article_range</t>
  </si>
  <si>
    <t>1.6-2.5</t>
  </si>
  <si>
    <t>4.3 ± 0.2</t>
  </si>
  <si>
    <t>4.1-4.3</t>
  </si>
  <si>
    <t>2.4 ± 0.5</t>
  </si>
  <si>
    <t>1.9-3.2</t>
  </si>
  <si>
    <t>5.6 ± 1.0</t>
  </si>
  <si>
    <t>4.5-7.0</t>
  </si>
  <si>
    <t>3.0 ± 0.6</t>
  </si>
  <si>
    <t>2.2-3.5</t>
  </si>
  <si>
    <t>6.1 ± 1.6</t>
  </si>
  <si>
    <t>4.4-7.6</t>
  </si>
  <si>
    <t>slope</t>
  </si>
  <si>
    <t>terminal_conc</t>
  </si>
  <si>
    <t>10^terminal_conc</t>
  </si>
  <si>
    <t>1.9 ± 0.6</t>
  </si>
  <si>
    <t>1.2-2.9</t>
  </si>
  <si>
    <t>4.0 ± 1.1</t>
  </si>
  <si>
    <t>2.7-5.9</t>
  </si>
  <si>
    <t>2.0 ± 0.6</t>
  </si>
  <si>
    <t>1.3-2.5</t>
  </si>
  <si>
    <t>3.8 ± 1.2</t>
  </si>
  <si>
    <t>2.9-5.2</t>
  </si>
  <si>
    <t>y = -0,1283x + 2,6742</t>
  </si>
  <si>
    <t>y = -0,1284x + 2,7089</t>
  </si>
  <si>
    <t>y = -0,1282x + 2,9645</t>
  </si>
  <si>
    <t>y = -0,1283x + 2,6912</t>
  </si>
  <si>
    <t>y = -0,1284x + 2,7965</t>
  </si>
  <si>
    <t>y = -0,1284x + 2,819</t>
  </si>
  <si>
    <t>y = -0,1145x + 3,4302</t>
  </si>
  <si>
    <t>y = -0,1145x + 3,393</t>
  </si>
  <si>
    <t>y = -0,0957x + 2,0118</t>
  </si>
  <si>
    <t>y = -0,1145x + 3,4127</t>
  </si>
  <si>
    <t>y = -0,1144x + 3,2628</t>
  </si>
  <si>
    <t>y = -0,1144x + 3,2162</t>
  </si>
  <si>
    <t>CYP2C9*1/CYP2C9*1</t>
  </si>
  <si>
    <t>CYP2C9*2/CYP2C9*2</t>
  </si>
  <si>
    <t>CYP2C9*3/CYP2C9*3</t>
  </si>
  <si>
    <t>CYP2C9*1/CYP2C9*2</t>
  </si>
  <si>
    <t>CYP2C9*1/CYP2C9*3</t>
  </si>
  <si>
    <t>CYP2C9*2/CYP2C9*3</t>
  </si>
  <si>
    <t>time (h)</t>
  </si>
  <si>
    <t>losartan (nM)</t>
  </si>
  <si>
    <t>E-3174 (nM)</t>
  </si>
  <si>
    <t>lg(losartan (nM))</t>
  </si>
  <si>
    <t>lg(E-3174 (nM))</t>
  </si>
  <si>
    <t>number of terminal points</t>
  </si>
  <si>
    <t>regression line equition</t>
  </si>
  <si>
    <t>unused points</t>
  </si>
  <si>
    <t>used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</si>
</sst>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3" fillId="0" borderId="0" xfId="0" applyFont="1" applyFill="1"/>
    <xf numFmtId="0" fontId="0" fillId="2" borderId="0" xfId="0" applyFill="1"/>
    <xf numFmtId="2" fontId="0" fillId="0" borderId="0" xfId="0" applyNumberFormat="1"/>
    <xf numFmtId="2" fontId="4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CYP2C9*1/CYP2C9*1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1628039857849626"/>
          <c:y val="0.21882005899705015"/>
          <c:w val="0.70852484147446171"/>
          <c:h val="0.6202452790746289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losartan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Лист1!$A$3:$A$13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24</c:v>
                </c:pt>
              </c:numCache>
            </c:numRef>
          </c:xVal>
          <c:yVal>
            <c:numRef>
              <c:f>Лист1!$B$3:$B$13</c:f>
              <c:numCache>
                <c:formatCode>0.00</c:formatCode>
                <c:ptCount val="11"/>
                <c:pt idx="0">
                  <c:v>0</c:v>
                </c:pt>
                <c:pt idx="1">
                  <c:v>463.645337904531</c:v>
                </c:pt>
                <c:pt idx="2">
                  <c:v>425.67123457931802</c:v>
                </c:pt>
                <c:pt idx="3">
                  <c:v>303.70276340478699</c:v>
                </c:pt>
                <c:pt idx="4">
                  <c:v>261.29536786314401</c:v>
                </c:pt>
                <c:pt idx="5">
                  <c:v>144.73162705863999</c:v>
                </c:pt>
                <c:pt idx="6">
                  <c:v>80.169787481797698</c:v>
                </c:pt>
                <c:pt idx="7">
                  <c:v>44.407669529828702</c:v>
                </c:pt>
                <c:pt idx="8">
                  <c:v>24.598307853233202</c:v>
                </c:pt>
                <c:pt idx="9">
                  <c:v>13.625501082470199</c:v>
                </c:pt>
                <c:pt idx="10">
                  <c:v>0.39358268398301099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3-431F-8209-970E97C9C660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E-3174 (nM)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Лист1!$A$3:$A$13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24</c:v>
                </c:pt>
              </c:numCache>
            </c:numRef>
          </c:xVal>
          <c:yVal>
            <c:numRef>
              <c:f>Лист1!$C$3:$C$13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90.626536969768097</c:v>
                </c:pt>
                <c:pt idx="3">
                  <c:v>258.36570154615799</c:v>
                </c:pt>
                <c:pt idx="4">
                  <c:v>364.93778166796699</c:v>
                </c:pt>
                <c:pt idx="5">
                  <c:v>486.091381412543</c:v>
                </c:pt>
                <c:pt idx="6">
                  <c:v>402.57631945361697</c:v>
                </c:pt>
                <c:pt idx="7">
                  <c:v>285.59318225757602</c:v>
                </c:pt>
                <c:pt idx="8">
                  <c:v>187.587512596252</c:v>
                </c:pt>
                <c:pt idx="9">
                  <c:v>117.70880180295801</c:v>
                </c:pt>
                <c:pt idx="10">
                  <c:v>4.7953159926469402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3-431F-8209-970E97C9C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14424"/>
        <c:axId val="430415080"/>
      </c:scatterChart>
      <c:valAx>
        <c:axId val="43041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415080"/>
        <c:crosses val="autoZero"/>
        <c:crossBetween val="midCat"/>
      </c:valAx>
      <c:valAx>
        <c:axId val="430415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losartan (nM)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41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0558846073444"/>
          <c:y val="0.22787540937913728"/>
          <c:w val="0.60771123963486862"/>
          <c:h val="9.9558218939446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CYP2C9*1/CYP2C9*2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Лист1!$M$41</c:f>
              <c:strCache>
                <c:ptCount val="1"/>
                <c:pt idx="0">
                  <c:v>lg(losartan (nM))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56501719612634E-2"/>
                  <c:y val="-0.29571916387606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Лист1!$L$45:$L$51</c:f>
              <c:numCache>
                <c:formatCode>0.00</c:formatCode>
                <c:ptCount val="7"/>
                <c:pt idx="0">
                  <c:v>1.5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Лист1!$M$45:$M$51</c:f>
              <c:numCache>
                <c:formatCode>General</c:formatCode>
                <c:ptCount val="7"/>
                <c:pt idx="0">
                  <c:v>2.4995296940159131</c:v>
                </c:pt>
                <c:pt idx="1">
                  <c:v>2.4340565889158547</c:v>
                </c:pt>
                <c:pt idx="2">
                  <c:v>2.1774830406379828</c:v>
                </c:pt>
                <c:pt idx="3">
                  <c:v>1.9209303285580266</c:v>
                </c:pt>
                <c:pt idx="4">
                  <c:v>1.6643775786253261</c:v>
                </c:pt>
                <c:pt idx="5">
                  <c:v>1.407824828693077</c:v>
                </c:pt>
                <c:pt idx="6">
                  <c:v>1.1512720787615061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B-46EE-8B34-07B49B184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43736"/>
        <c:axId val="433981488"/>
      </c:scatterChart>
      <c:valAx>
        <c:axId val="44284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981488"/>
        <c:crosses val="autoZero"/>
        <c:crossBetween val="midCat"/>
      </c:valAx>
      <c:valAx>
        <c:axId val="433981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lg(losartan (nM))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8437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CYP2C9*1/CYP2C9*3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Лист1!$M$54</c:f>
              <c:strCache>
                <c:ptCount val="1"/>
                <c:pt idx="0">
                  <c:v>lg(losartan (nM))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89260340302289"/>
                  <c:y val="-0.26142825896762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Лист1!$L$58:$L$64</c:f>
              <c:numCache>
                <c:formatCode>0.00</c:formatCode>
                <c:ptCount val="7"/>
                <c:pt idx="0">
                  <c:v>1.5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Лист1!$M$58:$M$64</c:f>
              <c:numCache>
                <c:formatCode>General</c:formatCode>
                <c:ptCount val="7"/>
                <c:pt idx="0">
                  <c:v>2.6052060571271172</c:v>
                </c:pt>
                <c:pt idx="1">
                  <c:v>2.5389999404666357</c:v>
                </c:pt>
                <c:pt idx="2">
                  <c:v>2.2823663086158761</c:v>
                </c:pt>
                <c:pt idx="3">
                  <c:v>2.0258135964009898</c:v>
                </c:pt>
                <c:pt idx="4">
                  <c:v>1.7692608464686645</c:v>
                </c:pt>
                <c:pt idx="5">
                  <c:v>1.5127080965363915</c:v>
                </c:pt>
                <c:pt idx="6">
                  <c:v>1.2561553466194386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F-44DF-AE29-9080A1BD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98912"/>
        <c:axId val="435599240"/>
      </c:scatterChart>
      <c:valAx>
        <c:axId val="43559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599240"/>
        <c:crosses val="autoZero"/>
        <c:crossBetween val="midCat"/>
      </c:valAx>
      <c:valAx>
        <c:axId val="435599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lg(losartan (nM))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5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CYP2C9*2/CYP2C9*3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Лист1!$M$67</c:f>
              <c:strCache>
                <c:ptCount val="1"/>
                <c:pt idx="0">
                  <c:v>lg(losartan (nM))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93103100918355"/>
                  <c:y val="-0.2718545443013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Лист1!$L$71:$L$77</c:f>
              <c:numCache>
                <c:formatCode>0.00</c:formatCode>
                <c:ptCount val="7"/>
                <c:pt idx="0">
                  <c:v>1.5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Лист1!$M$71:$M$77</c:f>
              <c:numCache>
                <c:formatCode>General</c:formatCode>
                <c:ptCount val="7"/>
                <c:pt idx="0">
                  <c:v>2.6277574696260588</c:v>
                </c:pt>
                <c:pt idx="1">
                  <c:v>2.56155647204579</c:v>
                </c:pt>
                <c:pt idx="2">
                  <c:v>2.3049077936113251</c:v>
                </c:pt>
                <c:pt idx="3">
                  <c:v>2.0483550811895683</c:v>
                </c:pt>
                <c:pt idx="4">
                  <c:v>1.7918023312679114</c:v>
                </c:pt>
                <c:pt idx="5">
                  <c:v>1.5352495813351883</c:v>
                </c:pt>
                <c:pt idx="6">
                  <c:v>1.2786968314037421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2-4515-80AA-ACEA10B8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17672"/>
        <c:axId val="559515704"/>
      </c:scatterChart>
      <c:valAx>
        <c:axId val="55951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515704"/>
        <c:crosses val="autoZero"/>
        <c:crossBetween val="midCat"/>
      </c:valAx>
      <c:valAx>
        <c:axId val="559515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lg(losartan (nM))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51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CYP2C9*1/CYP2C9*1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Лист1!$AJ$2</c:f>
              <c:strCache>
                <c:ptCount val="1"/>
                <c:pt idx="0">
                  <c:v>lg(E-3174 (nM))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352782540660217"/>
                  <c:y val="-0.36735511126648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Лист1!$AI$11:$AI$13</c:f>
              <c:numCache>
                <c:formatCode>0.00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</c:numCache>
            </c:numRef>
          </c:xVal>
          <c:yVal>
            <c:numRef>
              <c:f>Лист1!$AJ$11:$AJ$13</c:f>
              <c:numCache>
                <c:formatCode>General</c:formatCode>
                <c:ptCount val="3"/>
                <c:pt idx="0">
                  <c:v>2.2732039247091209</c:v>
                </c:pt>
                <c:pt idx="1">
                  <c:v>2.0708089388972439</c:v>
                </c:pt>
                <c:pt idx="2">
                  <c:v>0.68081723076449263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2-44ED-8F6A-005ABBA0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60528"/>
        <c:axId val="435561840"/>
      </c:scatterChart>
      <c:valAx>
        <c:axId val="43556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561840"/>
        <c:crosses val="autoZero"/>
        <c:crossBetween val="midCat"/>
      </c:valAx>
      <c:valAx>
        <c:axId val="435561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lg(E-3174 (nM))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5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CYP2C9*2/CYP2C9*2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Лист1!$AJ$15</c:f>
              <c:strCache>
                <c:ptCount val="1"/>
                <c:pt idx="0">
                  <c:v>lg(E-3174 (nM))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50987588415856"/>
                  <c:y val="-0.35842295401634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Лист1!$AI$24:$AI$26</c:f>
              <c:numCache>
                <c:formatCode>0.00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</c:numCache>
            </c:numRef>
          </c:xVal>
          <c:yVal>
            <c:numRef>
              <c:f>Лист1!$AJ$24:$AJ$26</c:f>
              <c:numCache>
                <c:formatCode>General</c:formatCode>
                <c:ptCount val="3"/>
                <c:pt idx="0">
                  <c:v>2.2362062692437625</c:v>
                </c:pt>
                <c:pt idx="1">
                  <c:v>2.0338871141564825</c:v>
                </c:pt>
                <c:pt idx="2">
                  <c:v>0.64406148322586998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9-473B-B9E8-26F36642D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50488"/>
        <c:axId val="377452456"/>
      </c:scatterChart>
      <c:valAx>
        <c:axId val="37745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452456"/>
        <c:crosses val="autoZero"/>
        <c:crossBetween val="midCat"/>
      </c:valAx>
      <c:valAx>
        <c:axId val="377452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lg(E-3174 (nM))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45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CYP2C9*3/CYP2C9*3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Лист1!$AJ$28</c:f>
              <c:strCache>
                <c:ptCount val="1"/>
                <c:pt idx="0">
                  <c:v>lg(E-3174 (nM))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188070517733959E-2"/>
                  <c:y val="5.0590202773325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Лист1!$AI$36:$AI$38</c:f>
              <c:numCache>
                <c:formatCode>0.00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12</c:v>
                </c:pt>
              </c:numCache>
            </c:numRef>
          </c:xVal>
          <c:yVal>
            <c:numRef>
              <c:f>Лист1!$AJ$36:$AJ$38</c:f>
              <c:numCache>
                <c:formatCode>General</c:formatCode>
                <c:ptCount val="3"/>
                <c:pt idx="0">
                  <c:v>1.2431404929338694</c:v>
                </c:pt>
                <c:pt idx="1">
                  <c:v>1.0620124484940543</c:v>
                </c:pt>
                <c:pt idx="2">
                  <c:v>0.86050854694924728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B-437D-8F57-A581AD442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42584"/>
        <c:axId val="558843240"/>
      </c:scatterChart>
      <c:valAx>
        <c:axId val="55884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843240"/>
        <c:crosses val="autoZero"/>
        <c:crossBetween val="midCat"/>
      </c:valAx>
      <c:valAx>
        <c:axId val="558843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lg(E-3174 (nM))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84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CYP2C9*1/CYP2C9*2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Лист1!$AJ$41</c:f>
              <c:strCache>
                <c:ptCount val="1"/>
                <c:pt idx="0">
                  <c:v>lg(E-3174 (nM))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97414814298654"/>
                  <c:y val="-0.35834947622697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Лист1!$AI$50:$AI$52</c:f>
              <c:numCache>
                <c:formatCode>0.00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</c:numCache>
            </c:numRef>
          </c:xVal>
          <c:yVal>
            <c:numRef>
              <c:f>Лист1!$AJ$50:$AJ$52</c:f>
              <c:numCache>
                <c:formatCode>General</c:formatCode>
                <c:ptCount val="3"/>
                <c:pt idx="0">
                  <c:v>2.255826530969121</c:v>
                </c:pt>
                <c:pt idx="1">
                  <c:v>2.0534679277091392</c:v>
                </c:pt>
                <c:pt idx="2">
                  <c:v>0.66355591268711889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3-4FD5-A673-83566820E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14064"/>
        <c:axId val="559512424"/>
      </c:scatterChart>
      <c:valAx>
        <c:axId val="55951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512424"/>
        <c:crosses val="autoZero"/>
        <c:crossBetween val="midCat"/>
      </c:valAx>
      <c:valAx>
        <c:axId val="559512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lg(E-3174 (nM))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5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CYP2C9*1/CYP2C9*3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Лист1!$AJ$54</c:f>
              <c:strCache>
                <c:ptCount val="1"/>
                <c:pt idx="0">
                  <c:v>lg(E-3174 (nM))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97414814298654"/>
                  <c:y val="-0.41433488955473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Лист1!$AI$63:$AI$65</c:f>
              <c:numCache>
                <c:formatCode>0.00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</c:numCache>
            </c:numRef>
          </c:xVal>
          <c:yVal>
            <c:numRef>
              <c:f>Лист1!$AJ$63:$AJ$65</c:f>
              <c:numCache>
                <c:formatCode>General</c:formatCode>
                <c:ptCount val="3"/>
                <c:pt idx="0">
                  <c:v>2.1064282105189012</c:v>
                </c:pt>
                <c:pt idx="1">
                  <c:v>1.904331138670232</c:v>
                </c:pt>
                <c:pt idx="2">
                  <c:v>0.51499136157901992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8-4B67-B4B9-829EFC197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03200"/>
        <c:axId val="558307792"/>
      </c:scatterChart>
      <c:valAx>
        <c:axId val="55830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307792"/>
        <c:crosses val="autoZero"/>
        <c:crossBetween val="midCat"/>
      </c:valAx>
      <c:valAx>
        <c:axId val="55830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lg(E-3174 (nM))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3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CYP2C9*2/CYP2C9*3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Лист1!$AJ$67</c:f>
              <c:strCache>
                <c:ptCount val="1"/>
                <c:pt idx="0">
                  <c:v>lg(E-3174 (nM))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4397922481912"/>
                  <c:y val="-0.42175931712239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Лист1!$AI$76:$AI$78</c:f>
              <c:numCache>
                <c:formatCode>0.00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</c:numCache>
            </c:numRef>
          </c:xVal>
          <c:yVal>
            <c:numRef>
              <c:f>Лист1!$AJ$76:$AJ$78</c:f>
              <c:numCache>
                <c:formatCode>General</c:formatCode>
                <c:ptCount val="3"/>
                <c:pt idx="0">
                  <c:v>2.0598743987631836</c:v>
                </c:pt>
                <c:pt idx="1">
                  <c:v>1.8578426582440632</c:v>
                </c:pt>
                <c:pt idx="2">
                  <c:v>0.4686456564683289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7-47E6-B473-8CC813EFA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24560"/>
        <c:axId val="559522264"/>
      </c:scatterChart>
      <c:valAx>
        <c:axId val="5595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522264"/>
        <c:crosses val="autoZero"/>
        <c:crossBetween val="midCat"/>
      </c:valAx>
      <c:valAx>
        <c:axId val="559522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lg(E-3174 (nM))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52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CYP2C9*2/CYP2C9*2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1620386623646567"/>
          <c:y val="0.21874262797829677"/>
          <c:w val="0.70862798201180266"/>
          <c:h val="0.6557653621322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losartan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Лист1!$A$16:$A$26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24</c:v>
                </c:pt>
              </c:numCache>
            </c:numRef>
          </c:xVal>
          <c:yVal>
            <c:numRef>
              <c:f>Лист1!$B$16:$B$26</c:f>
              <c:numCache>
                <c:formatCode>0.00</c:formatCode>
                <c:ptCount val="11"/>
                <c:pt idx="0">
                  <c:v>0</c:v>
                </c:pt>
                <c:pt idx="1">
                  <c:v>463.645337904531</c:v>
                </c:pt>
                <c:pt idx="2">
                  <c:v>454.14449440133302</c:v>
                </c:pt>
                <c:pt idx="3">
                  <c:v>329.08249469449601</c:v>
                </c:pt>
                <c:pt idx="4">
                  <c:v>282.92348580984998</c:v>
                </c:pt>
                <c:pt idx="5">
                  <c:v>156.70708045484301</c:v>
                </c:pt>
                <c:pt idx="6">
                  <c:v>86.803234320417204</c:v>
                </c:pt>
                <c:pt idx="7">
                  <c:v>48.082070125823201</c:v>
                </c:pt>
                <c:pt idx="8">
                  <c:v>26.633632786816499</c:v>
                </c:pt>
                <c:pt idx="9">
                  <c:v>14.752908799117201</c:v>
                </c:pt>
                <c:pt idx="10">
                  <c:v>0.42614869038883602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A-4484-BD0A-B3C2B7C85AB1}"/>
            </c:ext>
          </c:extLst>
        </c:ser>
        <c:ser>
          <c:idx val="1"/>
          <c:order val="1"/>
          <c:tx>
            <c:strRef>
              <c:f>Лист1!$C$15</c:f>
              <c:strCache>
                <c:ptCount val="1"/>
                <c:pt idx="0">
                  <c:v>E-3174 (nM)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Лист1!$A$16:$A$26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24</c:v>
                </c:pt>
              </c:numCache>
            </c:numRef>
          </c:xVal>
          <c:yVal>
            <c:numRef>
              <c:f>Лист1!$C$16:$C$26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79.760246550579595</c:v>
                </c:pt>
                <c:pt idx="3">
                  <c:v>234.42083798819201</c:v>
                </c:pt>
                <c:pt idx="4">
                  <c:v>332.90869548637301</c:v>
                </c:pt>
                <c:pt idx="5">
                  <c:v>445.551167165962</c:v>
                </c:pt>
                <c:pt idx="6">
                  <c:v>369.41535450708102</c:v>
                </c:pt>
                <c:pt idx="7">
                  <c:v>262.19836743937799</c:v>
                </c:pt>
                <c:pt idx="8">
                  <c:v>172.26865749861599</c:v>
                </c:pt>
                <c:pt idx="9">
                  <c:v>108.115289150012</c:v>
                </c:pt>
                <c:pt idx="10">
                  <c:v>4.4061723743194197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A-4484-BD0A-B3C2B7C8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62448"/>
        <c:axId val="442863104"/>
      </c:scatterChart>
      <c:valAx>
        <c:axId val="44286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863104"/>
        <c:crosses val="autoZero"/>
        <c:crossBetween val="midCat"/>
      </c:valAx>
      <c:valAx>
        <c:axId val="442863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losartan (nM)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86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56471125822648"/>
          <c:y val="0.23994386582781183"/>
          <c:w val="0.60749619673337008"/>
          <c:h val="9.952298956261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CYP2C9*3/CYP2C9*3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1712584434408386"/>
          <c:y val="0.2157649796393252"/>
          <c:w val="0.70738545741483805"/>
          <c:h val="0.63718193602763007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Лист1!$B$28</c:f>
              <c:strCache>
                <c:ptCount val="1"/>
                <c:pt idx="0">
                  <c:v>losartan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Лист1!$A$29:$A$39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24</c:v>
                </c:pt>
              </c:numCache>
            </c:numRef>
          </c:xVal>
          <c:yVal>
            <c:numRef>
              <c:f>Лист1!$B$29:$B$39</c:f>
              <c:numCache>
                <c:formatCode>0.00</c:formatCode>
                <c:ptCount val="11"/>
                <c:pt idx="0">
                  <c:v>0</c:v>
                </c:pt>
                <c:pt idx="1">
                  <c:v>463.645337904531</c:v>
                </c:pt>
                <c:pt idx="2">
                  <c:v>659.28859045654997</c:v>
                </c:pt>
                <c:pt idx="3">
                  <c:v>590.34429530116802</c:v>
                </c:pt>
                <c:pt idx="4">
                  <c:v>511.32075455696997</c:v>
                </c:pt>
                <c:pt idx="5">
                  <c:v>283.36797356582503</c:v>
                </c:pt>
                <c:pt idx="6">
                  <c:v>156.96328590256201</c:v>
                </c:pt>
                <c:pt idx="7">
                  <c:v>86.945144147219295</c:v>
                </c:pt>
                <c:pt idx="8">
                  <c:v>48.160676854237799</c:v>
                </c:pt>
                <c:pt idx="9">
                  <c:v>26.677174646337001</c:v>
                </c:pt>
                <c:pt idx="10">
                  <c:v>0.770589935368307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3-4328-8D97-117074E318B7}"/>
            </c:ext>
          </c:extLst>
        </c:ser>
        <c:ser>
          <c:idx val="1"/>
          <c:order val="1"/>
          <c:tx>
            <c:strRef>
              <c:f>Лист1!$C$28</c:f>
              <c:strCache>
                <c:ptCount val="1"/>
                <c:pt idx="0">
                  <c:v>E-3174 (nM)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Лист1!$A$29:$A$39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24</c:v>
                </c:pt>
              </c:numCache>
            </c:numRef>
          </c:xVal>
          <c:yVal>
            <c:numRef>
              <c:f>Лист1!$C$29:$C$39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3.6667552141856801</c:v>
                </c:pt>
                <c:pt idx="3">
                  <c:v>13.7070806491146</c:v>
                </c:pt>
                <c:pt idx="4">
                  <c:v>20.689088883464802</c:v>
                </c:pt>
                <c:pt idx="5">
                  <c:v>29.224697762034701</c:v>
                </c:pt>
                <c:pt idx="6">
                  <c:v>24.529720117665899</c:v>
                </c:pt>
                <c:pt idx="7">
                  <c:v>17.504128502363301</c:v>
                </c:pt>
                <c:pt idx="8">
                  <c:v>11.534863205525101</c:v>
                </c:pt>
                <c:pt idx="9">
                  <c:v>7.2528475161122596</c:v>
                </c:pt>
                <c:pt idx="10">
                  <c:v>0.296799102458566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3-4328-8D97-117074E3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68440"/>
        <c:axId val="436868768"/>
      </c:scatterChart>
      <c:valAx>
        <c:axId val="43686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868768"/>
        <c:crosses val="autoZero"/>
        <c:crossBetween val="midCat"/>
      </c:valAx>
      <c:valAx>
        <c:axId val="436868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losartan (nM)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86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933471002691832"/>
          <c:y val="0.24447284403585678"/>
          <c:w val="0.61008679885163608"/>
          <c:h val="9.8168226353904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CYP2C9*1/CYP2C9*2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2041562986444876"/>
          <c:y val="0.21426920854997111"/>
          <c:w val="0.70295190373930527"/>
          <c:h val="0.6396971392440763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Лист1!$B$41</c:f>
              <c:strCache>
                <c:ptCount val="1"/>
                <c:pt idx="0">
                  <c:v>losartan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Лист1!$A$42:$A$52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24</c:v>
                </c:pt>
              </c:numCache>
            </c:numRef>
          </c:xVal>
          <c:yVal>
            <c:numRef>
              <c:f>Лист1!$B$42:$B$52</c:f>
              <c:numCache>
                <c:formatCode>0.00</c:formatCode>
                <c:ptCount val="11"/>
                <c:pt idx="0">
                  <c:v>0</c:v>
                </c:pt>
                <c:pt idx="1">
                  <c:v>463.645337904531</c:v>
                </c:pt>
                <c:pt idx="2">
                  <c:v>439.60205694928101</c:v>
                </c:pt>
                <c:pt idx="3">
                  <c:v>315.88550214293298</c:v>
                </c:pt>
                <c:pt idx="4">
                  <c:v>271.67932460941302</c:v>
                </c:pt>
                <c:pt idx="5">
                  <c:v>150.481475407593</c:v>
                </c:pt>
                <c:pt idx="6">
                  <c:v>83.354745252328001</c:v>
                </c:pt>
                <c:pt idx="7">
                  <c:v>46.171882164752397</c:v>
                </c:pt>
                <c:pt idx="8">
                  <c:v>25.575540974716802</c:v>
                </c:pt>
                <c:pt idx="9">
                  <c:v>14.1668103071134</c:v>
                </c:pt>
                <c:pt idx="10">
                  <c:v>0.409218801587936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8-494E-B4E8-BCAD94BA86F2}"/>
            </c:ext>
          </c:extLst>
        </c:ser>
        <c:ser>
          <c:idx val="1"/>
          <c:order val="1"/>
          <c:tx>
            <c:strRef>
              <c:f>Лист1!$C$41</c:f>
              <c:strCache>
                <c:ptCount val="1"/>
                <c:pt idx="0">
                  <c:v>E-3174 (nM)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Лист1!$A$42:$A$52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24</c:v>
                </c:pt>
              </c:numCache>
            </c:numRef>
          </c:xVal>
          <c:yVal>
            <c:numRef>
              <c:f>Лист1!$C$42:$C$52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85.298195089767603</c:v>
                </c:pt>
                <c:pt idx="3">
                  <c:v>246.803667295813</c:v>
                </c:pt>
                <c:pt idx="4">
                  <c:v>349.50589779271797</c:v>
                </c:pt>
                <c:pt idx="5">
                  <c:v>466.60139078043801</c:v>
                </c:pt>
                <c:pt idx="6">
                  <c:v>386.64272385361301</c:v>
                </c:pt>
                <c:pt idx="7">
                  <c:v>274.35493708047198</c:v>
                </c:pt>
                <c:pt idx="8">
                  <c:v>180.229771033296</c:v>
                </c:pt>
                <c:pt idx="9">
                  <c:v>113.10138618045799</c:v>
                </c:pt>
                <c:pt idx="10">
                  <c:v>4.6084609591186103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8-494E-B4E8-BCAD94BA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1224"/>
        <c:axId val="557621552"/>
      </c:scatterChart>
      <c:valAx>
        <c:axId val="55762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621552"/>
        <c:crosses val="autoZero"/>
        <c:crossBetween val="midCat"/>
      </c:valAx>
      <c:valAx>
        <c:axId val="557621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losartan (nM)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62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27989683107791"/>
          <c:y val="0.22082542975022412"/>
          <c:w val="0.61933053822817608"/>
          <c:h val="9.7487684056823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CYP2C9*1/CYP2C9*3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1946556249434337"/>
          <c:y val="0.21652072387624052"/>
          <c:w val="0.7042322834645669"/>
          <c:h val="0.6359111196914746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Лист1!$B$54</c:f>
              <c:strCache>
                <c:ptCount val="1"/>
                <c:pt idx="0">
                  <c:v>losartan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Лист1!$A$55:$A$65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24</c:v>
                </c:pt>
              </c:numCache>
            </c:numRef>
          </c:xVal>
          <c:yVal>
            <c:numRef>
              <c:f>Лист1!$B$55:$B$65</c:f>
              <c:numCache>
                <c:formatCode>0.00</c:formatCode>
                <c:ptCount val="11"/>
                <c:pt idx="0">
                  <c:v>0</c:v>
                </c:pt>
                <c:pt idx="1">
                  <c:v>463.645337904531</c:v>
                </c:pt>
                <c:pt idx="2">
                  <c:v>526.18168199541299</c:v>
                </c:pt>
                <c:pt idx="3">
                  <c:v>402.90815442452799</c:v>
                </c:pt>
                <c:pt idx="4">
                  <c:v>345.93933040453499</c:v>
                </c:pt>
                <c:pt idx="5">
                  <c:v>191.58711982290501</c:v>
                </c:pt>
                <c:pt idx="6">
                  <c:v>106.123996447061</c:v>
                </c:pt>
                <c:pt idx="7">
                  <c:v>58.7842317072367</c:v>
                </c:pt>
                <c:pt idx="8">
                  <c:v>32.561776912861497</c:v>
                </c:pt>
                <c:pt idx="9">
                  <c:v>18.0366279352059</c:v>
                </c:pt>
                <c:pt idx="10">
                  <c:v>0.52100134811117105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6-452F-BA5B-F36FCD0796A6}"/>
            </c:ext>
          </c:extLst>
        </c:ser>
        <c:ser>
          <c:idx val="1"/>
          <c:order val="1"/>
          <c:tx>
            <c:strRef>
              <c:f>Лист1!$C$54</c:f>
              <c:strCache>
                <c:ptCount val="1"/>
                <c:pt idx="0">
                  <c:v>E-3174 (nM)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Лист1!$A$55:$A$65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24</c:v>
                </c:pt>
              </c:numCache>
            </c:numRef>
          </c:xVal>
          <c:yVal>
            <c:numRef>
              <c:f>Лист1!$C$55:$C$65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52.650195473977803</c:v>
                </c:pt>
                <c:pt idx="3">
                  <c:v>167.69212854680799</c:v>
                </c:pt>
                <c:pt idx="4">
                  <c:v>242.07290599986399</c:v>
                </c:pt>
                <c:pt idx="5">
                  <c:v>328.62479834662201</c:v>
                </c:pt>
                <c:pt idx="6">
                  <c:v>273.37079163697501</c:v>
                </c:pt>
                <c:pt idx="7">
                  <c:v>194.31198791898601</c:v>
                </c:pt>
                <c:pt idx="8">
                  <c:v>127.76979868571</c:v>
                </c:pt>
                <c:pt idx="9">
                  <c:v>80.228955593589006</c:v>
                </c:pt>
                <c:pt idx="10">
                  <c:v>3.2733418390823701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6-452F-BA5B-F36FCD07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84432"/>
        <c:axId val="440684760"/>
      </c:scatterChart>
      <c:valAx>
        <c:axId val="44068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684760"/>
        <c:crosses val="autoZero"/>
        <c:crossBetween val="midCat"/>
      </c:valAx>
      <c:valAx>
        <c:axId val="440684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losartan (nM)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68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457179382749579"/>
          <c:y val="0.24766422585968348"/>
          <c:w val="0.61666101004615803"/>
          <c:h val="9.8512073031151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CYP2C9*2/CYP2C9*3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2633902753681215"/>
          <c:y val="0.21239406779661019"/>
          <c:w val="0.70924529560923533"/>
          <c:h val="0.6506095503951836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Лист1!$B$67</c:f>
              <c:strCache>
                <c:ptCount val="1"/>
                <c:pt idx="0">
                  <c:v>losartan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Лист1!$A$68:$A$78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24</c:v>
                </c:pt>
              </c:numCache>
            </c:numRef>
          </c:xVal>
          <c:yVal>
            <c:numRef>
              <c:f>Лист1!$B$68:$B$78</c:f>
              <c:numCache>
                <c:formatCode>0.00</c:formatCode>
                <c:ptCount val="11"/>
                <c:pt idx="0">
                  <c:v>0</c:v>
                </c:pt>
                <c:pt idx="1">
                  <c:v>463.645337904531</c:v>
                </c:pt>
                <c:pt idx="2">
                  <c:v>544.57134563074806</c:v>
                </c:pt>
                <c:pt idx="3">
                  <c:v>424.382502698785</c:v>
                </c:pt>
                <c:pt idx="4">
                  <c:v>364.38162814731101</c:v>
                </c:pt>
                <c:pt idx="5">
                  <c:v>201.79378836382401</c:v>
                </c:pt>
                <c:pt idx="6">
                  <c:v>111.777677377038</c:v>
                </c:pt>
                <c:pt idx="7">
                  <c:v>61.915920119609602</c:v>
                </c:pt>
                <c:pt idx="8">
                  <c:v>34.296482572536497</c:v>
                </c:pt>
                <c:pt idx="9">
                  <c:v>18.997516544686299</c:v>
                </c:pt>
                <c:pt idx="10">
                  <c:v>0.54875732679067202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B-4538-A834-3BA911CC00A5}"/>
            </c:ext>
          </c:extLst>
        </c:ser>
        <c:ser>
          <c:idx val="1"/>
          <c:order val="1"/>
          <c:tx>
            <c:strRef>
              <c:f>Лист1!$C$67</c:f>
              <c:strCache>
                <c:ptCount val="1"/>
                <c:pt idx="0">
                  <c:v>E-3174 (nM)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Лист1!$A$68:$A$78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24</c:v>
                </c:pt>
              </c:numCache>
            </c:numRef>
          </c:xVal>
          <c:yVal>
            <c:numRef>
              <c:f>Лист1!$C$68:$C$78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45.805375170423702</c:v>
                </c:pt>
                <c:pt idx="3">
                  <c:v>149.02481281060599</c:v>
                </c:pt>
                <c:pt idx="4">
                  <c:v>216.18629890508299</c:v>
                </c:pt>
                <c:pt idx="5">
                  <c:v>294.735226437145</c:v>
                </c:pt>
                <c:pt idx="6">
                  <c:v>245.418943090808</c:v>
                </c:pt>
                <c:pt idx="7">
                  <c:v>174.51873157532</c:v>
                </c:pt>
                <c:pt idx="8">
                  <c:v>114.78216148292999</c:v>
                </c:pt>
                <c:pt idx="9">
                  <c:v>72.084627446749195</c:v>
                </c:pt>
                <c:pt idx="10">
                  <c:v>2.9420202419155799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B-4538-A834-3BA911CC0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03504"/>
        <c:axId val="435602520"/>
      </c:scatterChart>
      <c:valAx>
        <c:axId val="43560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602520"/>
        <c:crosses val="autoZero"/>
        <c:crossBetween val="midCat"/>
      </c:valAx>
      <c:valAx>
        <c:axId val="435602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losartan (nM)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60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401407980782065"/>
          <c:y val="0.25920952147930665"/>
          <c:w val="0.6062091285199519"/>
          <c:h val="9.9312135771164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CYP2C9*1/CYP2C9*1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Лист1!$M$2</c:f>
              <c:strCache>
                <c:ptCount val="1"/>
                <c:pt idx="0">
                  <c:v>lg(losartan (nM))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48147578355547"/>
                  <c:y val="-0.29695062539917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Лист1!$L$6:$L$12</c:f>
              <c:numCache>
                <c:formatCode>0.00</c:formatCode>
                <c:ptCount val="7"/>
                <c:pt idx="0">
                  <c:v>1.5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Лист1!$M$6:$M$12</c:f>
              <c:numCache>
                <c:formatCode>General</c:formatCode>
                <c:ptCount val="7"/>
                <c:pt idx="0">
                  <c:v>2.4824487436008145</c:v>
                </c:pt>
                <c:pt idx="1">
                  <c:v>2.417131710801542</c:v>
                </c:pt>
                <c:pt idx="2">
                  <c:v>2.1605634444306228</c:v>
                </c:pt>
                <c:pt idx="3">
                  <c:v>1.9040107323487305</c:v>
                </c:pt>
                <c:pt idx="4">
                  <c:v>1.6474579824307702</c:v>
                </c:pt>
                <c:pt idx="5">
                  <c:v>1.3909052324985096</c:v>
                </c:pt>
                <c:pt idx="6">
                  <c:v>1.1343524825707176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A-4478-8BC6-2DDBD736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04104"/>
        <c:axId val="560501808"/>
      </c:scatterChart>
      <c:valAx>
        <c:axId val="56050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501808"/>
        <c:crosses val="autoZero"/>
        <c:crossBetween val="midCat"/>
      </c:valAx>
      <c:valAx>
        <c:axId val="560501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lg(losartan (nM))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50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CYP2C9*2/CYP2C9*2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Лист1!$M$15</c:f>
              <c:strCache>
                <c:ptCount val="1"/>
                <c:pt idx="0">
                  <c:v>lg(losartan (nM))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1799790915966"/>
                  <c:y val="-0.26794591618844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Лист1!$L$19:$L$25</c:f>
              <c:numCache>
                <c:formatCode>0.00</c:formatCode>
                <c:ptCount val="7"/>
                <c:pt idx="0">
                  <c:v>1.5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Лист1!$M$19:$M$25</c:f>
              <c:numCache>
                <c:formatCode>General</c:formatCode>
                <c:ptCount val="7"/>
                <c:pt idx="0">
                  <c:v>2.5173047809276632</c:v>
                </c:pt>
                <c:pt idx="1">
                  <c:v>2.4516690002468891</c:v>
                </c:pt>
                <c:pt idx="2">
                  <c:v>2.1950886195253747</c:v>
                </c:pt>
                <c:pt idx="3">
                  <c:v>1.9385359074500026</c:v>
                </c:pt>
                <c:pt idx="4">
                  <c:v>1.6819831575152291</c:v>
                </c:pt>
                <c:pt idx="5">
                  <c:v>1.4254304075829727</c:v>
                </c:pt>
                <c:pt idx="6">
                  <c:v>1.1688776576605371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0-4C25-832B-48CD0B38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37752"/>
        <c:axId val="557335128"/>
      </c:scatterChart>
      <c:valAx>
        <c:axId val="55733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335128"/>
        <c:crosses val="autoZero"/>
        <c:crossBetween val="midCat"/>
      </c:valAx>
      <c:valAx>
        <c:axId val="557335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lg(losartan (nM))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33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CYP2C9*3/CYP2C9*3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Лист1!$M$28</c:f>
              <c:strCache>
                <c:ptCount val="1"/>
                <c:pt idx="0">
                  <c:v>lg(losartan (nM))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39699558831742"/>
                  <c:y val="-0.24664004765361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Лист1!$L$32:$L$38</c:f>
              <c:numCache>
                <c:formatCode>0.00</c:formatCode>
                <c:ptCount val="7"/>
                <c:pt idx="0">
                  <c:v>1.5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Лист1!$M$32:$M$38</c:f>
              <c:numCache>
                <c:formatCode>General</c:formatCode>
                <c:ptCount val="7"/>
                <c:pt idx="0">
                  <c:v>2.7711053708599223</c:v>
                </c:pt>
                <c:pt idx="1">
                  <c:v>2.7086934211377098</c:v>
                </c:pt>
                <c:pt idx="2">
                  <c:v>2.4523507644378908</c:v>
                </c:pt>
                <c:pt idx="3">
                  <c:v>2.1957980817434013</c:v>
                </c:pt>
                <c:pt idx="4">
                  <c:v>1.9392453318366463</c:v>
                </c:pt>
                <c:pt idx="5">
                  <c:v>1.6826925819041472</c:v>
                </c:pt>
                <c:pt idx="6">
                  <c:v>1.4261398319731455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6-4169-B0E0-0EA1CD1AA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37336"/>
        <c:axId val="558837992"/>
      </c:scatterChart>
      <c:valAx>
        <c:axId val="5588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837992"/>
        <c:crosses val="autoZero"/>
        <c:crossBetween val="midCat"/>
      </c:valAx>
      <c:valAx>
        <c:axId val="558837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lg(losartan (nM))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83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163830</xdr:rowOff>
    </xdr:from>
    <xdr:to>
      <xdr:col>8</xdr:col>
      <xdr:colOff>570230</xdr:colOff>
      <xdr:row>12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14</xdr:row>
      <xdr:rowOff>19050</xdr:rowOff>
    </xdr:from>
    <xdr:to>
      <xdr:col>8</xdr:col>
      <xdr:colOff>586740</xdr:colOff>
      <xdr:row>25</xdr:row>
      <xdr:rowOff>160782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</xdr:colOff>
      <xdr:row>27</xdr:row>
      <xdr:rowOff>11430</xdr:rowOff>
    </xdr:from>
    <xdr:to>
      <xdr:col>8</xdr:col>
      <xdr:colOff>571500</xdr:colOff>
      <xdr:row>39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68580</xdr:colOff>
      <xdr:row>40</xdr:row>
      <xdr:rowOff>11430</xdr:rowOff>
    </xdr:from>
    <xdr:to>
      <xdr:col>8</xdr:col>
      <xdr:colOff>541020</xdr:colOff>
      <xdr:row>52</xdr:row>
      <xdr:rowOff>15240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30480</xdr:colOff>
      <xdr:row>53</xdr:row>
      <xdr:rowOff>26670</xdr:rowOff>
    </xdr:from>
    <xdr:to>
      <xdr:col>8</xdr:col>
      <xdr:colOff>518160</xdr:colOff>
      <xdr:row>65</xdr:row>
      <xdr:rowOff>7620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30480</xdr:colOff>
      <xdr:row>66</xdr:row>
      <xdr:rowOff>26670</xdr:rowOff>
    </xdr:from>
    <xdr:to>
      <xdr:col>8</xdr:col>
      <xdr:colOff>579120</xdr:colOff>
      <xdr:row>77</xdr:row>
      <xdr:rowOff>172974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45720</xdr:colOff>
      <xdr:row>1</xdr:row>
      <xdr:rowOff>11430</xdr:rowOff>
    </xdr:from>
    <xdr:to>
      <xdr:col>19</xdr:col>
      <xdr:colOff>572770</xdr:colOff>
      <xdr:row>12</xdr:row>
      <xdr:rowOff>144780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45720</xdr:colOff>
      <xdr:row>14</xdr:row>
      <xdr:rowOff>11430</xdr:rowOff>
    </xdr:from>
    <xdr:to>
      <xdr:col>19</xdr:col>
      <xdr:colOff>594360</xdr:colOff>
      <xdr:row>25</xdr:row>
      <xdr:rowOff>157734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45720</xdr:colOff>
      <xdr:row>27</xdr:row>
      <xdr:rowOff>19050</xdr:rowOff>
    </xdr:from>
    <xdr:to>
      <xdr:col>19</xdr:col>
      <xdr:colOff>579120</xdr:colOff>
      <xdr:row>38</xdr:row>
      <xdr:rowOff>156210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22860</xdr:colOff>
      <xdr:row>40</xdr:row>
      <xdr:rowOff>34290</xdr:rowOff>
    </xdr:from>
    <xdr:to>
      <xdr:col>19</xdr:col>
      <xdr:colOff>510540</xdr:colOff>
      <xdr:row>51</xdr:row>
      <xdr:rowOff>144018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30480</xdr:colOff>
      <xdr:row>53</xdr:row>
      <xdr:rowOff>34290</xdr:rowOff>
    </xdr:from>
    <xdr:to>
      <xdr:col>19</xdr:col>
      <xdr:colOff>518160</xdr:colOff>
      <xdr:row>64</xdr:row>
      <xdr:rowOff>144018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45720</xdr:colOff>
      <xdr:row>66</xdr:row>
      <xdr:rowOff>34290</xdr:rowOff>
    </xdr:from>
    <xdr:to>
      <xdr:col>19</xdr:col>
      <xdr:colOff>571500</xdr:colOff>
      <xdr:row>77</xdr:row>
      <xdr:rowOff>166878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15240</xdr:colOff>
      <xdr:row>1</xdr:row>
      <xdr:rowOff>11430</xdr:rowOff>
    </xdr:from>
    <xdr:to>
      <xdr:col>42</xdr:col>
      <xdr:colOff>571500</xdr:colOff>
      <xdr:row>12</xdr:row>
      <xdr:rowOff>162306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30480</xdr:colOff>
      <xdr:row>14</xdr:row>
      <xdr:rowOff>19050</xdr:rowOff>
    </xdr:from>
    <xdr:to>
      <xdr:col>42</xdr:col>
      <xdr:colOff>579120</xdr:colOff>
      <xdr:row>25</xdr:row>
      <xdr:rowOff>165354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22860</xdr:colOff>
      <xdr:row>27</xdr:row>
      <xdr:rowOff>26670</xdr:rowOff>
    </xdr:from>
    <xdr:to>
      <xdr:col>42</xdr:col>
      <xdr:colOff>562610</xdr:colOff>
      <xdr:row>38</xdr:row>
      <xdr:rowOff>167640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53340</xdr:colOff>
      <xdr:row>40</xdr:row>
      <xdr:rowOff>11430</xdr:rowOff>
    </xdr:from>
    <xdr:to>
      <xdr:col>42</xdr:col>
      <xdr:colOff>593090</xdr:colOff>
      <xdr:row>51</xdr:row>
      <xdr:rowOff>152400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22860</xdr:colOff>
      <xdr:row>53</xdr:row>
      <xdr:rowOff>11430</xdr:rowOff>
    </xdr:from>
    <xdr:to>
      <xdr:col>42</xdr:col>
      <xdr:colOff>562610</xdr:colOff>
      <xdr:row>64</xdr:row>
      <xdr:rowOff>152400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22860</xdr:colOff>
      <xdr:row>65</xdr:row>
      <xdr:rowOff>171450</xdr:rowOff>
    </xdr:from>
    <xdr:to>
      <xdr:col>42</xdr:col>
      <xdr:colOff>575310</xdr:colOff>
      <xdr:row>77</xdr:row>
      <xdr:rowOff>137160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8"/>
  <sheetViews>
    <sheetView tabSelected="1" topLeftCell="Z28" workbookViewId="0">
      <selection activeCell="AG8" sqref="AG8"/>
    </sheetView>
  </sheetViews>
  <sheetFormatPr defaultRowHeight="14.4" x14ac:dyDescent="0.3"/>
  <cols>
    <col min="2" max="2" width="11.6640625" customWidth="1"/>
    <col min="3" max="3" width="13.33203125" customWidth="1"/>
    <col min="11" max="11" width="15" customWidth="1"/>
    <col min="13" max="13" width="15.109375" customWidth="1"/>
    <col min="14" max="14" width="12" customWidth="1"/>
    <col min="21" max="21" width="22.109375" customWidth="1"/>
    <col min="22" max="22" width="19.88671875" customWidth="1"/>
    <col min="23" max="23" width="11.88671875" customWidth="1"/>
    <col min="24" max="24" width="8.33203125" customWidth="1"/>
    <col min="25" max="25" width="11.33203125" bestFit="1" customWidth="1"/>
    <col min="26" max="26" width="11" customWidth="1"/>
    <col min="27" max="27" width="12.6640625" bestFit="1" customWidth="1"/>
    <col min="28" max="28" width="15.77734375" bestFit="1" customWidth="1"/>
    <col min="29" max="29" width="7.5546875" customWidth="1"/>
    <col min="30" max="30" width="8.44140625" customWidth="1"/>
    <col min="31" max="31" width="11.5546875" bestFit="1" customWidth="1"/>
    <col min="32" max="32" width="17.33203125" bestFit="1" customWidth="1"/>
    <col min="33" max="33" width="17.33203125" customWidth="1"/>
    <col min="34" max="34" width="13.21875" customWidth="1"/>
    <col min="36" max="36" width="13.109375" customWidth="1"/>
    <col min="37" max="37" width="11.44140625" customWidth="1"/>
    <col min="44" max="44" width="23.6640625" customWidth="1"/>
    <col min="45" max="45" width="23.109375" customWidth="1"/>
    <col min="46" max="46" width="12.109375" customWidth="1"/>
    <col min="48" max="48" width="12.21875" customWidth="1"/>
    <col min="50" max="50" width="15.44140625" customWidth="1"/>
    <col min="51" max="51" width="17.33203125" customWidth="1"/>
    <col min="54" max="54" width="13.33203125" customWidth="1"/>
    <col min="55" max="55" width="18" customWidth="1"/>
  </cols>
  <sheetData>
    <row r="1" spans="1:55" x14ac:dyDescent="0.3">
      <c r="A1" s="11" t="s">
        <v>42</v>
      </c>
      <c r="B1" s="11"/>
      <c r="C1" s="11"/>
    </row>
    <row r="2" spans="1:55" x14ac:dyDescent="0.3">
      <c r="A2" t="s">
        <v>48</v>
      </c>
      <c r="B2" t="s">
        <v>49</v>
      </c>
      <c r="C2" t="s">
        <v>50</v>
      </c>
      <c r="L2" t="s">
        <v>48</v>
      </c>
      <c r="M2" t="s">
        <v>51</v>
      </c>
      <c r="N2" t="s">
        <v>49</v>
      </c>
      <c r="U2" s="2" t="s">
        <v>53</v>
      </c>
      <c r="V2" s="2" t="s">
        <v>54</v>
      </c>
      <c r="W2" s="2" t="s">
        <v>0</v>
      </c>
      <c r="X2" s="2" t="s">
        <v>1</v>
      </c>
      <c r="Y2" s="2" t="s">
        <v>2</v>
      </c>
      <c r="Z2" s="2" t="s">
        <v>19</v>
      </c>
      <c r="AA2" s="2" t="s">
        <v>20</v>
      </c>
      <c r="AB2" s="2" t="s">
        <v>21</v>
      </c>
      <c r="AC2" s="2" t="s">
        <v>3</v>
      </c>
      <c r="AD2" s="2" t="s">
        <v>4</v>
      </c>
      <c r="AE2" s="2" t="s">
        <v>5</v>
      </c>
      <c r="AF2" s="2" t="s">
        <v>7</v>
      </c>
      <c r="AG2" s="2"/>
      <c r="AI2" t="s">
        <v>48</v>
      </c>
      <c r="AJ2" s="2" t="s">
        <v>52</v>
      </c>
      <c r="AK2" t="s">
        <v>50</v>
      </c>
      <c r="AR2" s="2" t="s">
        <v>53</v>
      </c>
      <c r="AS2" s="2" t="s">
        <v>54</v>
      </c>
      <c r="AT2" s="2" t="s">
        <v>0</v>
      </c>
      <c r="AU2" s="2" t="s">
        <v>1</v>
      </c>
      <c r="AV2" s="2" t="s">
        <v>2</v>
      </c>
      <c r="AW2" s="2" t="s">
        <v>19</v>
      </c>
      <c r="AX2" s="2" t="s">
        <v>20</v>
      </c>
      <c r="AY2" s="2" t="s">
        <v>21</v>
      </c>
      <c r="AZ2" s="2" t="s">
        <v>3</v>
      </c>
      <c r="BA2" s="2" t="s">
        <v>4</v>
      </c>
      <c r="BB2" s="2" t="s">
        <v>5</v>
      </c>
      <c r="BC2" s="2" t="s">
        <v>7</v>
      </c>
    </row>
    <row r="3" spans="1:55" x14ac:dyDescent="0.3">
      <c r="A3" s="5">
        <v>0</v>
      </c>
      <c r="B3" s="6">
        <v>0</v>
      </c>
      <c r="C3" s="6">
        <v>0</v>
      </c>
      <c r="K3" s="11" t="s">
        <v>55</v>
      </c>
      <c r="L3" s="5">
        <v>0</v>
      </c>
      <c r="N3" s="6">
        <v>0</v>
      </c>
      <c r="U3">
        <v>7</v>
      </c>
      <c r="V3" t="s">
        <v>30</v>
      </c>
      <c r="W3">
        <v>1</v>
      </c>
      <c r="X3">
        <v>2.6741999999999999</v>
      </c>
      <c r="Y3">
        <f>10^X3</f>
        <v>472.28048439223198</v>
      </c>
      <c r="Z3">
        <v>-0.1283</v>
      </c>
      <c r="AA3">
        <f>Z3*12+X3</f>
        <v>1.1345999999999998</v>
      </c>
      <c r="AB3">
        <f>10^AA3</f>
        <v>13.633268876863461</v>
      </c>
      <c r="AC3">
        <f>LN(Y3/AB3)/12</f>
        <v>0.29542166743113613</v>
      </c>
      <c r="AD3" s="4">
        <f>LN(2)/AC3</f>
        <v>2.3462977058767041</v>
      </c>
      <c r="AE3" t="s">
        <v>22</v>
      </c>
      <c r="AF3" t="s">
        <v>23</v>
      </c>
      <c r="AH3" s="11" t="s">
        <v>55</v>
      </c>
      <c r="AI3" s="5">
        <v>0</v>
      </c>
      <c r="AK3" s="6">
        <v>0</v>
      </c>
      <c r="AR3">
        <v>3</v>
      </c>
      <c r="AS3" t="s">
        <v>36</v>
      </c>
      <c r="AT3" s="9">
        <v>0.99980000000000002</v>
      </c>
      <c r="AU3">
        <v>3.4302000000000001</v>
      </c>
      <c r="AV3">
        <f>10^AU3</f>
        <v>2692.7745869589603</v>
      </c>
      <c r="AW3">
        <v>-0.1145</v>
      </c>
      <c r="AX3">
        <f>AW3*24+AU3</f>
        <v>0.68219999999999992</v>
      </c>
      <c r="AY3">
        <f>10^AX3</f>
        <v>4.81060834147954</v>
      </c>
      <c r="AZ3">
        <f>LN(AV3/AY3)/24</f>
        <v>0.26364599314781828</v>
      </c>
      <c r="BA3" s="4">
        <f>LN(2)/AZ3</f>
        <v>2.6290829315631541</v>
      </c>
      <c r="BB3" t="s">
        <v>24</v>
      </c>
      <c r="BC3" t="s">
        <v>25</v>
      </c>
    </row>
    <row r="4" spans="1:55" x14ac:dyDescent="0.3">
      <c r="A4" s="5">
        <v>0.5</v>
      </c>
      <c r="B4" s="7">
        <v>463.645337904531</v>
      </c>
      <c r="C4" s="7">
        <v>0</v>
      </c>
      <c r="K4" s="11"/>
      <c r="L4" s="5">
        <v>0.5</v>
      </c>
      <c r="M4">
        <f>LOG10(N4)</f>
        <v>2.6661858971772934</v>
      </c>
      <c r="N4" s="7">
        <v>463.645337904531</v>
      </c>
      <c r="AH4" s="11"/>
      <c r="AI4" s="5">
        <v>0.5</v>
      </c>
      <c r="AK4" s="7">
        <v>0</v>
      </c>
      <c r="AR4" s="10"/>
      <c r="AS4" s="10"/>
      <c r="AT4" s="10"/>
    </row>
    <row r="5" spans="1:55" x14ac:dyDescent="0.3">
      <c r="A5" s="5">
        <v>1</v>
      </c>
      <c r="B5" s="7">
        <v>425.67123457931802</v>
      </c>
      <c r="C5" s="7">
        <v>90.626536969768097</v>
      </c>
      <c r="K5" s="11"/>
      <c r="L5" s="5">
        <v>1</v>
      </c>
      <c r="M5">
        <f>LOG10(N5)</f>
        <v>2.6290743030181787</v>
      </c>
      <c r="N5" s="7">
        <v>425.67123457931802</v>
      </c>
      <c r="AH5" s="11"/>
      <c r="AI5" s="5">
        <v>1</v>
      </c>
      <c r="AJ5">
        <f t="shared" ref="AJ5:AJ10" si="0">LOG10(AK5)</f>
        <v>1.9572553850061281</v>
      </c>
      <c r="AK5" s="7">
        <v>90.626536969768097</v>
      </c>
      <c r="AS5" s="2"/>
    </row>
    <row r="6" spans="1:55" x14ac:dyDescent="0.3">
      <c r="A6" s="5">
        <v>1.5</v>
      </c>
      <c r="B6" s="7">
        <v>303.70276340478699</v>
      </c>
      <c r="C6" s="7">
        <v>258.36570154615799</v>
      </c>
      <c r="K6" s="11" t="s">
        <v>56</v>
      </c>
      <c r="L6" s="5">
        <v>1.5</v>
      </c>
      <c r="M6">
        <f t="shared" ref="M6:M64" si="1">LOG10(N6)</f>
        <v>2.4824487436008145</v>
      </c>
      <c r="N6" s="7">
        <v>303.70276340478699</v>
      </c>
      <c r="AH6" s="11"/>
      <c r="AI6" s="5">
        <v>1.5</v>
      </c>
      <c r="AJ6">
        <f t="shared" si="0"/>
        <v>2.4122348598729428</v>
      </c>
      <c r="AK6" s="7">
        <v>258.36570154615799</v>
      </c>
    </row>
    <row r="7" spans="1:55" x14ac:dyDescent="0.3">
      <c r="A7" s="5">
        <v>2</v>
      </c>
      <c r="B7" s="7">
        <v>261.29536786314401</v>
      </c>
      <c r="C7" s="7">
        <v>364.93778166796699</v>
      </c>
      <c r="K7" s="11"/>
      <c r="L7" s="5">
        <v>2</v>
      </c>
      <c r="M7">
        <f t="shared" si="1"/>
        <v>2.417131710801542</v>
      </c>
      <c r="N7" s="7">
        <v>261.29536786314401</v>
      </c>
      <c r="AH7" s="11"/>
      <c r="AI7" s="5">
        <v>2</v>
      </c>
      <c r="AJ7">
        <f t="shared" si="0"/>
        <v>2.562218827794668</v>
      </c>
      <c r="AK7" s="7">
        <v>364.93778166796699</v>
      </c>
    </row>
    <row r="8" spans="1:55" x14ac:dyDescent="0.3">
      <c r="A8" s="5">
        <v>4</v>
      </c>
      <c r="B8" s="7">
        <v>144.73162705863999</v>
      </c>
      <c r="C8" s="7">
        <v>486.091381412543</v>
      </c>
      <c r="K8" s="11"/>
      <c r="L8" s="5">
        <v>4</v>
      </c>
      <c r="M8">
        <f t="shared" si="1"/>
        <v>2.1605634444306228</v>
      </c>
      <c r="N8" s="7">
        <v>144.73162705863999</v>
      </c>
      <c r="AH8" s="11"/>
      <c r="AI8" s="5">
        <v>4</v>
      </c>
      <c r="AJ8">
        <f t="shared" si="0"/>
        <v>2.6867179209343308</v>
      </c>
      <c r="AK8" s="7">
        <v>486.091381412543</v>
      </c>
    </row>
    <row r="9" spans="1:55" x14ac:dyDescent="0.3">
      <c r="A9" s="5">
        <v>6</v>
      </c>
      <c r="B9" s="7">
        <v>80.169787481797698</v>
      </c>
      <c r="C9" s="7">
        <v>402.57631945361697</v>
      </c>
      <c r="K9" s="11"/>
      <c r="L9" s="5">
        <v>6</v>
      </c>
      <c r="M9">
        <f t="shared" si="1"/>
        <v>1.9040107323487305</v>
      </c>
      <c r="N9" s="7">
        <v>80.169787481797698</v>
      </c>
      <c r="U9" s="10"/>
      <c r="V9" s="10"/>
      <c r="W9" s="10"/>
      <c r="AH9" s="11"/>
      <c r="AI9" s="5">
        <v>6</v>
      </c>
      <c r="AJ9">
        <f t="shared" si="0"/>
        <v>2.6048482250158953</v>
      </c>
      <c r="AK9" s="7">
        <v>402.57631945361697</v>
      </c>
    </row>
    <row r="10" spans="1:55" x14ac:dyDescent="0.3">
      <c r="A10" s="5">
        <v>8</v>
      </c>
      <c r="B10" s="7">
        <v>44.407669529828702</v>
      </c>
      <c r="C10" s="7">
        <v>285.59318225757602</v>
      </c>
      <c r="K10" s="11"/>
      <c r="L10" s="5">
        <v>8</v>
      </c>
      <c r="M10">
        <f t="shared" si="1"/>
        <v>1.6474579824307702</v>
      </c>
      <c r="N10" s="7">
        <v>44.407669529828702</v>
      </c>
      <c r="AH10" s="11"/>
      <c r="AI10" s="5">
        <v>8</v>
      </c>
      <c r="AJ10">
        <f t="shared" si="0"/>
        <v>2.4557478356557643</v>
      </c>
      <c r="AK10" s="7">
        <v>285.59318225757602</v>
      </c>
    </row>
    <row r="11" spans="1:55" x14ac:dyDescent="0.3">
      <c r="A11" s="5">
        <v>10</v>
      </c>
      <c r="B11" s="7">
        <v>24.598307853233202</v>
      </c>
      <c r="C11" s="7">
        <v>187.587512596252</v>
      </c>
      <c r="K11" s="11"/>
      <c r="L11" s="5">
        <v>10</v>
      </c>
      <c r="M11">
        <f t="shared" si="1"/>
        <v>1.3909052324985096</v>
      </c>
      <c r="N11" s="7">
        <v>24.598307853233202</v>
      </c>
      <c r="AH11" s="11" t="s">
        <v>56</v>
      </c>
      <c r="AI11" s="5">
        <v>10</v>
      </c>
      <c r="AJ11">
        <f t="shared" ref="AJ11:AJ65" si="2">LOG10(AK11)</f>
        <v>2.2732039247091209</v>
      </c>
      <c r="AK11" s="7">
        <v>187.587512596252</v>
      </c>
    </row>
    <row r="12" spans="1:55" x14ac:dyDescent="0.3">
      <c r="A12" s="5">
        <v>12</v>
      </c>
      <c r="B12" s="7">
        <v>13.625501082470199</v>
      </c>
      <c r="C12" s="7">
        <v>117.70880180295801</v>
      </c>
      <c r="K12" s="11"/>
      <c r="L12" s="5">
        <v>12</v>
      </c>
      <c r="M12">
        <f t="shared" si="1"/>
        <v>1.1343524825707176</v>
      </c>
      <c r="N12" s="7">
        <v>13.625501082470199</v>
      </c>
      <c r="AH12" s="11"/>
      <c r="AI12" s="5">
        <v>12</v>
      </c>
      <c r="AJ12">
        <f t="shared" si="2"/>
        <v>2.0708089388972439</v>
      </c>
      <c r="AK12" s="7">
        <v>117.70880180295801</v>
      </c>
    </row>
    <row r="13" spans="1:55" x14ac:dyDescent="0.3">
      <c r="A13" s="5">
        <v>24</v>
      </c>
      <c r="B13" s="7">
        <v>0.39358268398301099</v>
      </c>
      <c r="C13" s="7">
        <v>4.7953159926469402</v>
      </c>
      <c r="L13" s="5">
        <v>24</v>
      </c>
      <c r="N13" s="7">
        <v>0.39358268398301099</v>
      </c>
      <c r="AH13" s="11"/>
      <c r="AI13" s="5">
        <v>24</v>
      </c>
      <c r="AJ13">
        <f t="shared" si="2"/>
        <v>0.68081723076449263</v>
      </c>
      <c r="AK13" s="7">
        <v>4.7953159926469402</v>
      </c>
    </row>
    <row r="14" spans="1:55" x14ac:dyDescent="0.3">
      <c r="A14" s="11" t="s">
        <v>43</v>
      </c>
      <c r="B14" s="11"/>
      <c r="C14" s="11"/>
    </row>
    <row r="15" spans="1:55" x14ac:dyDescent="0.3">
      <c r="A15" t="s">
        <v>48</v>
      </c>
      <c r="B15" t="s">
        <v>49</v>
      </c>
      <c r="C15" t="s">
        <v>50</v>
      </c>
      <c r="L15" t="s">
        <v>48</v>
      </c>
      <c r="M15" t="s">
        <v>51</v>
      </c>
      <c r="N15" t="s">
        <v>49</v>
      </c>
      <c r="U15" s="2" t="s">
        <v>53</v>
      </c>
      <c r="V15" s="2" t="s">
        <v>54</v>
      </c>
      <c r="W15" s="2" t="s">
        <v>0</v>
      </c>
      <c r="X15" s="2" t="s">
        <v>1</v>
      </c>
      <c r="Y15" s="2" t="s">
        <v>2</v>
      </c>
      <c r="Z15" s="2" t="s">
        <v>19</v>
      </c>
      <c r="AA15" s="2" t="s">
        <v>20</v>
      </c>
      <c r="AB15" s="2" t="s">
        <v>21</v>
      </c>
      <c r="AC15" s="2" t="s">
        <v>3</v>
      </c>
      <c r="AD15" s="2" t="s">
        <v>4</v>
      </c>
      <c r="AE15" s="2" t="s">
        <v>5</v>
      </c>
      <c r="AF15" s="2" t="s">
        <v>7</v>
      </c>
      <c r="AG15" s="2"/>
      <c r="AI15" t="s">
        <v>48</v>
      </c>
      <c r="AJ15" s="2" t="s">
        <v>52</v>
      </c>
      <c r="AK15" t="s">
        <v>50</v>
      </c>
      <c r="AR15" s="2" t="s">
        <v>53</v>
      </c>
      <c r="AS15" s="2" t="s">
        <v>54</v>
      </c>
      <c r="AT15" s="2" t="s">
        <v>0</v>
      </c>
      <c r="AU15" s="2" t="s">
        <v>1</v>
      </c>
      <c r="AV15" s="2" t="s">
        <v>2</v>
      </c>
      <c r="AW15" s="2" t="s">
        <v>19</v>
      </c>
      <c r="AX15" s="2" t="s">
        <v>20</v>
      </c>
      <c r="AY15" s="2" t="s">
        <v>21</v>
      </c>
      <c r="AZ15" s="2" t="s">
        <v>3</v>
      </c>
      <c r="BA15" s="2" t="s">
        <v>4</v>
      </c>
      <c r="BB15" s="2" t="s">
        <v>5</v>
      </c>
      <c r="BC15" s="2" t="s">
        <v>7</v>
      </c>
    </row>
    <row r="16" spans="1:55" x14ac:dyDescent="0.3">
      <c r="A16" s="5">
        <v>0</v>
      </c>
      <c r="B16" s="6">
        <v>0</v>
      </c>
      <c r="C16" s="7">
        <v>0</v>
      </c>
      <c r="K16" s="11" t="s">
        <v>55</v>
      </c>
      <c r="L16" s="5">
        <v>0</v>
      </c>
      <c r="N16" s="6">
        <v>0</v>
      </c>
      <c r="U16" s="5">
        <v>7</v>
      </c>
      <c r="V16" t="s">
        <v>31</v>
      </c>
      <c r="W16">
        <v>1</v>
      </c>
      <c r="X16">
        <v>2.7088999999999999</v>
      </c>
      <c r="Y16">
        <f>10^X16</f>
        <v>511.56403000700436</v>
      </c>
      <c r="Z16">
        <v>-0.12839999999999999</v>
      </c>
      <c r="AA16">
        <f>Z16*12+X16</f>
        <v>1.1680999999999999</v>
      </c>
      <c r="AB16">
        <f>10^AA16</f>
        <v>14.726515539480021</v>
      </c>
      <c r="AC16">
        <f>LN(Y16/AB16)/12</f>
        <v>0.29565192594043549</v>
      </c>
      <c r="AD16" s="4">
        <f>LN(2)/AC16</f>
        <v>2.3444703712148067</v>
      </c>
      <c r="AE16" t="s">
        <v>26</v>
      </c>
      <c r="AF16" t="s">
        <v>27</v>
      </c>
      <c r="AH16" s="11" t="s">
        <v>55</v>
      </c>
      <c r="AI16" s="5">
        <v>0</v>
      </c>
      <c r="AK16" s="7">
        <v>0</v>
      </c>
      <c r="AR16">
        <v>3</v>
      </c>
      <c r="AS16" t="s">
        <v>37</v>
      </c>
      <c r="AT16" s="9">
        <v>0.99980000000000002</v>
      </c>
      <c r="AU16">
        <v>3.3929999999999998</v>
      </c>
      <c r="AV16">
        <f>10^AU16</f>
        <v>2471.72414501613</v>
      </c>
      <c r="AW16">
        <v>-0.1145</v>
      </c>
      <c r="AX16">
        <f>AW16*24+AU16</f>
        <v>0.64499999999999957</v>
      </c>
      <c r="AY16">
        <f>10^AX16</f>
        <v>4.415704473533121</v>
      </c>
      <c r="AZ16">
        <f>LN(AV16/AY16)/24</f>
        <v>0.26364599314781828</v>
      </c>
      <c r="BA16" s="4">
        <f>LN(2)/AZ16</f>
        <v>2.6290829315631541</v>
      </c>
      <c r="BB16" t="s">
        <v>28</v>
      </c>
      <c r="BC16" t="s">
        <v>29</v>
      </c>
    </row>
    <row r="17" spans="1:55" x14ac:dyDescent="0.3">
      <c r="A17" s="5">
        <v>0.5</v>
      </c>
      <c r="B17" s="7">
        <v>463.645337904531</v>
      </c>
      <c r="C17" s="7">
        <v>0</v>
      </c>
      <c r="K17" s="11"/>
      <c r="L17" s="5">
        <v>0.5</v>
      </c>
      <c r="M17">
        <f>LOG10(N17)</f>
        <v>2.6661858971772934</v>
      </c>
      <c r="N17" s="7">
        <v>463.645337904531</v>
      </c>
      <c r="AH17" s="11"/>
      <c r="AI17" s="5">
        <v>0.5</v>
      </c>
      <c r="AK17" s="7">
        <v>0</v>
      </c>
      <c r="AR17" s="10"/>
      <c r="AS17" s="10"/>
      <c r="AT17" s="10"/>
    </row>
    <row r="18" spans="1:55" x14ac:dyDescent="0.3">
      <c r="A18" s="5">
        <v>1</v>
      </c>
      <c r="B18" s="7">
        <v>454.14449440133302</v>
      </c>
      <c r="C18" s="7">
        <v>79.760246550579595</v>
      </c>
      <c r="K18" s="11"/>
      <c r="L18" s="5">
        <v>1</v>
      </c>
      <c r="M18">
        <f>LOG10(N18)</f>
        <v>2.6571940535995657</v>
      </c>
      <c r="N18" s="7">
        <v>454.14449440133302</v>
      </c>
      <c r="AH18" s="11"/>
      <c r="AI18" s="5">
        <v>1</v>
      </c>
      <c r="AJ18">
        <f t="shared" ref="AJ18:AJ23" si="3">LOG10(AK18)</f>
        <v>1.9017864877733928</v>
      </c>
      <c r="AK18" s="7">
        <v>79.760246550579595</v>
      </c>
      <c r="AS18" s="2"/>
    </row>
    <row r="19" spans="1:55" x14ac:dyDescent="0.3">
      <c r="A19" s="5">
        <v>1.5</v>
      </c>
      <c r="B19" s="7">
        <v>329.08249469449601</v>
      </c>
      <c r="C19" s="7">
        <v>234.42083798819201</v>
      </c>
      <c r="K19" s="11" t="s">
        <v>56</v>
      </c>
      <c r="L19" s="5">
        <v>1.5</v>
      </c>
      <c r="M19">
        <f t="shared" si="1"/>
        <v>2.5173047809276632</v>
      </c>
      <c r="N19" s="7">
        <v>329.08249469449601</v>
      </c>
      <c r="AH19" s="11"/>
      <c r="AI19" s="5">
        <v>1.5</v>
      </c>
      <c r="AJ19">
        <f t="shared" si="3"/>
        <v>2.3699962140911395</v>
      </c>
      <c r="AK19" s="7">
        <v>234.42083798819201</v>
      </c>
    </row>
    <row r="20" spans="1:55" x14ac:dyDescent="0.3">
      <c r="A20" s="5">
        <v>2</v>
      </c>
      <c r="B20" s="7">
        <v>282.92348580984998</v>
      </c>
      <c r="C20" s="7">
        <v>332.90869548637301</v>
      </c>
      <c r="K20" s="11"/>
      <c r="L20" s="5">
        <v>2</v>
      </c>
      <c r="M20">
        <f t="shared" si="1"/>
        <v>2.4516690002468891</v>
      </c>
      <c r="N20" s="7">
        <v>282.92348580984998</v>
      </c>
      <c r="AH20" s="11"/>
      <c r="AI20" s="5">
        <v>2</v>
      </c>
      <c r="AJ20">
        <f t="shared" si="3"/>
        <v>2.5223251389609014</v>
      </c>
      <c r="AK20" s="7">
        <v>332.90869548637301</v>
      </c>
    </row>
    <row r="21" spans="1:55" x14ac:dyDescent="0.3">
      <c r="A21" s="5">
        <v>4</v>
      </c>
      <c r="B21" s="7">
        <v>156.70708045484301</v>
      </c>
      <c r="C21" s="7">
        <v>445.551167165962</v>
      </c>
      <c r="K21" s="11"/>
      <c r="L21" s="5">
        <v>4</v>
      </c>
      <c r="M21">
        <f t="shared" si="1"/>
        <v>2.1950886195253747</v>
      </c>
      <c r="N21" s="7">
        <v>156.70708045484301</v>
      </c>
      <c r="AH21" s="11"/>
      <c r="AI21" s="5">
        <v>4</v>
      </c>
      <c r="AJ21">
        <f t="shared" si="3"/>
        <v>2.6488975856833674</v>
      </c>
      <c r="AK21" s="7">
        <v>445.551167165962</v>
      </c>
    </row>
    <row r="22" spans="1:55" x14ac:dyDescent="0.3">
      <c r="A22" s="5">
        <v>6</v>
      </c>
      <c r="B22" s="7">
        <v>86.803234320417204</v>
      </c>
      <c r="C22" s="7">
        <v>369.41535450708102</v>
      </c>
      <c r="K22" s="11"/>
      <c r="L22" s="5">
        <v>6</v>
      </c>
      <c r="M22">
        <f t="shared" si="1"/>
        <v>1.9385359074500026</v>
      </c>
      <c r="N22" s="7">
        <v>86.803234320417204</v>
      </c>
      <c r="U22" s="10"/>
      <c r="V22" s="10"/>
      <c r="W22" s="10"/>
      <c r="AH22" s="11"/>
      <c r="AI22" s="5">
        <v>6</v>
      </c>
      <c r="AJ22">
        <f t="shared" si="3"/>
        <v>2.5675149426448622</v>
      </c>
      <c r="AK22" s="7">
        <v>369.41535450708102</v>
      </c>
    </row>
    <row r="23" spans="1:55" x14ac:dyDescent="0.3">
      <c r="A23" s="5">
        <v>8</v>
      </c>
      <c r="B23" s="7">
        <v>48.082070125823201</v>
      </c>
      <c r="C23" s="7">
        <v>262.19836743937799</v>
      </c>
      <c r="K23" s="11"/>
      <c r="L23" s="5">
        <v>8</v>
      </c>
      <c r="M23">
        <f t="shared" si="1"/>
        <v>1.6819831575152291</v>
      </c>
      <c r="N23" s="7">
        <v>48.082070125823201</v>
      </c>
      <c r="AH23" s="11"/>
      <c r="AI23" s="5">
        <v>8</v>
      </c>
      <c r="AJ23">
        <f t="shared" si="3"/>
        <v>2.4186299832569</v>
      </c>
      <c r="AK23" s="7">
        <v>262.19836743937799</v>
      </c>
    </row>
    <row r="24" spans="1:55" x14ac:dyDescent="0.3">
      <c r="A24" s="5">
        <v>10</v>
      </c>
      <c r="B24" s="7">
        <v>26.633632786816499</v>
      </c>
      <c r="C24" s="7">
        <v>172.26865749861599</v>
      </c>
      <c r="K24" s="11"/>
      <c r="L24" s="5">
        <v>10</v>
      </c>
      <c r="M24">
        <f t="shared" si="1"/>
        <v>1.4254304075829727</v>
      </c>
      <c r="N24" s="7">
        <v>26.633632786816499</v>
      </c>
      <c r="AH24" s="11" t="s">
        <v>56</v>
      </c>
      <c r="AI24" s="5">
        <v>10</v>
      </c>
      <c r="AJ24">
        <f t="shared" si="2"/>
        <v>2.2362062692437625</v>
      </c>
      <c r="AK24" s="7">
        <v>172.26865749861599</v>
      </c>
    </row>
    <row r="25" spans="1:55" x14ac:dyDescent="0.3">
      <c r="A25" s="5">
        <v>12</v>
      </c>
      <c r="B25" s="7">
        <v>14.752908799117201</v>
      </c>
      <c r="C25" s="7">
        <v>108.115289150012</v>
      </c>
      <c r="K25" s="11"/>
      <c r="L25" s="5">
        <v>12</v>
      </c>
      <c r="M25">
        <f t="shared" si="1"/>
        <v>1.1688776576605371</v>
      </c>
      <c r="N25" s="7">
        <v>14.752908799117201</v>
      </c>
      <c r="AH25" s="11"/>
      <c r="AI25" s="5">
        <v>12</v>
      </c>
      <c r="AJ25">
        <f t="shared" si="2"/>
        <v>2.0338871141564825</v>
      </c>
      <c r="AK25" s="7">
        <v>108.115289150012</v>
      </c>
    </row>
    <row r="26" spans="1:55" x14ac:dyDescent="0.3">
      <c r="A26" s="5">
        <v>24</v>
      </c>
      <c r="B26" s="7">
        <v>0.42614869038883602</v>
      </c>
      <c r="C26" s="7">
        <v>4.4061723743194197</v>
      </c>
      <c r="L26" s="5">
        <v>24</v>
      </c>
      <c r="N26" s="7">
        <v>0.42614869038883602</v>
      </c>
      <c r="AH26" s="11"/>
      <c r="AI26" s="5">
        <v>24</v>
      </c>
      <c r="AJ26">
        <f t="shared" si="2"/>
        <v>0.64406148322586998</v>
      </c>
      <c r="AK26" s="7">
        <v>4.4061723743194197</v>
      </c>
    </row>
    <row r="27" spans="1:55" x14ac:dyDescent="0.3">
      <c r="A27" s="11" t="s">
        <v>44</v>
      </c>
      <c r="B27" s="11"/>
      <c r="C27" s="11"/>
    </row>
    <row r="28" spans="1:55" x14ac:dyDescent="0.3">
      <c r="A28" t="s">
        <v>48</v>
      </c>
      <c r="B28" t="s">
        <v>49</v>
      </c>
      <c r="C28" t="s">
        <v>50</v>
      </c>
      <c r="L28" t="s">
        <v>48</v>
      </c>
      <c r="M28" t="s">
        <v>51</v>
      </c>
      <c r="N28" t="s">
        <v>49</v>
      </c>
      <c r="U28" s="2" t="s">
        <v>53</v>
      </c>
      <c r="V28" s="2" t="s">
        <v>54</v>
      </c>
      <c r="W28" s="2" t="s">
        <v>0</v>
      </c>
      <c r="X28" s="2" t="s">
        <v>1</v>
      </c>
      <c r="Y28" s="2" t="s">
        <v>2</v>
      </c>
      <c r="Z28" s="2" t="s">
        <v>19</v>
      </c>
      <c r="AA28" s="2" t="s">
        <v>20</v>
      </c>
      <c r="AB28" s="2" t="s">
        <v>21</v>
      </c>
      <c r="AC28" s="2" t="s">
        <v>3</v>
      </c>
      <c r="AD28" s="2" t="s">
        <v>4</v>
      </c>
      <c r="AE28" s="2" t="s">
        <v>5</v>
      </c>
      <c r="AF28" s="2" t="s">
        <v>7</v>
      </c>
      <c r="AG28" s="2"/>
      <c r="AI28" t="s">
        <v>48</v>
      </c>
      <c r="AJ28" s="2" t="s">
        <v>52</v>
      </c>
      <c r="AK28" t="s">
        <v>50</v>
      </c>
      <c r="AR28" s="2" t="s">
        <v>53</v>
      </c>
      <c r="AS28" s="2" t="s">
        <v>54</v>
      </c>
      <c r="AT28" s="2" t="s">
        <v>0</v>
      </c>
      <c r="AU28" s="2" t="s">
        <v>1</v>
      </c>
      <c r="AV28" s="2" t="s">
        <v>2</v>
      </c>
      <c r="AW28" s="2" t="s">
        <v>19</v>
      </c>
      <c r="AX28" s="2" t="s">
        <v>20</v>
      </c>
      <c r="AY28" s="2" t="s">
        <v>21</v>
      </c>
      <c r="AZ28" s="2" t="s">
        <v>3</v>
      </c>
      <c r="BA28" s="2" t="s">
        <v>4</v>
      </c>
      <c r="BB28" s="2" t="s">
        <v>5</v>
      </c>
      <c r="BC28" s="2" t="s">
        <v>7</v>
      </c>
    </row>
    <row r="29" spans="1:55" x14ac:dyDescent="0.3">
      <c r="A29" s="7">
        <v>0</v>
      </c>
      <c r="B29" s="6">
        <v>0</v>
      </c>
      <c r="C29" s="6">
        <v>0</v>
      </c>
      <c r="K29" s="11" t="s">
        <v>55</v>
      </c>
      <c r="L29" s="5">
        <v>0</v>
      </c>
      <c r="N29" s="6">
        <v>0</v>
      </c>
      <c r="U29" s="5">
        <v>7</v>
      </c>
      <c r="V29" t="s">
        <v>32</v>
      </c>
      <c r="W29">
        <v>1</v>
      </c>
      <c r="X29">
        <v>2.9645000000000001</v>
      </c>
      <c r="Y29">
        <f>10^X29</f>
        <v>921.50988873495817</v>
      </c>
      <c r="Z29">
        <v>-0.12820000000000001</v>
      </c>
      <c r="AA29">
        <f>Z29*12+X29</f>
        <v>1.4260999999999999</v>
      </c>
      <c r="AB29">
        <f>10^AA29</f>
        <v>26.674728021245759</v>
      </c>
      <c r="AC29">
        <f>LN(Y29/AB29)/12</f>
        <v>0.29519140892183671</v>
      </c>
      <c r="AD29" s="4">
        <f>LN(2)/AC29</f>
        <v>2.3481278912947046</v>
      </c>
      <c r="AE29" s="5">
        <v>3.6</v>
      </c>
      <c r="AH29" s="11" t="s">
        <v>55</v>
      </c>
      <c r="AI29" s="5">
        <v>0</v>
      </c>
      <c r="AK29" s="6">
        <v>0</v>
      </c>
      <c r="AR29">
        <v>3</v>
      </c>
      <c r="AS29" t="s">
        <v>38</v>
      </c>
      <c r="AT29" s="9">
        <v>0.99909999999999999</v>
      </c>
      <c r="AU29">
        <v>2.0118</v>
      </c>
      <c r="AV29">
        <f>10^AU29</f>
        <v>102.75429881178118</v>
      </c>
      <c r="AW29">
        <v>-9.5699999999999993E-2</v>
      </c>
      <c r="AX29">
        <f>AW29*12+AU29</f>
        <v>0.86340000000000017</v>
      </c>
      <c r="AY29">
        <f>10^AX29</f>
        <v>7.3012967494596612</v>
      </c>
      <c r="AZ29">
        <f>LN(AV29/AY29)/12</f>
        <v>0.22035739339953017</v>
      </c>
      <c r="BA29" s="4">
        <f>LN(2)/AZ29</f>
        <v>3.1455589933540353</v>
      </c>
      <c r="BB29" s="5">
        <v>6.8</v>
      </c>
    </row>
    <row r="30" spans="1:55" x14ac:dyDescent="0.3">
      <c r="A30" s="7">
        <v>0.5</v>
      </c>
      <c r="B30" s="7">
        <v>463.645337904531</v>
      </c>
      <c r="C30" s="7">
        <v>0</v>
      </c>
      <c r="K30" s="11"/>
      <c r="L30" s="5">
        <v>0.5</v>
      </c>
      <c r="M30">
        <f>LOG10(N30)</f>
        <v>2.6661858971772934</v>
      </c>
      <c r="N30" s="7">
        <v>463.645337904531</v>
      </c>
      <c r="AH30" s="11"/>
      <c r="AI30" s="5">
        <v>0.5</v>
      </c>
      <c r="AK30" s="7">
        <v>0</v>
      </c>
    </row>
    <row r="31" spans="1:55" x14ac:dyDescent="0.3">
      <c r="A31" s="7">
        <v>1</v>
      </c>
      <c r="B31" s="7">
        <v>659.28859045654997</v>
      </c>
      <c r="C31" s="7">
        <v>3.6667552141856801</v>
      </c>
      <c r="K31" s="11"/>
      <c r="L31" s="5">
        <v>1</v>
      </c>
      <c r="M31">
        <f>LOG10(N31)</f>
        <v>2.8190755599775308</v>
      </c>
      <c r="N31" s="7">
        <v>659.28859045654997</v>
      </c>
      <c r="AH31" s="11"/>
      <c r="AI31" s="5">
        <v>1</v>
      </c>
      <c r="AJ31">
        <f>LOG10(AK31)</f>
        <v>0.56428191822980667</v>
      </c>
      <c r="AK31" s="7">
        <v>3.6667552141856801</v>
      </c>
      <c r="AR31" s="10"/>
      <c r="AS31" s="10"/>
      <c r="AT31" s="10"/>
    </row>
    <row r="32" spans="1:55" x14ac:dyDescent="0.3">
      <c r="A32" s="7">
        <v>1.5</v>
      </c>
      <c r="B32" s="7">
        <v>590.34429530116802</v>
      </c>
      <c r="C32" s="7">
        <v>13.7070806491146</v>
      </c>
      <c r="K32" s="11" t="s">
        <v>56</v>
      </c>
      <c r="L32" s="5">
        <v>1.5</v>
      </c>
      <c r="M32">
        <f t="shared" si="1"/>
        <v>2.7711053708599223</v>
      </c>
      <c r="N32" s="7">
        <v>590.34429530116802</v>
      </c>
      <c r="AH32" s="11"/>
      <c r="AI32" s="5">
        <v>1.5</v>
      </c>
      <c r="AJ32">
        <f>LOG10(AK32)</f>
        <v>1.1369449680655404</v>
      </c>
      <c r="AK32" s="7">
        <v>13.7070806491146</v>
      </c>
      <c r="AS32" s="2"/>
    </row>
    <row r="33" spans="1:55" x14ac:dyDescent="0.3">
      <c r="A33" s="7">
        <v>2</v>
      </c>
      <c r="B33" s="7">
        <v>511.32075455696997</v>
      </c>
      <c r="C33" s="7">
        <v>20.689088883464802</v>
      </c>
      <c r="K33" s="11"/>
      <c r="L33" s="5">
        <v>2</v>
      </c>
      <c r="M33">
        <f t="shared" si="1"/>
        <v>2.7086934211377098</v>
      </c>
      <c r="N33" s="7">
        <v>511.32075455696997</v>
      </c>
      <c r="AH33" s="11"/>
      <c r="AI33" s="5">
        <v>2</v>
      </c>
      <c r="AJ33">
        <f>LOG10(AK33)</f>
        <v>1.3157413654073324</v>
      </c>
      <c r="AK33" s="7">
        <v>20.689088883464802</v>
      </c>
    </row>
    <row r="34" spans="1:55" x14ac:dyDescent="0.3">
      <c r="A34" s="7">
        <v>4</v>
      </c>
      <c r="B34" s="7">
        <v>283.36797356582503</v>
      </c>
      <c r="C34" s="7">
        <v>29.224697762034701</v>
      </c>
      <c r="K34" s="11"/>
      <c r="L34" s="5">
        <v>4</v>
      </c>
      <c r="M34">
        <f t="shared" si="1"/>
        <v>2.4523507644378908</v>
      </c>
      <c r="N34" s="7">
        <v>283.36797356582503</v>
      </c>
      <c r="AH34" s="11"/>
      <c r="AI34" s="5">
        <v>4</v>
      </c>
      <c r="AJ34">
        <f>LOG10(AK34)</f>
        <v>1.4657500284409166</v>
      </c>
      <c r="AK34" s="7">
        <v>29.224697762034701</v>
      </c>
    </row>
    <row r="35" spans="1:55" x14ac:dyDescent="0.3">
      <c r="A35" s="7">
        <v>6</v>
      </c>
      <c r="B35" s="7">
        <v>156.96328590256201</v>
      </c>
      <c r="C35" s="7">
        <v>24.529720117665899</v>
      </c>
      <c r="K35" s="11"/>
      <c r="L35" s="5">
        <v>6</v>
      </c>
      <c r="M35">
        <f t="shared" si="1"/>
        <v>2.1957980817434013</v>
      </c>
      <c r="N35" s="7">
        <v>156.96328590256201</v>
      </c>
      <c r="U35" s="10"/>
      <c r="V35" s="10"/>
      <c r="W35" s="10"/>
      <c r="AH35" s="11"/>
      <c r="AI35" s="5">
        <v>6</v>
      </c>
      <c r="AJ35">
        <f>LOG10(AK35)</f>
        <v>1.3896925929659973</v>
      </c>
      <c r="AK35" s="7">
        <v>24.529720117665899</v>
      </c>
    </row>
    <row r="36" spans="1:55" x14ac:dyDescent="0.3">
      <c r="A36" s="7">
        <v>8</v>
      </c>
      <c r="B36" s="7">
        <v>86.945144147219295</v>
      </c>
      <c r="C36" s="7">
        <v>17.504128502363301</v>
      </c>
      <c r="K36" s="11"/>
      <c r="L36" s="5">
        <v>8</v>
      </c>
      <c r="M36">
        <f t="shared" si="1"/>
        <v>1.9392453318366463</v>
      </c>
      <c r="N36" s="7">
        <v>86.945144147219295</v>
      </c>
      <c r="AH36" s="11"/>
      <c r="AI36" s="5">
        <v>8</v>
      </c>
      <c r="AJ36">
        <f t="shared" si="2"/>
        <v>1.2431404929338694</v>
      </c>
      <c r="AK36" s="7">
        <v>17.504128502363301</v>
      </c>
    </row>
    <row r="37" spans="1:55" x14ac:dyDescent="0.3">
      <c r="A37" s="7">
        <v>10</v>
      </c>
      <c r="B37" s="7">
        <v>48.160676854237799</v>
      </c>
      <c r="C37" s="7">
        <v>11.534863205525101</v>
      </c>
      <c r="K37" s="11"/>
      <c r="L37" s="5">
        <v>10</v>
      </c>
      <c r="M37">
        <f t="shared" si="1"/>
        <v>1.6826925819041472</v>
      </c>
      <c r="N37" s="7">
        <v>48.160676854237799</v>
      </c>
      <c r="AH37" s="11" t="s">
        <v>56</v>
      </c>
      <c r="AI37" s="5">
        <v>10</v>
      </c>
      <c r="AJ37">
        <f t="shared" si="2"/>
        <v>1.0620124484940543</v>
      </c>
      <c r="AK37" s="7">
        <v>11.534863205525101</v>
      </c>
    </row>
    <row r="38" spans="1:55" x14ac:dyDescent="0.3">
      <c r="A38" s="7">
        <v>12</v>
      </c>
      <c r="B38" s="7">
        <v>26.677174646337001</v>
      </c>
      <c r="C38" s="7">
        <v>7.2528475161122596</v>
      </c>
      <c r="K38" s="11"/>
      <c r="L38" s="5">
        <v>12</v>
      </c>
      <c r="M38">
        <f t="shared" si="1"/>
        <v>1.4261398319731455</v>
      </c>
      <c r="N38" s="7">
        <v>26.677174646337001</v>
      </c>
      <c r="AH38" s="11"/>
      <c r="AI38" s="5">
        <v>12</v>
      </c>
      <c r="AJ38">
        <f t="shared" si="2"/>
        <v>0.86050854694924728</v>
      </c>
      <c r="AK38" s="7">
        <v>7.2528475161122596</v>
      </c>
    </row>
    <row r="39" spans="1:55" x14ac:dyDescent="0.3">
      <c r="A39" s="7">
        <v>24</v>
      </c>
      <c r="B39" s="7">
        <v>0.770589935368307</v>
      </c>
      <c r="C39" s="7">
        <v>0.296799102458566</v>
      </c>
      <c r="L39" s="5">
        <v>24</v>
      </c>
      <c r="N39" s="7">
        <v>0.770589935368307</v>
      </c>
      <c r="AH39" s="11"/>
      <c r="AI39" s="5">
        <v>24</v>
      </c>
      <c r="AK39" s="7">
        <v>0.296799102458566</v>
      </c>
    </row>
    <row r="40" spans="1:55" x14ac:dyDescent="0.3">
      <c r="A40" s="11" t="s">
        <v>45</v>
      </c>
      <c r="B40" s="11"/>
      <c r="C40" s="11"/>
    </row>
    <row r="41" spans="1:55" x14ac:dyDescent="0.3">
      <c r="A41" t="s">
        <v>48</v>
      </c>
      <c r="B41" t="s">
        <v>49</v>
      </c>
      <c r="C41" t="s">
        <v>50</v>
      </c>
      <c r="L41" t="s">
        <v>48</v>
      </c>
      <c r="M41" t="s">
        <v>51</v>
      </c>
      <c r="N41" t="s">
        <v>49</v>
      </c>
      <c r="U41" s="2" t="s">
        <v>53</v>
      </c>
      <c r="V41" s="2" t="s">
        <v>54</v>
      </c>
      <c r="W41" s="2" t="s">
        <v>0</v>
      </c>
      <c r="X41" s="2" t="s">
        <v>1</v>
      </c>
      <c r="Y41" s="2" t="s">
        <v>2</v>
      </c>
      <c r="Z41" s="2" t="s">
        <v>19</v>
      </c>
      <c r="AA41" s="2" t="s">
        <v>20</v>
      </c>
      <c r="AB41" s="2" t="s">
        <v>21</v>
      </c>
      <c r="AC41" s="2" t="s">
        <v>3</v>
      </c>
      <c r="AD41" s="2" t="s">
        <v>4</v>
      </c>
      <c r="AE41" s="2" t="s">
        <v>5</v>
      </c>
      <c r="AF41" s="2" t="s">
        <v>7</v>
      </c>
      <c r="AG41" s="2"/>
      <c r="AI41" t="s">
        <v>48</v>
      </c>
      <c r="AJ41" s="2" t="s">
        <v>52</v>
      </c>
      <c r="AK41" t="s">
        <v>50</v>
      </c>
      <c r="AR41" s="2" t="s">
        <v>53</v>
      </c>
      <c r="AS41" s="2" t="s">
        <v>54</v>
      </c>
      <c r="AT41" s="2" t="s">
        <v>0</v>
      </c>
      <c r="AU41" s="2" t="s">
        <v>1</v>
      </c>
      <c r="AV41" s="2" t="s">
        <v>2</v>
      </c>
      <c r="AW41" s="2" t="s">
        <v>19</v>
      </c>
      <c r="AX41" s="2" t="s">
        <v>20</v>
      </c>
      <c r="AY41" s="2" t="s">
        <v>21</v>
      </c>
      <c r="AZ41" s="2" t="s">
        <v>3</v>
      </c>
      <c r="BA41" s="2" t="s">
        <v>4</v>
      </c>
      <c r="BB41" s="2" t="s">
        <v>5</v>
      </c>
      <c r="BC41" s="2" t="s">
        <v>7</v>
      </c>
    </row>
    <row r="42" spans="1:55" x14ac:dyDescent="0.3">
      <c r="A42" s="7">
        <v>0</v>
      </c>
      <c r="B42" s="6">
        <v>0</v>
      </c>
      <c r="C42" s="6">
        <v>0</v>
      </c>
      <c r="K42" s="11" t="s">
        <v>55</v>
      </c>
      <c r="L42" s="5">
        <v>0</v>
      </c>
      <c r="N42" s="6">
        <v>0</v>
      </c>
      <c r="U42" s="5">
        <v>7</v>
      </c>
      <c r="V42" t="s">
        <v>33</v>
      </c>
      <c r="W42">
        <v>1</v>
      </c>
      <c r="X42">
        <v>2.6911999999999998</v>
      </c>
      <c r="Y42">
        <f>10^X42</f>
        <v>491.13399964699801</v>
      </c>
      <c r="Z42">
        <v>-0.1283</v>
      </c>
      <c r="AA42">
        <f>Z42*12+X42</f>
        <v>1.1515999999999997</v>
      </c>
      <c r="AB42">
        <f>10^AA42</f>
        <v>14.177511231219995</v>
      </c>
      <c r="AC42">
        <f>LN(Y42/AB42)/12</f>
        <v>0.29542166743113613</v>
      </c>
      <c r="AD42" s="4">
        <f>LN(2)/AC42</f>
        <v>2.3462977058767041</v>
      </c>
      <c r="AE42" s="3" t="s">
        <v>6</v>
      </c>
      <c r="AF42" s="1" t="s">
        <v>8</v>
      </c>
      <c r="AG42" s="1"/>
      <c r="AH42" s="11" t="s">
        <v>55</v>
      </c>
      <c r="AI42" s="5">
        <v>0</v>
      </c>
      <c r="AK42" s="6">
        <v>0</v>
      </c>
      <c r="AR42">
        <v>3</v>
      </c>
      <c r="AS42" t="s">
        <v>39</v>
      </c>
      <c r="AT42" s="9">
        <v>0.99980000000000002</v>
      </c>
      <c r="AU42">
        <v>3.4127000000000001</v>
      </c>
      <c r="AV42">
        <f>10^AU42</f>
        <v>2586.425658378007</v>
      </c>
      <c r="AW42">
        <v>-0.1145</v>
      </c>
      <c r="AX42">
        <f>AW42*24+AU42</f>
        <v>0.66469999999999985</v>
      </c>
      <c r="AY42">
        <f>10^AX42</f>
        <v>4.6206173019708379</v>
      </c>
      <c r="AZ42">
        <f>LN(AV42/AY42)/24</f>
        <v>0.26364599314781828</v>
      </c>
      <c r="BA42" s="4">
        <f>LN(2)/AZ42</f>
        <v>2.6290829315631541</v>
      </c>
      <c r="BB42" s="1" t="s">
        <v>9</v>
      </c>
      <c r="BC42" s="1" t="s">
        <v>10</v>
      </c>
    </row>
    <row r="43" spans="1:55" x14ac:dyDescent="0.3">
      <c r="A43" s="7">
        <v>0.5</v>
      </c>
      <c r="B43" s="8">
        <v>463.645337904531</v>
      </c>
      <c r="C43" s="8">
        <v>0</v>
      </c>
      <c r="K43" s="11"/>
      <c r="L43" s="5">
        <v>0.5</v>
      </c>
      <c r="M43">
        <f>LOG10(N43)</f>
        <v>2.6661858971772934</v>
      </c>
      <c r="N43" s="8">
        <v>463.645337904531</v>
      </c>
      <c r="AH43" s="11"/>
      <c r="AI43" s="5">
        <v>0.5</v>
      </c>
      <c r="AK43" s="8">
        <v>0</v>
      </c>
      <c r="AR43" s="10"/>
      <c r="AS43" s="10"/>
      <c r="AT43" s="10"/>
    </row>
    <row r="44" spans="1:55" x14ac:dyDescent="0.3">
      <c r="A44" s="7">
        <v>1</v>
      </c>
      <c r="B44" s="8">
        <v>439.60205694928101</v>
      </c>
      <c r="C44" s="8">
        <v>85.298195089767603</v>
      </c>
      <c r="K44" s="11"/>
      <c r="L44" s="5">
        <v>1</v>
      </c>
      <c r="M44">
        <f>LOG10(N44)</f>
        <v>2.6430597158707259</v>
      </c>
      <c r="N44" s="8">
        <v>439.60205694928101</v>
      </c>
      <c r="AH44" s="11"/>
      <c r="AI44" s="5">
        <v>1</v>
      </c>
      <c r="AJ44">
        <f t="shared" ref="AJ44:AJ49" si="4">LOG10(AK44)</f>
        <v>1.930939841591351</v>
      </c>
      <c r="AK44" s="8">
        <v>85.298195089767603</v>
      </c>
      <c r="AS44" s="2"/>
    </row>
    <row r="45" spans="1:55" x14ac:dyDescent="0.3">
      <c r="A45" s="7">
        <v>1.5</v>
      </c>
      <c r="B45" s="8">
        <v>315.88550214293298</v>
      </c>
      <c r="C45" s="8">
        <v>246.803667295813</v>
      </c>
      <c r="K45" s="11" t="s">
        <v>56</v>
      </c>
      <c r="L45" s="5">
        <v>1.5</v>
      </c>
      <c r="M45">
        <f t="shared" si="1"/>
        <v>2.4995296940159131</v>
      </c>
      <c r="N45" s="8">
        <v>315.88550214293298</v>
      </c>
      <c r="AH45" s="11"/>
      <c r="AI45" s="5">
        <v>1.5</v>
      </c>
      <c r="AJ45">
        <f t="shared" si="4"/>
        <v>2.3923516086614556</v>
      </c>
      <c r="AK45" s="8">
        <v>246.803667295813</v>
      </c>
    </row>
    <row r="46" spans="1:55" x14ac:dyDescent="0.3">
      <c r="A46" s="7">
        <v>2</v>
      </c>
      <c r="B46" s="8">
        <v>271.67932460941302</v>
      </c>
      <c r="C46" s="8">
        <v>349.50589779271797</v>
      </c>
      <c r="K46" s="11"/>
      <c r="L46" s="5">
        <v>2</v>
      </c>
      <c r="M46">
        <f t="shared" si="1"/>
        <v>2.4340565889158547</v>
      </c>
      <c r="N46" s="8">
        <v>271.67932460941302</v>
      </c>
      <c r="AH46" s="11"/>
      <c r="AI46" s="5">
        <v>2</v>
      </c>
      <c r="AJ46">
        <f t="shared" si="4"/>
        <v>2.5434545087146661</v>
      </c>
      <c r="AK46" s="8">
        <v>349.50589779271797</v>
      </c>
    </row>
    <row r="47" spans="1:55" x14ac:dyDescent="0.3">
      <c r="A47" s="7">
        <v>4</v>
      </c>
      <c r="B47" s="8">
        <v>150.481475407593</v>
      </c>
      <c r="C47" s="8">
        <v>466.60139078043801</v>
      </c>
      <c r="K47" s="11"/>
      <c r="L47" s="5">
        <v>4</v>
      </c>
      <c r="M47">
        <f t="shared" si="1"/>
        <v>2.1774830406379828</v>
      </c>
      <c r="N47" s="8">
        <v>150.481475407593</v>
      </c>
      <c r="AH47" s="11"/>
      <c r="AI47" s="5">
        <v>4</v>
      </c>
      <c r="AJ47">
        <f t="shared" si="4"/>
        <v>2.6689460289441667</v>
      </c>
      <c r="AK47" s="8">
        <v>466.60139078043801</v>
      </c>
    </row>
    <row r="48" spans="1:55" x14ac:dyDescent="0.3">
      <c r="A48" s="7">
        <v>6</v>
      </c>
      <c r="B48" s="8">
        <v>83.354745252328001</v>
      </c>
      <c r="C48" s="8">
        <v>386.64272385361301</v>
      </c>
      <c r="K48" s="11"/>
      <c r="L48" s="5">
        <v>6</v>
      </c>
      <c r="M48">
        <f t="shared" si="1"/>
        <v>1.9209303285580266</v>
      </c>
      <c r="N48" s="8">
        <v>83.354745252328001</v>
      </c>
      <c r="U48" s="10"/>
      <c r="V48" s="10"/>
      <c r="W48" s="10"/>
      <c r="AH48" s="11"/>
      <c r="AI48" s="5">
        <v>6</v>
      </c>
      <c r="AJ48">
        <f t="shared" si="4"/>
        <v>2.5873098416963805</v>
      </c>
      <c r="AK48" s="8">
        <v>386.64272385361301</v>
      </c>
    </row>
    <row r="49" spans="1:55" x14ac:dyDescent="0.3">
      <c r="A49" s="7">
        <v>8</v>
      </c>
      <c r="B49" s="8">
        <v>46.171882164752397</v>
      </c>
      <c r="C49" s="8">
        <v>274.35493708047198</v>
      </c>
      <c r="K49" s="11"/>
      <c r="L49" s="5">
        <v>8</v>
      </c>
      <c r="M49">
        <f t="shared" si="1"/>
        <v>1.6643775786253261</v>
      </c>
      <c r="N49" s="8">
        <v>46.171882164752397</v>
      </c>
      <c r="AH49" s="11"/>
      <c r="AI49" s="5">
        <v>8</v>
      </c>
      <c r="AJ49">
        <f t="shared" si="4"/>
        <v>2.4383127798319464</v>
      </c>
      <c r="AK49" s="8">
        <v>274.35493708047198</v>
      </c>
    </row>
    <row r="50" spans="1:55" x14ac:dyDescent="0.3">
      <c r="A50" s="7">
        <v>10</v>
      </c>
      <c r="B50" s="8">
        <v>25.575540974716802</v>
      </c>
      <c r="C50" s="8">
        <v>180.229771033296</v>
      </c>
      <c r="K50" s="11"/>
      <c r="L50" s="5">
        <v>10</v>
      </c>
      <c r="M50">
        <f t="shared" si="1"/>
        <v>1.407824828693077</v>
      </c>
      <c r="N50" s="8">
        <v>25.575540974716802</v>
      </c>
      <c r="AH50" s="11" t="s">
        <v>56</v>
      </c>
      <c r="AI50" s="5">
        <v>10</v>
      </c>
      <c r="AJ50">
        <f t="shared" si="2"/>
        <v>2.255826530969121</v>
      </c>
      <c r="AK50" s="8">
        <v>180.229771033296</v>
      </c>
    </row>
    <row r="51" spans="1:55" x14ac:dyDescent="0.3">
      <c r="A51" s="7">
        <v>12</v>
      </c>
      <c r="B51" s="8">
        <v>14.1668103071134</v>
      </c>
      <c r="C51" s="8">
        <v>113.10138618045799</v>
      </c>
      <c r="K51" s="11"/>
      <c r="L51" s="5">
        <v>12</v>
      </c>
      <c r="M51">
        <f t="shared" si="1"/>
        <v>1.1512720787615061</v>
      </c>
      <c r="N51" s="8">
        <v>14.1668103071134</v>
      </c>
      <c r="AH51" s="11"/>
      <c r="AI51" s="5">
        <v>12</v>
      </c>
      <c r="AJ51">
        <f t="shared" si="2"/>
        <v>2.0534679277091392</v>
      </c>
      <c r="AK51" s="8">
        <v>113.10138618045799</v>
      </c>
    </row>
    <row r="52" spans="1:55" x14ac:dyDescent="0.3">
      <c r="A52" s="7">
        <v>24</v>
      </c>
      <c r="B52" s="8">
        <v>0.409218801587936</v>
      </c>
      <c r="C52" s="8">
        <v>4.6084609591186103</v>
      </c>
      <c r="L52" s="5">
        <v>24</v>
      </c>
      <c r="N52" s="8">
        <v>0.409218801587936</v>
      </c>
      <c r="AH52" s="11"/>
      <c r="AI52" s="5">
        <v>24</v>
      </c>
      <c r="AJ52">
        <f t="shared" si="2"/>
        <v>0.66355591268711889</v>
      </c>
      <c r="AK52" s="8">
        <v>4.6084609591186103</v>
      </c>
    </row>
    <row r="53" spans="1:55" x14ac:dyDescent="0.3">
      <c r="A53" s="11" t="s">
        <v>46</v>
      </c>
      <c r="B53" s="11"/>
      <c r="C53" s="11"/>
    </row>
    <row r="54" spans="1:55" x14ac:dyDescent="0.3">
      <c r="A54" t="s">
        <v>48</v>
      </c>
      <c r="B54" t="s">
        <v>49</v>
      </c>
      <c r="C54" t="s">
        <v>50</v>
      </c>
      <c r="L54" t="s">
        <v>48</v>
      </c>
      <c r="M54" t="s">
        <v>51</v>
      </c>
      <c r="N54" t="s">
        <v>49</v>
      </c>
      <c r="U54" s="2" t="s">
        <v>53</v>
      </c>
      <c r="V54" s="2" t="s">
        <v>54</v>
      </c>
      <c r="W54" s="2" t="s">
        <v>0</v>
      </c>
      <c r="X54" s="2" t="s">
        <v>1</v>
      </c>
      <c r="Y54" s="2" t="s">
        <v>2</v>
      </c>
      <c r="Z54" s="2" t="s">
        <v>19</v>
      </c>
      <c r="AA54" s="2" t="s">
        <v>20</v>
      </c>
      <c r="AB54" s="2" t="s">
        <v>21</v>
      </c>
      <c r="AC54" s="2" t="s">
        <v>3</v>
      </c>
      <c r="AD54" s="2" t="s">
        <v>4</v>
      </c>
      <c r="AE54" s="2" t="s">
        <v>5</v>
      </c>
      <c r="AF54" s="2" t="s">
        <v>7</v>
      </c>
      <c r="AG54" s="2"/>
      <c r="AI54" t="s">
        <v>48</v>
      </c>
      <c r="AJ54" s="2" t="s">
        <v>52</v>
      </c>
      <c r="AK54" t="s">
        <v>50</v>
      </c>
      <c r="AR54" s="2" t="s">
        <v>53</v>
      </c>
      <c r="AS54" s="2" t="s">
        <v>54</v>
      </c>
      <c r="AT54" s="2" t="s">
        <v>0</v>
      </c>
      <c r="AU54" s="2" t="s">
        <v>1</v>
      </c>
      <c r="AV54" s="2" t="s">
        <v>2</v>
      </c>
      <c r="AW54" s="2" t="s">
        <v>19</v>
      </c>
      <c r="AX54" s="2" t="s">
        <v>20</v>
      </c>
      <c r="AY54" s="2" t="s">
        <v>21</v>
      </c>
      <c r="AZ54" s="2" t="s">
        <v>3</v>
      </c>
      <c r="BA54" s="2" t="s">
        <v>4</v>
      </c>
      <c r="BB54" s="2" t="s">
        <v>5</v>
      </c>
      <c r="BC54" s="2" t="s">
        <v>7</v>
      </c>
    </row>
    <row r="55" spans="1:55" x14ac:dyDescent="0.3">
      <c r="A55" s="7">
        <v>0</v>
      </c>
      <c r="B55" s="6">
        <v>0</v>
      </c>
      <c r="C55" s="6">
        <v>0</v>
      </c>
      <c r="K55" s="11" t="s">
        <v>55</v>
      </c>
      <c r="L55" s="5">
        <v>0</v>
      </c>
      <c r="N55" s="6">
        <v>0</v>
      </c>
      <c r="U55" s="5">
        <v>7</v>
      </c>
      <c r="V55" t="s">
        <v>34</v>
      </c>
      <c r="W55">
        <v>1</v>
      </c>
      <c r="X55">
        <v>2.7965</v>
      </c>
      <c r="Y55">
        <f>10^X55</f>
        <v>625.89286392144129</v>
      </c>
      <c r="Z55">
        <v>-0.12839999999999999</v>
      </c>
      <c r="AA55">
        <f>Z55*12+X55</f>
        <v>1.2557</v>
      </c>
      <c r="AB55">
        <f>10^AA55</f>
        <v>18.017726904025196</v>
      </c>
      <c r="AC55">
        <f>LN(Y55/AB55)/12</f>
        <v>0.29565192594043549</v>
      </c>
      <c r="AD55" s="4">
        <f>LN(2)/AC55</f>
        <v>2.3444703712148067</v>
      </c>
      <c r="AE55" s="1" t="s">
        <v>11</v>
      </c>
      <c r="AF55" s="1" t="s">
        <v>12</v>
      </c>
      <c r="AG55" s="1"/>
      <c r="AH55" s="11" t="s">
        <v>55</v>
      </c>
      <c r="AI55" s="5">
        <v>0</v>
      </c>
      <c r="AK55" s="6">
        <v>0</v>
      </c>
      <c r="AR55">
        <v>3</v>
      </c>
      <c r="AS55" t="s">
        <v>40</v>
      </c>
      <c r="AT55" s="9">
        <v>0.99980000000000002</v>
      </c>
      <c r="AU55">
        <v>3.2627999999999999</v>
      </c>
      <c r="AV55">
        <f>10^AU55</f>
        <v>1831.4708046613514</v>
      </c>
      <c r="AW55">
        <v>-0.1144</v>
      </c>
      <c r="AX55">
        <f>AW55*24+AU55</f>
        <v>0.51719999999999988</v>
      </c>
      <c r="AY55">
        <f>10^AX55</f>
        <v>3.2900310752470561</v>
      </c>
      <c r="AZ55">
        <f>LN(AV55/AY55)/24</f>
        <v>0.26341573463851886</v>
      </c>
      <c r="BA55" s="4">
        <f>LN(2)/AZ55</f>
        <v>2.6313810809788563</v>
      </c>
      <c r="BB55" s="1" t="s">
        <v>13</v>
      </c>
      <c r="BC55" s="1" t="s">
        <v>14</v>
      </c>
    </row>
    <row r="56" spans="1:55" x14ac:dyDescent="0.3">
      <c r="A56" s="7">
        <v>0.5</v>
      </c>
      <c r="B56" s="8">
        <v>463.645337904531</v>
      </c>
      <c r="C56" s="8">
        <v>0</v>
      </c>
      <c r="K56" s="11"/>
      <c r="L56" s="5">
        <v>0.5</v>
      </c>
      <c r="M56">
        <f>LOG10(N56)</f>
        <v>2.6661858971772934</v>
      </c>
      <c r="N56" s="8">
        <v>463.645337904531</v>
      </c>
      <c r="AH56" s="11"/>
      <c r="AI56" s="5">
        <v>0.5</v>
      </c>
      <c r="AK56" s="8">
        <v>0</v>
      </c>
      <c r="AR56" s="10"/>
      <c r="AS56" s="10"/>
      <c r="AT56" s="10"/>
    </row>
    <row r="57" spans="1:55" x14ac:dyDescent="0.3">
      <c r="A57" s="7">
        <v>1</v>
      </c>
      <c r="B57" s="8">
        <v>526.18168199541299</v>
      </c>
      <c r="C57" s="8">
        <v>52.650195473977803</v>
      </c>
      <c r="K57" s="11"/>
      <c r="L57" s="5">
        <v>1</v>
      </c>
      <c r="M57">
        <f>LOG10(N57)</f>
        <v>2.7211357248846402</v>
      </c>
      <c r="N57" s="8">
        <v>526.18168199541299</v>
      </c>
      <c r="AH57" s="11"/>
      <c r="AI57" s="5">
        <v>1</v>
      </c>
      <c r="AJ57">
        <f t="shared" ref="AJ57:AJ62" si="5">LOG10(AK57)</f>
        <v>1.7213999879262978</v>
      </c>
      <c r="AK57" s="8">
        <v>52.650195473977803</v>
      </c>
      <c r="AS57" s="2"/>
    </row>
    <row r="58" spans="1:55" x14ac:dyDescent="0.3">
      <c r="A58" s="7">
        <v>1.5</v>
      </c>
      <c r="B58" s="8">
        <v>402.90815442452799</v>
      </c>
      <c r="C58" s="8">
        <v>167.69212854680799</v>
      </c>
      <c r="K58" s="11" t="s">
        <v>56</v>
      </c>
      <c r="L58" s="5">
        <v>1.5</v>
      </c>
      <c r="M58">
        <f t="shared" si="1"/>
        <v>2.6052060571271172</v>
      </c>
      <c r="N58" s="8">
        <v>402.90815442452799</v>
      </c>
      <c r="AH58" s="11"/>
      <c r="AI58" s="5">
        <v>1.5</v>
      </c>
      <c r="AJ58">
        <f t="shared" si="5"/>
        <v>2.2245126773412243</v>
      </c>
      <c r="AK58" s="8">
        <v>167.69212854680799</v>
      </c>
    </row>
    <row r="59" spans="1:55" x14ac:dyDescent="0.3">
      <c r="A59" s="7">
        <v>2</v>
      </c>
      <c r="B59" s="8">
        <v>345.93933040453499</v>
      </c>
      <c r="C59" s="8">
        <v>242.07290599986399</v>
      </c>
      <c r="K59" s="11"/>
      <c r="L59" s="5">
        <v>2</v>
      </c>
      <c r="M59">
        <f t="shared" si="1"/>
        <v>2.5389999404666357</v>
      </c>
      <c r="N59" s="8">
        <v>345.93933040453499</v>
      </c>
      <c r="AH59" s="11"/>
      <c r="AI59" s="5">
        <v>2</v>
      </c>
      <c r="AJ59">
        <f t="shared" si="5"/>
        <v>2.3839461837695928</v>
      </c>
      <c r="AK59" s="8">
        <v>242.07290599986399</v>
      </c>
    </row>
    <row r="60" spans="1:55" x14ac:dyDescent="0.3">
      <c r="A60" s="7">
        <v>4</v>
      </c>
      <c r="B60" s="8">
        <v>191.58711982290501</v>
      </c>
      <c r="C60" s="8">
        <v>328.62479834662201</v>
      </c>
      <c r="K60" s="11"/>
      <c r="L60" s="5">
        <v>4</v>
      </c>
      <c r="M60">
        <f t="shared" si="1"/>
        <v>2.2823663086158761</v>
      </c>
      <c r="N60" s="8">
        <v>191.58711982290501</v>
      </c>
      <c r="AH60" s="11"/>
      <c r="AI60" s="5">
        <v>4</v>
      </c>
      <c r="AJ60">
        <f t="shared" si="5"/>
        <v>2.5167003326192461</v>
      </c>
      <c r="AK60" s="8">
        <v>328.62479834662201</v>
      </c>
    </row>
    <row r="61" spans="1:55" x14ac:dyDescent="0.3">
      <c r="A61" s="7">
        <v>6</v>
      </c>
      <c r="B61" s="8">
        <v>106.123996447061</v>
      </c>
      <c r="C61" s="8">
        <v>273.37079163697501</v>
      </c>
      <c r="K61" s="11"/>
      <c r="L61" s="5">
        <v>6</v>
      </c>
      <c r="M61">
        <f t="shared" si="1"/>
        <v>2.0258135964009898</v>
      </c>
      <c r="N61" s="8">
        <v>106.123996447061</v>
      </c>
      <c r="U61" s="10"/>
      <c r="V61" s="10"/>
      <c r="W61" s="10"/>
      <c r="AH61" s="11"/>
      <c r="AI61" s="5">
        <v>6</v>
      </c>
      <c r="AJ61">
        <f t="shared" si="5"/>
        <v>2.4367521104200605</v>
      </c>
      <c r="AK61" s="8">
        <v>273.37079163697501</v>
      </c>
    </row>
    <row r="62" spans="1:55" x14ac:dyDescent="0.3">
      <c r="A62" s="7">
        <v>8</v>
      </c>
      <c r="B62" s="8">
        <v>58.7842317072367</v>
      </c>
      <c r="C62" s="8">
        <v>194.31198791898601</v>
      </c>
      <c r="K62" s="11"/>
      <c r="L62" s="5">
        <v>8</v>
      </c>
      <c r="M62">
        <f t="shared" si="1"/>
        <v>1.7692608464686645</v>
      </c>
      <c r="N62" s="8">
        <v>58.7842317072367</v>
      </c>
      <c r="AH62" s="11"/>
      <c r="AI62" s="5">
        <v>8</v>
      </c>
      <c r="AJ62">
        <f t="shared" si="5"/>
        <v>2.2884995948687634</v>
      </c>
      <c r="AK62" s="8">
        <v>194.31198791898601</v>
      </c>
    </row>
    <row r="63" spans="1:55" x14ac:dyDescent="0.3">
      <c r="A63" s="7">
        <v>10</v>
      </c>
      <c r="B63" s="8">
        <v>32.561776912861497</v>
      </c>
      <c r="C63" s="8">
        <v>127.76979868571</v>
      </c>
      <c r="K63" s="11"/>
      <c r="L63" s="5">
        <v>10</v>
      </c>
      <c r="M63">
        <f t="shared" si="1"/>
        <v>1.5127080965363915</v>
      </c>
      <c r="N63" s="8">
        <v>32.561776912861497</v>
      </c>
      <c r="AH63" s="11" t="s">
        <v>56</v>
      </c>
      <c r="AI63" s="5">
        <v>10</v>
      </c>
      <c r="AJ63">
        <f t="shared" si="2"/>
        <v>2.1064282105189012</v>
      </c>
      <c r="AK63" s="8">
        <v>127.76979868571</v>
      </c>
    </row>
    <row r="64" spans="1:55" x14ac:dyDescent="0.3">
      <c r="A64" s="7">
        <v>12</v>
      </c>
      <c r="B64" s="8">
        <v>18.0366279352059</v>
      </c>
      <c r="C64" s="8">
        <v>80.228955593589006</v>
      </c>
      <c r="K64" s="11"/>
      <c r="L64" s="5">
        <v>12</v>
      </c>
      <c r="M64">
        <f t="shared" si="1"/>
        <v>1.2561553466194386</v>
      </c>
      <c r="N64" s="8">
        <v>18.0366279352059</v>
      </c>
      <c r="AH64" s="11"/>
      <c r="AI64" s="5">
        <v>12</v>
      </c>
      <c r="AJ64">
        <f t="shared" si="2"/>
        <v>1.904331138670232</v>
      </c>
      <c r="AK64" s="8">
        <v>80.228955593589006</v>
      </c>
    </row>
    <row r="65" spans="1:55" x14ac:dyDescent="0.3">
      <c r="A65" s="7">
        <v>24</v>
      </c>
      <c r="B65" s="8">
        <v>0.52100134811117105</v>
      </c>
      <c r="C65" s="8">
        <v>3.2733418390823701</v>
      </c>
      <c r="L65" s="5">
        <v>24</v>
      </c>
      <c r="N65" s="8">
        <v>0.52100134811117105</v>
      </c>
      <c r="AH65" s="11"/>
      <c r="AI65" s="5">
        <v>24</v>
      </c>
      <c r="AJ65">
        <f t="shared" si="2"/>
        <v>0.51499136157901992</v>
      </c>
      <c r="AK65" s="8">
        <v>3.2733418390823701</v>
      </c>
    </row>
    <row r="66" spans="1:55" x14ac:dyDescent="0.3">
      <c r="A66" s="11" t="s">
        <v>47</v>
      </c>
      <c r="B66" s="11"/>
      <c r="C66" s="11"/>
    </row>
    <row r="67" spans="1:55" x14ac:dyDescent="0.3">
      <c r="A67" t="s">
        <v>48</v>
      </c>
      <c r="B67" t="s">
        <v>49</v>
      </c>
      <c r="C67" t="s">
        <v>50</v>
      </c>
      <c r="L67" t="s">
        <v>48</v>
      </c>
      <c r="M67" t="s">
        <v>51</v>
      </c>
      <c r="N67" t="s">
        <v>49</v>
      </c>
      <c r="U67" s="2" t="s">
        <v>53</v>
      </c>
      <c r="V67" s="2" t="s">
        <v>54</v>
      </c>
      <c r="W67" s="2" t="s">
        <v>0</v>
      </c>
      <c r="X67" s="2" t="s">
        <v>1</v>
      </c>
      <c r="Y67" s="2" t="s">
        <v>2</v>
      </c>
      <c r="Z67" s="2" t="s">
        <v>19</v>
      </c>
      <c r="AA67" s="2" t="s">
        <v>20</v>
      </c>
      <c r="AB67" s="2" t="s">
        <v>21</v>
      </c>
      <c r="AC67" s="2" t="s">
        <v>3</v>
      </c>
      <c r="AD67" s="2" t="s">
        <v>4</v>
      </c>
      <c r="AE67" s="2" t="s">
        <v>5</v>
      </c>
      <c r="AF67" s="2" t="s">
        <v>7</v>
      </c>
      <c r="AG67" s="2"/>
      <c r="AI67" t="s">
        <v>48</v>
      </c>
      <c r="AJ67" s="2" t="s">
        <v>52</v>
      </c>
      <c r="AK67" t="s">
        <v>50</v>
      </c>
      <c r="AR67" s="2" t="s">
        <v>53</v>
      </c>
      <c r="AS67" s="2" t="s">
        <v>54</v>
      </c>
      <c r="AT67" s="2" t="s">
        <v>0</v>
      </c>
      <c r="AU67" s="2" t="s">
        <v>1</v>
      </c>
      <c r="AV67" s="2" t="s">
        <v>2</v>
      </c>
      <c r="AW67" s="2" t="s">
        <v>19</v>
      </c>
      <c r="AX67" s="2" t="s">
        <v>20</v>
      </c>
      <c r="AY67" s="2" t="s">
        <v>21</v>
      </c>
      <c r="AZ67" s="2" t="s">
        <v>3</v>
      </c>
      <c r="BA67" s="2" t="s">
        <v>4</v>
      </c>
      <c r="BB67" s="2" t="s">
        <v>5</v>
      </c>
      <c r="BC67" s="2" t="s">
        <v>7</v>
      </c>
    </row>
    <row r="68" spans="1:55" x14ac:dyDescent="0.3">
      <c r="A68" s="7">
        <v>0</v>
      </c>
      <c r="B68" s="6">
        <v>0</v>
      </c>
      <c r="C68" s="6">
        <v>0</v>
      </c>
      <c r="K68" s="11" t="s">
        <v>55</v>
      </c>
      <c r="L68" s="5">
        <v>0</v>
      </c>
      <c r="N68" s="6">
        <v>0</v>
      </c>
      <c r="U68" s="5">
        <v>7</v>
      </c>
      <c r="V68" t="s">
        <v>35</v>
      </c>
      <c r="W68">
        <v>1</v>
      </c>
      <c r="X68">
        <v>2.819</v>
      </c>
      <c r="Y68">
        <f>10^X68</f>
        <v>659.1738952443219</v>
      </c>
      <c r="Z68">
        <v>-0.12839999999999999</v>
      </c>
      <c r="AA68">
        <f>Z68*12+X68</f>
        <v>1.2782</v>
      </c>
      <c r="AB68">
        <f>10^AA68</f>
        <v>18.975795877208494</v>
      </c>
      <c r="AC68">
        <f>LN(Y68/AB68)/12</f>
        <v>0.29565192594043549</v>
      </c>
      <c r="AD68" s="4">
        <f>LN(2)/AC68</f>
        <v>2.3444703712148067</v>
      </c>
      <c r="AE68" s="1" t="s">
        <v>15</v>
      </c>
      <c r="AF68" s="1" t="s">
        <v>16</v>
      </c>
      <c r="AG68" s="1"/>
      <c r="AH68" s="11" t="s">
        <v>55</v>
      </c>
      <c r="AI68" s="5">
        <v>0</v>
      </c>
      <c r="AK68" s="6">
        <v>0</v>
      </c>
      <c r="AR68">
        <v>3</v>
      </c>
      <c r="AS68" t="s">
        <v>41</v>
      </c>
      <c r="AT68" s="9">
        <v>0.99980000000000002</v>
      </c>
      <c r="AU68">
        <v>3.2162000000000002</v>
      </c>
      <c r="AV68">
        <f>10^AU68</f>
        <v>1645.1291587709727</v>
      </c>
      <c r="AW68">
        <v>-0.1144</v>
      </c>
      <c r="AX68">
        <f>AW68*24+AU68</f>
        <v>0.47060000000000013</v>
      </c>
      <c r="AY68">
        <f>10^AX68</f>
        <v>2.9552892906487527</v>
      </c>
      <c r="AZ68">
        <f>LN(AV68/AY68)/24</f>
        <v>0.26341573463851886</v>
      </c>
      <c r="BA68" s="4">
        <f>LN(2)/AZ68</f>
        <v>2.6313810809788563</v>
      </c>
      <c r="BB68" s="1" t="s">
        <v>17</v>
      </c>
      <c r="BC68" s="1" t="s">
        <v>18</v>
      </c>
    </row>
    <row r="69" spans="1:55" x14ac:dyDescent="0.3">
      <c r="A69" s="7">
        <v>0.5</v>
      </c>
      <c r="B69" s="8">
        <v>463.645337904531</v>
      </c>
      <c r="C69" s="8">
        <v>0</v>
      </c>
      <c r="K69" s="11"/>
      <c r="L69" s="5">
        <v>0.5</v>
      </c>
      <c r="M69">
        <f>LOG10(N69)</f>
        <v>2.6661858971772934</v>
      </c>
      <c r="N69" s="8">
        <v>463.645337904531</v>
      </c>
      <c r="AH69" s="11"/>
      <c r="AI69" s="5">
        <v>0.5</v>
      </c>
      <c r="AK69" s="8">
        <v>0</v>
      </c>
      <c r="AR69" s="10"/>
      <c r="AS69" s="10"/>
      <c r="AT69" s="10"/>
    </row>
    <row r="70" spans="1:55" x14ac:dyDescent="0.3">
      <c r="A70" s="7">
        <v>1</v>
      </c>
      <c r="B70" s="8">
        <v>544.57134563074806</v>
      </c>
      <c r="C70" s="8">
        <v>45.805375170423702</v>
      </c>
      <c r="K70" s="11"/>
      <c r="L70" s="5">
        <v>1</v>
      </c>
      <c r="M70">
        <f>LOG10(N70)</f>
        <v>2.7360547858070219</v>
      </c>
      <c r="N70" s="8">
        <v>544.57134563074806</v>
      </c>
      <c r="AH70" s="11"/>
      <c r="AI70" s="5">
        <v>1</v>
      </c>
      <c r="AJ70">
        <f t="shared" ref="AJ70:AJ75" si="6">LOG10(AK70)</f>
        <v>1.6609164445951339</v>
      </c>
      <c r="AK70" s="8">
        <v>45.805375170423702</v>
      </c>
      <c r="AS70" s="2"/>
    </row>
    <row r="71" spans="1:55" x14ac:dyDescent="0.3">
      <c r="A71" s="7">
        <v>1.5</v>
      </c>
      <c r="B71" s="8">
        <v>424.382502698785</v>
      </c>
      <c r="C71" s="8">
        <v>149.02481281060599</v>
      </c>
      <c r="K71" s="11" t="s">
        <v>56</v>
      </c>
      <c r="L71" s="5">
        <v>1.5</v>
      </c>
      <c r="M71">
        <f t="shared" ref="M71:M77" si="7">LOG10(N71)</f>
        <v>2.6277574696260588</v>
      </c>
      <c r="N71" s="8">
        <v>424.382502698785</v>
      </c>
      <c r="AH71" s="11"/>
      <c r="AI71" s="5">
        <v>1.5</v>
      </c>
      <c r="AJ71">
        <f t="shared" si="6"/>
        <v>2.1732585849865216</v>
      </c>
      <c r="AK71" s="8">
        <v>149.02481281060599</v>
      </c>
    </row>
    <row r="72" spans="1:55" x14ac:dyDescent="0.3">
      <c r="A72" s="7">
        <v>2</v>
      </c>
      <c r="B72" s="8">
        <v>364.38162814731101</v>
      </c>
      <c r="C72" s="8">
        <v>216.18629890508299</v>
      </c>
      <c r="K72" s="11"/>
      <c r="L72" s="5">
        <v>2</v>
      </c>
      <c r="M72">
        <f t="shared" si="7"/>
        <v>2.56155647204579</v>
      </c>
      <c r="N72" s="8">
        <v>364.38162814731101</v>
      </c>
      <c r="AH72" s="11"/>
      <c r="AI72" s="5">
        <v>2</v>
      </c>
      <c r="AJ72">
        <f t="shared" si="6"/>
        <v>2.3348281664976387</v>
      </c>
      <c r="AK72" s="8">
        <v>216.18629890508299</v>
      </c>
    </row>
    <row r="73" spans="1:55" x14ac:dyDescent="0.3">
      <c r="A73" s="7">
        <v>4</v>
      </c>
      <c r="B73" s="8">
        <v>201.79378836382401</v>
      </c>
      <c r="C73" s="8">
        <v>294.735226437145</v>
      </c>
      <c r="K73" s="11"/>
      <c r="L73" s="5">
        <v>4</v>
      </c>
      <c r="M73">
        <f t="shared" si="7"/>
        <v>2.3049077936113251</v>
      </c>
      <c r="N73" s="8">
        <v>201.79378836382401</v>
      </c>
      <c r="AH73" s="11"/>
      <c r="AI73" s="5">
        <v>4</v>
      </c>
      <c r="AJ73">
        <f t="shared" si="6"/>
        <v>2.4694320453612715</v>
      </c>
      <c r="AK73" s="8">
        <v>294.735226437145</v>
      </c>
    </row>
    <row r="74" spans="1:55" x14ac:dyDescent="0.3">
      <c r="A74" s="7">
        <v>6</v>
      </c>
      <c r="B74" s="8">
        <v>111.777677377038</v>
      </c>
      <c r="C74" s="8">
        <v>245.418943090808</v>
      </c>
      <c r="K74" s="11"/>
      <c r="L74" s="5">
        <v>6</v>
      </c>
      <c r="M74">
        <f t="shared" si="7"/>
        <v>2.0483550811895683</v>
      </c>
      <c r="N74" s="8">
        <v>111.777677377038</v>
      </c>
      <c r="U74" s="10"/>
      <c r="V74" s="10"/>
      <c r="W74" s="10"/>
      <c r="AH74" s="11"/>
      <c r="AI74" s="5">
        <v>6</v>
      </c>
      <c r="AJ74">
        <f t="shared" si="6"/>
        <v>2.3899080814647298</v>
      </c>
      <c r="AK74" s="8">
        <v>245.418943090808</v>
      </c>
    </row>
    <row r="75" spans="1:55" x14ac:dyDescent="0.3">
      <c r="A75" s="7">
        <v>8</v>
      </c>
      <c r="B75" s="8">
        <v>61.915920119609602</v>
      </c>
      <c r="C75" s="8">
        <v>174.51873157532</v>
      </c>
      <c r="K75" s="11"/>
      <c r="L75" s="5">
        <v>8</v>
      </c>
      <c r="M75">
        <f t="shared" si="7"/>
        <v>1.7918023312679114</v>
      </c>
      <c r="N75" s="8">
        <v>61.915920119609602</v>
      </c>
      <c r="AH75" s="11"/>
      <c r="AI75" s="5">
        <v>8</v>
      </c>
      <c r="AJ75">
        <f t="shared" si="6"/>
        <v>2.2418420478178702</v>
      </c>
      <c r="AK75" s="8">
        <v>174.51873157532</v>
      </c>
    </row>
    <row r="76" spans="1:55" x14ac:dyDescent="0.3">
      <c r="A76" s="7">
        <v>10</v>
      </c>
      <c r="B76" s="8">
        <v>34.296482572536497</v>
      </c>
      <c r="C76" s="8">
        <v>114.78216148292999</v>
      </c>
      <c r="K76" s="11"/>
      <c r="L76" s="5">
        <v>10</v>
      </c>
      <c r="M76">
        <f t="shared" si="7"/>
        <v>1.5352495813351883</v>
      </c>
      <c r="N76" s="8">
        <v>34.296482572536497</v>
      </c>
      <c r="AH76" s="11" t="s">
        <v>56</v>
      </c>
      <c r="AI76" s="5">
        <v>10</v>
      </c>
      <c r="AJ76">
        <f t="shared" ref="AJ76:AJ78" si="8">LOG10(AK76)</f>
        <v>2.0598743987631836</v>
      </c>
      <c r="AK76" s="8">
        <v>114.78216148292999</v>
      </c>
    </row>
    <row r="77" spans="1:55" x14ac:dyDescent="0.3">
      <c r="A77" s="7">
        <v>12</v>
      </c>
      <c r="B77" s="8">
        <v>18.997516544686299</v>
      </c>
      <c r="C77" s="8">
        <v>72.084627446749195</v>
      </c>
      <c r="K77" s="11"/>
      <c r="L77" s="5">
        <v>12</v>
      </c>
      <c r="M77">
        <f t="shared" si="7"/>
        <v>1.2786968314037421</v>
      </c>
      <c r="N77" s="8">
        <v>18.997516544686299</v>
      </c>
      <c r="AH77" s="11"/>
      <c r="AI77" s="5">
        <v>12</v>
      </c>
      <c r="AJ77">
        <f t="shared" si="8"/>
        <v>1.8578426582440632</v>
      </c>
      <c r="AK77" s="8">
        <v>72.084627446749195</v>
      </c>
    </row>
    <row r="78" spans="1:55" x14ac:dyDescent="0.3">
      <c r="A78" s="7">
        <v>24</v>
      </c>
      <c r="B78" s="8">
        <v>0.54875732679067202</v>
      </c>
      <c r="C78" s="8">
        <v>2.9420202419155799</v>
      </c>
      <c r="L78" s="5">
        <v>24</v>
      </c>
      <c r="N78" s="8">
        <v>0.54875732679067202</v>
      </c>
      <c r="AH78" s="11"/>
      <c r="AI78" s="5">
        <v>24</v>
      </c>
      <c r="AJ78">
        <f t="shared" si="8"/>
        <v>0.4686456564683289</v>
      </c>
      <c r="AK78" s="8">
        <v>2.9420202419155799</v>
      </c>
    </row>
  </sheetData>
  <mergeCells count="42">
    <mergeCell ref="AH50:AH52"/>
    <mergeCell ref="AH29:AH36"/>
    <mergeCell ref="AH37:AH39"/>
    <mergeCell ref="AH16:AH23"/>
    <mergeCell ref="AH24:AH26"/>
    <mergeCell ref="K55:K57"/>
    <mergeCell ref="K58:K64"/>
    <mergeCell ref="K68:K70"/>
    <mergeCell ref="K71:K77"/>
    <mergeCell ref="AH76:AH78"/>
    <mergeCell ref="AH68:AH75"/>
    <mergeCell ref="AH55:AH62"/>
    <mergeCell ref="AH63:AH65"/>
    <mergeCell ref="U61:W61"/>
    <mergeCell ref="U74:W74"/>
    <mergeCell ref="A1:C1"/>
    <mergeCell ref="A14:C14"/>
    <mergeCell ref="A27:C27"/>
    <mergeCell ref="A40:C40"/>
    <mergeCell ref="A53:C53"/>
    <mergeCell ref="A66:C66"/>
    <mergeCell ref="K3:K5"/>
    <mergeCell ref="K6:K12"/>
    <mergeCell ref="K16:K18"/>
    <mergeCell ref="K19:K25"/>
    <mergeCell ref="K29:K31"/>
    <mergeCell ref="K32:K38"/>
    <mergeCell ref="K42:K44"/>
    <mergeCell ref="K45:K51"/>
    <mergeCell ref="AR4:AT4"/>
    <mergeCell ref="U9:W9"/>
    <mergeCell ref="U22:W22"/>
    <mergeCell ref="U35:W35"/>
    <mergeCell ref="U48:W48"/>
    <mergeCell ref="AH42:AH49"/>
    <mergeCell ref="AH3:AH10"/>
    <mergeCell ref="AH11:AH13"/>
    <mergeCell ref="AR69:AT69"/>
    <mergeCell ref="AR56:AT56"/>
    <mergeCell ref="AR43:AT43"/>
    <mergeCell ref="AR31:AT31"/>
    <mergeCell ref="AR17:AT17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2024-07-20T10:02:04Z</dcterms:modified>
</cp:coreProperties>
</file>