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801\BM-Badge\Hardware\BackBoard\"/>
    </mc:Choice>
  </mc:AlternateContent>
  <xr:revisionPtr revIDLastSave="0" documentId="13_ncr:1_{5A3B4493-01B5-45BA-BF2D-00D0ADA82005}" xr6:coauthVersionLast="47" xr6:coauthVersionMax="47" xr10:uidLastSave="{00000000-0000-0000-0000-000000000000}"/>
  <bookViews>
    <workbookView xWindow="3336" yWindow="324" windowWidth="32460" windowHeight="16284" xr2:uid="{00000000-000D-0000-FFFF-FFFF00000000}"/>
  </bookViews>
  <sheets>
    <sheet name="Sheet1" sheetId="1" r:id="rId1"/>
  </sheets>
  <definedNames>
    <definedName name="_xlnm._FilterDatabase" localSheetId="0" hidden="1">Sheet1!$A$1:$A$66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7" i="1" l="1"/>
  <c r="J57" i="1"/>
  <c r="I55" i="1"/>
  <c r="J55" i="1"/>
  <c r="I52" i="1"/>
  <c r="Q13" i="1"/>
  <c r="Q14" i="1"/>
  <c r="I3" i="1"/>
  <c r="I27" i="1"/>
  <c r="I44" i="1"/>
  <c r="Q44" i="1"/>
  <c r="I29" i="1"/>
  <c r="I13" i="1"/>
  <c r="Q49" i="1"/>
  <c r="I49" i="1"/>
  <c r="S60" i="1"/>
  <c r="Q4" i="1"/>
  <c r="Q5" i="1"/>
  <c r="Q6" i="1"/>
  <c r="Q7" i="1"/>
  <c r="Q8" i="1"/>
  <c r="Q9" i="1"/>
  <c r="Q10" i="1"/>
  <c r="Q11" i="1"/>
  <c r="Q12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50" i="1"/>
  <c r="Q51" i="1"/>
  <c r="Q53" i="1"/>
  <c r="Q54" i="1"/>
  <c r="Q56" i="1"/>
  <c r="Q2" i="1"/>
  <c r="M60" i="1"/>
  <c r="I43" i="1"/>
  <c r="I42" i="1"/>
  <c r="I35" i="1" l="1"/>
  <c r="I36" i="1" l="1"/>
  <c r="I31" i="1"/>
  <c r="I53" i="1"/>
  <c r="I6" i="1" l="1"/>
  <c r="I9" i="1" l="1"/>
  <c r="I2" i="1"/>
  <c r="I45" i="1" l="1"/>
  <c r="I24" i="1"/>
  <c r="I18" i="1"/>
  <c r="I21" i="1" l="1"/>
  <c r="I40" i="1" l="1"/>
  <c r="I4" i="1"/>
  <c r="I22" i="1"/>
  <c r="I15" i="1"/>
  <c r="I41" i="1"/>
  <c r="I37" i="1"/>
  <c r="I38" i="1"/>
  <c r="I10" i="1"/>
  <c r="I20" i="1"/>
  <c r="I23" i="1"/>
  <c r="I32" i="1"/>
  <c r="I51" i="1"/>
  <c r="I39" i="1"/>
  <c r="I50" i="1" l="1"/>
  <c r="I56" i="1"/>
  <c r="I12" i="1"/>
  <c r="I46" i="1"/>
  <c r="I54" i="1"/>
  <c r="I14" i="1"/>
  <c r="I33" i="1"/>
  <c r="I34" i="1"/>
  <c r="I5" i="1"/>
  <c r="I7" i="1"/>
  <c r="I47" i="1"/>
  <c r="I19" i="1"/>
  <c r="I25" i="1"/>
  <c r="I48" i="1"/>
  <c r="I26" i="1"/>
  <c r="I8" i="1"/>
  <c r="I11" i="1"/>
  <c r="I28" i="1"/>
  <c r="I30" i="1"/>
  <c r="I16" i="1"/>
  <c r="I17" i="1"/>
  <c r="I60" i="1" l="1"/>
  <c r="G60" i="1"/>
  <c r="K66" i="1"/>
  <c r="J3" i="1" l="1"/>
  <c r="K3" i="1" s="1"/>
  <c r="J52" i="1"/>
  <c r="J27" i="1"/>
  <c r="J44" i="1"/>
  <c r="K44" i="1" s="1"/>
  <c r="J29" i="1"/>
  <c r="J49" i="1"/>
  <c r="K49" i="1" s="1"/>
  <c r="J13" i="1"/>
  <c r="J42" i="1"/>
  <c r="K42" i="1" s="1"/>
  <c r="J43" i="1"/>
  <c r="K43" i="1" s="1"/>
  <c r="J35" i="1"/>
  <c r="K35" i="1" s="1"/>
  <c r="J36" i="1"/>
  <c r="K36" i="1" s="1"/>
  <c r="J53" i="1"/>
  <c r="K53" i="1" s="1"/>
  <c r="J31" i="1"/>
  <c r="K31" i="1" s="1"/>
  <c r="J45" i="1"/>
  <c r="K45" i="1" s="1"/>
  <c r="J2" i="1"/>
  <c r="K2" i="1" s="1"/>
  <c r="J21" i="1"/>
  <c r="K21" i="1" s="1"/>
  <c r="J18" i="1"/>
  <c r="K18" i="1" s="1"/>
  <c r="J24" i="1"/>
  <c r="K24" i="1" s="1"/>
  <c r="J38" i="1"/>
  <c r="K38" i="1" s="1"/>
  <c r="J23" i="1"/>
  <c r="K23" i="1" s="1"/>
  <c r="J51" i="1"/>
  <c r="K51" i="1" s="1"/>
  <c r="J4" i="1"/>
  <c r="K4" i="1" s="1"/>
  <c r="J15" i="1"/>
  <c r="K15" i="1" s="1"/>
  <c r="J41" i="1"/>
  <c r="K41" i="1" s="1"/>
  <c r="J10" i="1"/>
  <c r="K10" i="1" s="1"/>
  <c r="J32" i="1"/>
  <c r="K32" i="1" s="1"/>
  <c r="J40" i="1"/>
  <c r="K40" i="1" s="1"/>
  <c r="J37" i="1"/>
  <c r="K37" i="1" s="1"/>
  <c r="J39" i="1"/>
  <c r="K39" i="1" s="1"/>
  <c r="J22" i="1"/>
  <c r="K22" i="1" s="1"/>
  <c r="J20" i="1"/>
  <c r="K20" i="1" s="1"/>
  <c r="J56" i="1"/>
  <c r="K56" i="1" s="1"/>
  <c r="J14" i="1"/>
  <c r="K14" i="1" s="1"/>
  <c r="J5" i="1"/>
  <c r="K5" i="1" s="1"/>
  <c r="J47" i="1"/>
  <c r="K47" i="1" s="1"/>
  <c r="J8" i="1"/>
  <c r="K8" i="1" s="1"/>
  <c r="J11" i="1"/>
  <c r="K11" i="1" s="1"/>
  <c r="J50" i="1"/>
  <c r="K50" i="1" s="1"/>
  <c r="J7" i="1"/>
  <c r="K7" i="1" s="1"/>
  <c r="J12" i="1"/>
  <c r="K12" i="1" s="1"/>
  <c r="J33" i="1"/>
  <c r="K33" i="1" s="1"/>
  <c r="J6" i="1"/>
  <c r="K6" i="1" s="1"/>
  <c r="J19" i="1"/>
  <c r="K19" i="1" s="1"/>
  <c r="J9" i="1"/>
  <c r="K9" i="1" s="1"/>
  <c r="J28" i="1"/>
  <c r="K28" i="1" s="1"/>
  <c r="J54" i="1"/>
  <c r="K54" i="1" s="1"/>
  <c r="J26" i="1"/>
  <c r="K26" i="1" s="1"/>
  <c r="J46" i="1"/>
  <c r="K46" i="1" s="1"/>
  <c r="J34" i="1"/>
  <c r="K34" i="1" s="1"/>
  <c r="J48" i="1"/>
  <c r="K48" i="1" s="1"/>
  <c r="J30" i="1"/>
  <c r="K30" i="1" s="1"/>
  <c r="J16" i="1"/>
  <c r="K16" i="1" s="1"/>
  <c r="J25" i="1"/>
  <c r="K25" i="1" s="1"/>
  <c r="J17" i="1"/>
  <c r="K17" i="1" s="1"/>
  <c r="J60" i="1" l="1"/>
  <c r="K60" i="1"/>
</calcChain>
</file>

<file path=xl/sharedStrings.xml><?xml version="1.0" encoding="utf-8"?>
<sst xmlns="http://schemas.openxmlformats.org/spreadsheetml/2006/main" count="322" uniqueCount="221">
  <si>
    <t>Ref Des</t>
  </si>
  <si>
    <t>Description</t>
  </si>
  <si>
    <t>Mfg Part #</t>
  </si>
  <si>
    <t>Supplier</t>
  </si>
  <si>
    <t>Supplier Part #</t>
  </si>
  <si>
    <t>QTY per badge</t>
  </si>
  <si>
    <t>Digikey</t>
  </si>
  <si>
    <t>Badges</t>
  </si>
  <si>
    <t>Color</t>
  </si>
  <si>
    <t>Qty</t>
  </si>
  <si>
    <t>Red</t>
  </si>
  <si>
    <t>Total Cost</t>
  </si>
  <si>
    <t>Total Needed</t>
  </si>
  <si>
    <t>Cost ea</t>
  </si>
  <si>
    <t>Cost badge</t>
  </si>
  <si>
    <t>Package</t>
  </si>
  <si>
    <t>0603</t>
  </si>
  <si>
    <t>0.1uF Cap</t>
  </si>
  <si>
    <t>47pF Cap</t>
  </si>
  <si>
    <t>4.7uF Cap</t>
  </si>
  <si>
    <t>Shitty Addon socket</t>
  </si>
  <si>
    <t>Schottky diode</t>
  </si>
  <si>
    <t>FDN360P</t>
  </si>
  <si>
    <t>JS102011SAQN</t>
  </si>
  <si>
    <t>433-1106-ND</t>
  </si>
  <si>
    <t>SP-1504</t>
  </si>
  <si>
    <t>Rigado BMD-340</t>
  </si>
  <si>
    <t>BMD-340</t>
  </si>
  <si>
    <t>Saintcon Addon Header</t>
  </si>
  <si>
    <t>ATTINY1617-MNR</t>
  </si>
  <si>
    <t>24VQFN</t>
  </si>
  <si>
    <t>ATTINY1617-MNRCT-ND</t>
  </si>
  <si>
    <t>BMD-340-A-R</t>
  </si>
  <si>
    <t>672-BMD-340-A-RTR-ND</t>
  </si>
  <si>
    <t>Keyboard Controller</t>
  </si>
  <si>
    <t>Keyboard Ghosting Diode</t>
  </si>
  <si>
    <t>BAT60JFILM</t>
  </si>
  <si>
    <t>SOD-323</t>
  </si>
  <si>
    <t>PTS647SM50SMTR2LFSTR-ND</t>
  </si>
  <si>
    <t>PTS 647 SM50 SMTR2 LFS</t>
  </si>
  <si>
    <t>4.5x4.5x5.0, 1.8N</t>
  </si>
  <si>
    <t>Buttons</t>
  </si>
  <si>
    <t>706-1510-1-ND</t>
  </si>
  <si>
    <t>IS31FL3736-QFLS4-TR</t>
  </si>
  <si>
    <t>I2C LED Driver</t>
  </si>
  <si>
    <t>40QFN</t>
  </si>
  <si>
    <t>LEDs</t>
  </si>
  <si>
    <t>100k Resistor</t>
  </si>
  <si>
    <t>20k Resistor</t>
  </si>
  <si>
    <t>0.47uF Cap</t>
  </si>
  <si>
    <t>22uF Cap</t>
  </si>
  <si>
    <t>Micro SD socket</t>
  </si>
  <si>
    <t>NAU8810YG-ND</t>
  </si>
  <si>
    <t>NAU8810YG</t>
  </si>
  <si>
    <t>20QFN</t>
  </si>
  <si>
    <t>Audo codec</t>
  </si>
  <si>
    <t>Speaker</t>
  </si>
  <si>
    <t>ST11S008V4HR2000</t>
  </si>
  <si>
    <t>MicroSD</t>
  </si>
  <si>
    <t>670-2695-6-ND</t>
  </si>
  <si>
    <t>Vreg buck converter</t>
  </si>
  <si>
    <t>SOT23-5</t>
  </si>
  <si>
    <t>10uF cap</t>
  </si>
  <si>
    <t>22uF cap</t>
  </si>
  <si>
    <t>Power switch</t>
  </si>
  <si>
    <t>P-Channel mosfet</t>
  </si>
  <si>
    <t>SSOT3</t>
  </si>
  <si>
    <t>112-VS-10MQ040-M3/5ATDKR-ND</t>
  </si>
  <si>
    <t>VS-10MQ040-M3/5AT</t>
  </si>
  <si>
    <t>10k Resistor</t>
  </si>
  <si>
    <t>806k Resistor</t>
  </si>
  <si>
    <t>2M Resistor</t>
  </si>
  <si>
    <t>1nF Capacitor</t>
  </si>
  <si>
    <t>https://www.buydisplay.com/color-2-4-inch-tft-lcd-module-display-touch-panel-240x320-dot-serial-spi</t>
  </si>
  <si>
    <t>buydisplay</t>
  </si>
  <si>
    <t>2.4" TFT 320x240 LCD display</t>
  </si>
  <si>
    <t>FPC connector</t>
  </si>
  <si>
    <t>Top Contact, 50 pin</t>
  </si>
  <si>
    <t>62684-50210E9ALF</t>
  </si>
  <si>
    <t>33R Resistor</t>
  </si>
  <si>
    <t>MCP73832T-2ACI/OT</t>
  </si>
  <si>
    <t>LiPo charger, 500mA</t>
  </si>
  <si>
    <t>470R Resistor</t>
  </si>
  <si>
    <t>2.0k Resistor</t>
  </si>
  <si>
    <t>TVS Diode</t>
  </si>
  <si>
    <t>F2715DKR-ND</t>
  </si>
  <si>
    <t>SP0503BAHTG</t>
  </si>
  <si>
    <t>SOT-143-4</t>
  </si>
  <si>
    <t>27R Resistor</t>
  </si>
  <si>
    <t>0805</t>
  </si>
  <si>
    <t>USB-C</t>
  </si>
  <si>
    <t>1054500101 </t>
  </si>
  <si>
    <t>JST-PH surface mount</t>
  </si>
  <si>
    <t xml:space="preserve">S2B-PH-SM4-TB(LF)(SN) </t>
  </si>
  <si>
    <t>455-1749-1-ND</t>
  </si>
  <si>
    <t>Board to board - back board</t>
  </si>
  <si>
    <t xml:space="preserve">Board to board - front board </t>
  </si>
  <si>
    <t>Joystick</t>
  </si>
  <si>
    <t>SKRHABE010</t>
  </si>
  <si>
    <t>Mouser</t>
  </si>
  <si>
    <t>688-SKRHAB</t>
  </si>
  <si>
    <t>DNS</t>
  </si>
  <si>
    <t>J17</t>
  </si>
  <si>
    <t>U3</t>
  </si>
  <si>
    <t>U7</t>
  </si>
  <si>
    <t>SW2-17</t>
  </si>
  <si>
    <t>D24-49</t>
  </si>
  <si>
    <t>SW18,SW19</t>
  </si>
  <si>
    <t>U6</t>
  </si>
  <si>
    <t>R14</t>
  </si>
  <si>
    <t>R15</t>
  </si>
  <si>
    <t>C16,C18,C21,C22</t>
  </si>
  <si>
    <t>C19</t>
  </si>
  <si>
    <t>J18</t>
  </si>
  <si>
    <t>U2</t>
  </si>
  <si>
    <t>L1</t>
  </si>
  <si>
    <t>C6</t>
  </si>
  <si>
    <t>SW1</t>
  </si>
  <si>
    <t>Q1</t>
  </si>
  <si>
    <t>J14</t>
  </si>
  <si>
    <t>R4</t>
  </si>
  <si>
    <t>R5</t>
  </si>
  <si>
    <t>C7</t>
  </si>
  <si>
    <t>J16</t>
  </si>
  <si>
    <t>R13</t>
  </si>
  <si>
    <t>U4</t>
  </si>
  <si>
    <t>R6</t>
  </si>
  <si>
    <t>R9</t>
  </si>
  <si>
    <t>J15</t>
  </si>
  <si>
    <t>C10,C11</t>
  </si>
  <si>
    <t>R7,R8</t>
  </si>
  <si>
    <t>R10,R11</t>
  </si>
  <si>
    <t>5.1k Resistor</t>
  </si>
  <si>
    <t>U5</t>
  </si>
  <si>
    <t>Flash memory</t>
  </si>
  <si>
    <t>S25FL256S</t>
  </si>
  <si>
    <t>R2,R3</t>
  </si>
  <si>
    <t>4.7k Resistor</t>
  </si>
  <si>
    <t>R16</t>
  </si>
  <si>
    <t>1k Resistor</t>
  </si>
  <si>
    <t>D1,D2</t>
  </si>
  <si>
    <t>D3,D5-D23</t>
  </si>
  <si>
    <t>2015-S25FL256SDSMFV013CT-ND</t>
  </si>
  <si>
    <t>C2,C4,C5,C8,C9,C12</t>
  </si>
  <si>
    <t>RMCF0603JG5K10CT-ND</t>
  </si>
  <si>
    <t>R1,R12</t>
  </si>
  <si>
    <t>C1,C13,C14,C15,C17,C20,C23,C24,C25</t>
  </si>
  <si>
    <t>C3,C26</t>
  </si>
  <si>
    <t>R17</t>
  </si>
  <si>
    <t>540k</t>
  </si>
  <si>
    <t>R18</t>
  </si>
  <si>
    <t>120k</t>
  </si>
  <si>
    <t>PAM2305AABADJ</t>
  </si>
  <si>
    <t>490-16633-6-ND</t>
  </si>
  <si>
    <t>LQM21PN4R7MGHL</t>
  </si>
  <si>
    <t>Qty to PCBX</t>
  </si>
  <si>
    <t>478-06036C104KAT4ADKR-ND</t>
  </si>
  <si>
    <t>490-10476-6-ND</t>
  </si>
  <si>
    <t>732-7750-6-ND</t>
  </si>
  <si>
    <t>1292-1453-6-ND</t>
  </si>
  <si>
    <t>587-6017-6-ND</t>
  </si>
  <si>
    <t>1276-1045-6-ND</t>
  </si>
  <si>
    <t>1276-6780-6-ND</t>
  </si>
  <si>
    <t>1292-1381-6-ND</t>
  </si>
  <si>
    <t>NS</t>
  </si>
  <si>
    <t>497-3707-2-ND</t>
  </si>
  <si>
    <t>160-1435-2-ND</t>
  </si>
  <si>
    <t>Order to DC801</t>
  </si>
  <si>
    <t>Have on hand</t>
  </si>
  <si>
    <t>WM12856DKR-ND‎</t>
  </si>
  <si>
    <t>609-5388-6-ND</t>
  </si>
  <si>
    <t>732-13382-6-ND</t>
  </si>
  <si>
    <t>FDN360PDKR-ND</t>
  </si>
  <si>
    <t>‎RMCF0603FT10K0TR-ND‎</t>
  </si>
  <si>
    <t>‎RMCF0603FT33R0TR-ND‎</t>
  </si>
  <si>
    <t>‎CR0603-JW-104ELFTR-ND‎</t>
  </si>
  <si>
    <t>RMCF0603JT20K0TR-ND</t>
  </si>
  <si>
    <t>RMCF0603JT1K00TR-ND‎</t>
  </si>
  <si>
    <t>RMCF0603JT4K70TR-ND</t>
  </si>
  <si>
    <t>RMCF0603FT806KTR-ND</t>
  </si>
  <si>
    <t>2019-RK73B1JTTD205JTR-ND</t>
  </si>
  <si>
    <t>RMCF0603FT470RTR-ND</t>
  </si>
  <si>
    <t>RMCF0603JT27R0TR-ND</t>
  </si>
  <si>
    <t>RMCF0603JT2K00TR-ND</t>
  </si>
  <si>
    <t>‎RMCF0603FT536KTR-ND‎</t>
  </si>
  <si>
    <t>RMCF0603FT120KTR-ND‎</t>
  </si>
  <si>
    <t>401-1999-6-ND</t>
  </si>
  <si>
    <t>MCP73832T-2ACI/OTDKR-ND</t>
  </si>
  <si>
    <t>PAM2305AABADJDIDKR-ND‎</t>
  </si>
  <si>
    <t xml:space="preserve">Future </t>
  </si>
  <si>
    <t>https://www.futureelectronics.com/p/6882450</t>
  </si>
  <si>
    <t>QOH</t>
  </si>
  <si>
    <t>Needed</t>
  </si>
  <si>
    <t>To order</t>
  </si>
  <si>
    <t>Cost</t>
  </si>
  <si>
    <t>DNS D4</t>
  </si>
  <si>
    <t>At PCBX</t>
  </si>
  <si>
    <t>https://www.zaikostore.com/zaikostore/en/stockDetail?stockID=st49957207</t>
  </si>
  <si>
    <t>https://www.arrow.com/en/products/s25fl256sagmfir01/cypress-semiconductor?region=nac&amp;utm_campaign=octopart_2022&amp;utm_content=inv_listing&amp;utm_currency=USD&amp;utm_keyword=S25FL256SAGMFIR01&amp;utm_medium=aggregator&amp;utm_source=octopart</t>
  </si>
  <si>
    <t>SC189ZULDKR-ND</t>
  </si>
  <si>
    <t>6-UFDFN Exposed Pad</t>
  </si>
  <si>
    <t>SC189ZULTRT</t>
  </si>
  <si>
    <t>RB520S30T5G</t>
  </si>
  <si>
    <t>SOD-523</t>
  </si>
  <si>
    <t>RB520S30T5GOSDKR-ND</t>
  </si>
  <si>
    <t>AO3409</t>
  </si>
  <si>
    <t>SOT-23-3</t>
  </si>
  <si>
    <t>785-1007-6-ND</t>
  </si>
  <si>
    <t>v2 part</t>
  </si>
  <si>
    <t>v1 part</t>
  </si>
  <si>
    <t>Inductor, 1uH</t>
  </si>
  <si>
    <t>Inductor, 4.7uH</t>
  </si>
  <si>
    <t>DNS X1</t>
  </si>
  <si>
    <t>DNS J13</t>
  </si>
  <si>
    <t>1008</t>
  </si>
  <si>
    <t>490-12068-6-ND</t>
  </si>
  <si>
    <t>v1 part, v2 removed</t>
  </si>
  <si>
    <t>U1</t>
  </si>
  <si>
    <t>478-06036C104JAT2ADKR-ND</t>
  </si>
  <si>
    <t>MCP73831T-2DCI/OTDKR-ND</t>
  </si>
  <si>
    <t>2521-IS31FL3736B-QFLS4-DKR-ND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</si>
</sst>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ill="1"/>
    <xf numFmtId="49" fontId="0" fillId="0" borderId="0" xfId="0" applyNumberFormat="1" applyFill="1"/>
    <xf numFmtId="0" fontId="0" fillId="2" borderId="0" xfId="0" applyFill="1"/>
    <xf numFmtId="49" fontId="0" fillId="2" borderId="0" xfId="0" applyNumberFormat="1" applyFill="1"/>
    <xf numFmtId="0" fontId="3" fillId="2" borderId="0" xfId="1" applyFill="1"/>
    <xf numFmtId="0" fontId="1" fillId="0" borderId="0" xfId="0" applyFont="1" applyFill="1"/>
    <xf numFmtId="0" fontId="0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4" fillId="4" borderId="0" xfId="0" applyFont="1" applyFill="1"/>
    <xf numFmtId="49" fontId="4" fillId="4" borderId="0" xfId="0" applyNumberFormat="1" applyFont="1" applyFill="1"/>
    <xf numFmtId="0" fontId="6" fillId="0" borderId="0" xfId="0" applyFont="1"/>
    <xf numFmtId="0" fontId="6" fillId="0" borderId="0" xfId="0" applyFont="1" applyFill="1"/>
    <xf numFmtId="4" fontId="6" fillId="0" borderId="0" xfId="0" applyNumberFormat="1" applyFont="1"/>
    <xf numFmtId="49" fontId="6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ydisplay.com/color-2-4-inch-tft-lcd-module-display-touch-panel-240x320-dot-serial-s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6"/>
  <sheetViews>
    <sheetView tabSelected="1" zoomScaleNormal="100" workbookViewId="0">
      <pane ySplit="1" topLeftCell="A5" activePane="bottomLeft" state="frozen"/>
      <selection pane="bottomLeft" activeCell="F20" sqref="F20"/>
    </sheetView>
  </sheetViews>
  <sheetFormatPr defaultRowHeight="14.4" x14ac:dyDescent="0.3"/>
  <cols>
    <col min="1" max="1" width="18.88671875" customWidth="1"/>
    <col min="2" max="2" width="27.5546875" customWidth="1"/>
    <col min="3" max="3" width="24.21875" customWidth="1"/>
    <col min="4" max="4" width="17.21875" style="1" customWidth="1"/>
    <col min="5" max="5" width="8.5546875" customWidth="1"/>
    <col min="6" max="6" width="26.77734375" customWidth="1"/>
    <col min="7" max="7" width="13.21875" customWidth="1"/>
    <col min="9" max="9" width="10.77734375" customWidth="1"/>
    <col min="10" max="10" width="13.21875" customWidth="1"/>
    <col min="11" max="11" width="10.44140625" customWidth="1"/>
  </cols>
  <sheetData>
    <row r="1" spans="1:21" x14ac:dyDescent="0.3">
      <c r="A1" t="s">
        <v>0</v>
      </c>
      <c r="B1" t="s">
        <v>1</v>
      </c>
      <c r="C1" t="s">
        <v>2</v>
      </c>
      <c r="D1" s="1" t="s">
        <v>15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12</v>
      </c>
      <c r="K1" t="s">
        <v>11</v>
      </c>
      <c r="L1" t="s">
        <v>155</v>
      </c>
      <c r="P1" t="s">
        <v>191</v>
      </c>
      <c r="Q1" t="s">
        <v>192</v>
      </c>
      <c r="R1">
        <v>300</v>
      </c>
      <c r="S1" t="s">
        <v>193</v>
      </c>
      <c r="T1" t="s">
        <v>194</v>
      </c>
    </row>
    <row r="2" spans="1:21" x14ac:dyDescent="0.3">
      <c r="A2" t="s">
        <v>146</v>
      </c>
      <c r="B2" t="s">
        <v>17</v>
      </c>
      <c r="D2" s="1" t="s">
        <v>16</v>
      </c>
      <c r="E2" t="s">
        <v>6</v>
      </c>
      <c r="F2" t="s">
        <v>156</v>
      </c>
      <c r="G2">
        <v>9</v>
      </c>
      <c r="H2">
        <v>1.78E-2</v>
      </c>
      <c r="I2">
        <f t="shared" ref="I2:I57" si="0">G2*H2</f>
        <v>0.16020000000000001</v>
      </c>
      <c r="J2">
        <f>G2*$K$66</f>
        <v>2790</v>
      </c>
      <c r="K2">
        <f>J2*H2</f>
        <v>49.661999999999999</v>
      </c>
      <c r="L2">
        <v>5000</v>
      </c>
      <c r="M2">
        <v>44.95</v>
      </c>
      <c r="P2">
        <v>0</v>
      </c>
      <c r="Q2">
        <f>IF((G2*$R$1) &gt; P2, (G2*$R$1) - P2, 0)</f>
        <v>2700</v>
      </c>
    </row>
    <row r="3" spans="1:21" x14ac:dyDescent="0.3">
      <c r="F3" t="s">
        <v>218</v>
      </c>
      <c r="G3">
        <v>9</v>
      </c>
      <c r="H3">
        <v>1.455E-2</v>
      </c>
      <c r="I3">
        <f t="shared" si="0"/>
        <v>0.13095000000000001</v>
      </c>
      <c r="J3">
        <f>G3*$K$66</f>
        <v>2790</v>
      </c>
      <c r="K3">
        <f>J3*H3</f>
        <v>40.594500000000004</v>
      </c>
      <c r="S3">
        <v>4000</v>
      </c>
      <c r="T3">
        <v>40.880000000000003</v>
      </c>
    </row>
    <row r="4" spans="1:21" x14ac:dyDescent="0.3">
      <c r="A4" t="s">
        <v>129</v>
      </c>
      <c r="B4" t="s">
        <v>18</v>
      </c>
      <c r="D4" s="1" t="s">
        <v>16</v>
      </c>
      <c r="E4" t="s">
        <v>6</v>
      </c>
      <c r="F4" t="s">
        <v>158</v>
      </c>
      <c r="G4">
        <v>2</v>
      </c>
      <c r="H4">
        <v>2.3199999999999998E-2</v>
      </c>
      <c r="I4">
        <f t="shared" si="0"/>
        <v>4.6399999999999997E-2</v>
      </c>
      <c r="J4">
        <f>G4*$K$66</f>
        <v>620</v>
      </c>
      <c r="K4">
        <f>J4*H4</f>
        <v>14.383999999999999</v>
      </c>
      <c r="L4">
        <v>1000</v>
      </c>
      <c r="M4">
        <v>27.52</v>
      </c>
      <c r="P4">
        <v>0</v>
      </c>
      <c r="Q4">
        <f>IF((G4*$R$1) &gt; P4, (G4*$R$1) - P4, 0)</f>
        <v>600</v>
      </c>
      <c r="S4">
        <v>1000</v>
      </c>
      <c r="T4">
        <v>29</v>
      </c>
    </row>
    <row r="5" spans="1:21" x14ac:dyDescent="0.3">
      <c r="A5" t="s">
        <v>111</v>
      </c>
      <c r="B5" t="s">
        <v>49</v>
      </c>
      <c r="D5" s="1" t="s">
        <v>16</v>
      </c>
      <c r="E5" t="s">
        <v>6</v>
      </c>
      <c r="F5" t="s">
        <v>159</v>
      </c>
      <c r="G5">
        <v>4</v>
      </c>
      <c r="H5">
        <v>3.2000000000000001E-2</v>
      </c>
      <c r="I5">
        <f t="shared" si="0"/>
        <v>0.128</v>
      </c>
      <c r="J5">
        <f>G5*$K$66</f>
        <v>1240</v>
      </c>
      <c r="K5">
        <f>J5*H5</f>
        <v>39.68</v>
      </c>
      <c r="L5">
        <v>1500</v>
      </c>
      <c r="M5">
        <v>31.51</v>
      </c>
      <c r="P5">
        <v>0</v>
      </c>
      <c r="Q5">
        <f>IF((G5*$R$1) &gt; P5, (G5*$R$1) - P5, 0)</f>
        <v>1200</v>
      </c>
      <c r="S5">
        <v>1500</v>
      </c>
      <c r="T5">
        <v>29.51</v>
      </c>
    </row>
    <row r="6" spans="1:21" s="4" customFormat="1" x14ac:dyDescent="0.3">
      <c r="A6" t="s">
        <v>112</v>
      </c>
      <c r="B6" s="3" t="s">
        <v>50</v>
      </c>
      <c r="C6"/>
      <c r="D6" s="1" t="s">
        <v>16</v>
      </c>
      <c r="E6" t="s">
        <v>6</v>
      </c>
      <c r="F6" t="s">
        <v>157</v>
      </c>
      <c r="G6">
        <v>1</v>
      </c>
      <c r="H6">
        <v>0.12790000000000001</v>
      </c>
      <c r="I6">
        <f t="shared" si="0"/>
        <v>0.12790000000000001</v>
      </c>
      <c r="J6">
        <f>G6*$K$66</f>
        <v>310</v>
      </c>
      <c r="K6">
        <f>J6*H6</f>
        <v>39.649000000000001</v>
      </c>
      <c r="L6" s="3">
        <v>500</v>
      </c>
      <c r="M6" s="3">
        <v>48.05</v>
      </c>
      <c r="P6" s="3">
        <v>0</v>
      </c>
      <c r="Q6">
        <f>IF((G6*$R$1) &gt; P6, (G6*$R$1) - P6, 0)</f>
        <v>300</v>
      </c>
      <c r="S6" s="5">
        <v>500</v>
      </c>
      <c r="T6" s="5">
        <v>36.54</v>
      </c>
    </row>
    <row r="7" spans="1:21" x14ac:dyDescent="0.3">
      <c r="A7" t="s">
        <v>143</v>
      </c>
      <c r="B7" t="s">
        <v>19</v>
      </c>
      <c r="D7" s="1" t="s">
        <v>16</v>
      </c>
      <c r="E7" t="s">
        <v>6</v>
      </c>
      <c r="F7" t="s">
        <v>161</v>
      </c>
      <c r="G7">
        <v>6</v>
      </c>
      <c r="H7">
        <v>2.0299999999999999E-2</v>
      </c>
      <c r="I7">
        <f t="shared" si="0"/>
        <v>0.12179999999999999</v>
      </c>
      <c r="J7">
        <f>G7*$K$66</f>
        <v>1860</v>
      </c>
      <c r="K7">
        <f>J7*H7</f>
        <v>37.757999999999996</v>
      </c>
      <c r="L7">
        <v>2000</v>
      </c>
      <c r="M7">
        <v>28.12</v>
      </c>
      <c r="P7">
        <v>0</v>
      </c>
      <c r="Q7">
        <f>IF((G7*$R$1) &gt; P7, (G7*$R$1) - P7, 0)</f>
        <v>1800</v>
      </c>
      <c r="S7" s="5">
        <v>4000</v>
      </c>
      <c r="T7">
        <v>32.72</v>
      </c>
    </row>
    <row r="8" spans="1:21" x14ac:dyDescent="0.3">
      <c r="A8" t="s">
        <v>147</v>
      </c>
      <c r="B8" t="s">
        <v>62</v>
      </c>
      <c r="D8" s="1" t="s">
        <v>16</v>
      </c>
      <c r="E8" t="s">
        <v>6</v>
      </c>
      <c r="F8" t="s">
        <v>160</v>
      </c>
      <c r="G8">
        <v>2</v>
      </c>
      <c r="H8">
        <v>6.4399999999999999E-2</v>
      </c>
      <c r="I8">
        <f t="shared" si="0"/>
        <v>0.1288</v>
      </c>
      <c r="J8">
        <f>G8*$K$66</f>
        <v>620</v>
      </c>
      <c r="K8">
        <f>J8*H8</f>
        <v>39.927999999999997</v>
      </c>
      <c r="L8">
        <v>1000</v>
      </c>
      <c r="M8">
        <v>45.88</v>
      </c>
      <c r="P8">
        <v>0</v>
      </c>
      <c r="Q8">
        <f>IF((G8*$R$1) &gt; P8, (G8*$R$1) - P8, 0)</f>
        <v>600</v>
      </c>
      <c r="S8" s="5">
        <v>1000</v>
      </c>
      <c r="T8">
        <v>42.7</v>
      </c>
    </row>
    <row r="9" spans="1:21" x14ac:dyDescent="0.3">
      <c r="A9" t="s">
        <v>116</v>
      </c>
      <c r="B9" s="3" t="s">
        <v>63</v>
      </c>
      <c r="D9" s="1" t="s">
        <v>89</v>
      </c>
      <c r="E9" t="s">
        <v>6</v>
      </c>
      <c r="F9" t="s">
        <v>162</v>
      </c>
      <c r="G9">
        <v>1</v>
      </c>
      <c r="H9">
        <v>0.14760000000000001</v>
      </c>
      <c r="I9">
        <f t="shared" si="0"/>
        <v>0.14760000000000001</v>
      </c>
      <c r="J9">
        <f>G9*$K$66</f>
        <v>310</v>
      </c>
      <c r="K9">
        <f>J9*H9</f>
        <v>45.756</v>
      </c>
      <c r="L9">
        <v>500</v>
      </c>
      <c r="M9">
        <v>57.44</v>
      </c>
      <c r="P9">
        <v>0</v>
      </c>
      <c r="Q9">
        <f>IF((G9*$R$1) &gt; P9, (G9*$R$1) - P9, 0)</f>
        <v>300</v>
      </c>
      <c r="S9" s="5">
        <v>500</v>
      </c>
      <c r="T9">
        <v>50.89</v>
      </c>
    </row>
    <row r="10" spans="1:21" x14ac:dyDescent="0.3">
      <c r="A10" t="s">
        <v>122</v>
      </c>
      <c r="B10" t="s">
        <v>72</v>
      </c>
      <c r="D10" s="1" t="s">
        <v>16</v>
      </c>
      <c r="E10" t="s">
        <v>6</v>
      </c>
      <c r="F10" t="s">
        <v>163</v>
      </c>
      <c r="G10">
        <v>1</v>
      </c>
      <c r="H10">
        <v>1.2800000000000001E-2</v>
      </c>
      <c r="I10">
        <f t="shared" si="0"/>
        <v>1.2800000000000001E-2</v>
      </c>
      <c r="J10">
        <f>G10*$K$66</f>
        <v>310</v>
      </c>
      <c r="K10">
        <f>J10*H10</f>
        <v>3.968</v>
      </c>
      <c r="L10">
        <v>1000</v>
      </c>
      <c r="M10">
        <v>13.53</v>
      </c>
      <c r="P10">
        <v>0</v>
      </c>
      <c r="Q10">
        <f>IF((G10*$R$1) &gt; P10, (G10*$R$1) - P10, 0)</f>
        <v>300</v>
      </c>
      <c r="S10" s="5">
        <v>4000</v>
      </c>
      <c r="T10">
        <v>20.440000000000001</v>
      </c>
    </row>
    <row r="11" spans="1:21" s="6" customFormat="1" x14ac:dyDescent="0.3">
      <c r="A11" s="6" t="s">
        <v>140</v>
      </c>
      <c r="B11" s="6" t="s">
        <v>21</v>
      </c>
      <c r="C11" s="6" t="s">
        <v>68</v>
      </c>
      <c r="D11" s="7"/>
      <c r="E11" s="6" t="s">
        <v>6</v>
      </c>
      <c r="F11" s="6" t="s">
        <v>67</v>
      </c>
      <c r="G11" s="6">
        <v>2</v>
      </c>
      <c r="H11" s="11">
        <v>0.12972</v>
      </c>
      <c r="I11" s="6">
        <f t="shared" si="0"/>
        <v>0.25944</v>
      </c>
      <c r="J11" s="6">
        <f>G11*$K$66</f>
        <v>620</v>
      </c>
      <c r="K11" s="6">
        <f>J11*H11</f>
        <v>80.426400000000001</v>
      </c>
      <c r="L11" s="6">
        <v>700</v>
      </c>
      <c r="M11" s="6">
        <v>81.900000000000006</v>
      </c>
      <c r="N11" s="6" t="s">
        <v>99</v>
      </c>
      <c r="P11" s="6">
        <v>0</v>
      </c>
      <c r="Q11">
        <f>IF((G11*$R$1) &gt; P11, (G11*$R$1) - P11, 0)</f>
        <v>600</v>
      </c>
      <c r="S11" s="12">
        <v>1000</v>
      </c>
      <c r="T11" s="6">
        <v>102.82</v>
      </c>
    </row>
    <row r="12" spans="1:21" s="6" customFormat="1" x14ac:dyDescent="0.3">
      <c r="A12" s="6" t="s">
        <v>106</v>
      </c>
      <c r="B12" s="6" t="s">
        <v>35</v>
      </c>
      <c r="C12" s="6" t="s">
        <v>36</v>
      </c>
      <c r="D12" s="7" t="s">
        <v>37</v>
      </c>
      <c r="E12" s="6" t="s">
        <v>6</v>
      </c>
      <c r="F12" s="6" t="s">
        <v>165</v>
      </c>
      <c r="G12" s="6">
        <v>26</v>
      </c>
      <c r="H12" s="6">
        <v>9.5280000000000004E-2</v>
      </c>
      <c r="I12" s="6">
        <f t="shared" si="0"/>
        <v>2.4772799999999999</v>
      </c>
      <c r="J12" s="6">
        <f>G12*$K$66</f>
        <v>8060</v>
      </c>
      <c r="K12" s="6">
        <f>J12*H12</f>
        <v>767.95680000000004</v>
      </c>
      <c r="L12" s="6">
        <v>9000</v>
      </c>
      <c r="M12" s="6">
        <v>324</v>
      </c>
      <c r="N12" s="6" t="s">
        <v>99</v>
      </c>
      <c r="P12" s="6">
        <v>0</v>
      </c>
      <c r="Q12">
        <f>IF((G12*$R$1) &gt; P12, (G12*$R$1) - P12, 0)</f>
        <v>7800</v>
      </c>
      <c r="S12" s="6" t="s">
        <v>164</v>
      </c>
      <c r="U12" s="6" t="s">
        <v>209</v>
      </c>
    </row>
    <row r="13" spans="1:21" s="6" customFormat="1" x14ac:dyDescent="0.3">
      <c r="A13" s="6" t="s">
        <v>106</v>
      </c>
      <c r="B13" s="6" t="s">
        <v>35</v>
      </c>
      <c r="C13" s="6" t="s">
        <v>202</v>
      </c>
      <c r="D13" s="7" t="s">
        <v>203</v>
      </c>
      <c r="E13" s="6" t="s">
        <v>6</v>
      </c>
      <c r="F13" s="6" t="s">
        <v>204</v>
      </c>
      <c r="G13" s="6">
        <v>26</v>
      </c>
      <c r="H13" s="6">
        <v>6.0639999999999999E-2</v>
      </c>
      <c r="I13" s="6">
        <f t="shared" si="0"/>
        <v>1.57664</v>
      </c>
      <c r="J13" s="6">
        <f>G13*$K$66</f>
        <v>8060</v>
      </c>
      <c r="Q13">
        <f t="shared" ref="Q13:Q14" si="1">IF((G13*$R$1) &gt; P13, (G13*$R$1) - P13, 0)</f>
        <v>7800</v>
      </c>
      <c r="S13" s="6">
        <v>9000</v>
      </c>
      <c r="T13" s="6">
        <v>233.84</v>
      </c>
      <c r="U13" s="6" t="s">
        <v>208</v>
      </c>
    </row>
    <row r="14" spans="1:21" x14ac:dyDescent="0.3">
      <c r="A14" t="s">
        <v>141</v>
      </c>
      <c r="B14" t="s">
        <v>46</v>
      </c>
      <c r="D14" s="1" t="s">
        <v>16</v>
      </c>
      <c r="E14" t="s">
        <v>6</v>
      </c>
      <c r="F14" t="s">
        <v>166</v>
      </c>
      <c r="G14">
        <v>19</v>
      </c>
      <c r="H14">
        <v>8.4599999999999995E-2</v>
      </c>
      <c r="I14">
        <f t="shared" si="0"/>
        <v>1.6073999999999999</v>
      </c>
      <c r="J14">
        <f>G14*$K$66</f>
        <v>5890</v>
      </c>
      <c r="K14">
        <f>J14*H14</f>
        <v>498.29399999999998</v>
      </c>
      <c r="L14">
        <v>8000</v>
      </c>
      <c r="M14">
        <v>300.8</v>
      </c>
      <c r="P14" s="6">
        <v>0</v>
      </c>
      <c r="Q14">
        <f t="shared" si="1"/>
        <v>5700</v>
      </c>
      <c r="S14" s="6">
        <v>8000</v>
      </c>
      <c r="T14">
        <v>300.8</v>
      </c>
    </row>
    <row r="15" spans="1:21" s="13" customFormat="1" x14ac:dyDescent="0.3">
      <c r="A15" s="13" t="s">
        <v>195</v>
      </c>
      <c r="B15" s="13" t="s">
        <v>84</v>
      </c>
      <c r="C15" s="13" t="s">
        <v>86</v>
      </c>
      <c r="D15" s="13" t="s">
        <v>87</v>
      </c>
      <c r="E15" s="13" t="s">
        <v>6</v>
      </c>
      <c r="F15" s="13" t="s">
        <v>85</v>
      </c>
      <c r="G15" s="13">
        <v>1</v>
      </c>
      <c r="H15" s="13">
        <v>0.4622</v>
      </c>
      <c r="I15" s="13">
        <f t="shared" si="0"/>
        <v>0.4622</v>
      </c>
      <c r="J15" s="13">
        <f>G15*$K$66</f>
        <v>310</v>
      </c>
      <c r="K15" s="13">
        <f>J15*H15</f>
        <v>143.28200000000001</v>
      </c>
      <c r="L15" s="13">
        <v>350</v>
      </c>
      <c r="M15" s="13">
        <v>184.8</v>
      </c>
      <c r="P15" s="13">
        <v>0</v>
      </c>
      <c r="Q15" s="13">
        <f>IF((G15*$R$1) &gt; P15, (G15*$R$1) - P15, 0)</f>
        <v>300</v>
      </c>
      <c r="U15" s="13" t="s">
        <v>216</v>
      </c>
    </row>
    <row r="16" spans="1:21" s="15" customFormat="1" x14ac:dyDescent="0.3">
      <c r="A16" s="15" t="s">
        <v>213</v>
      </c>
      <c r="B16" s="15" t="s">
        <v>28</v>
      </c>
      <c r="D16" s="16"/>
      <c r="G16" s="15">
        <v>1</v>
      </c>
      <c r="I16" s="15">
        <f t="shared" si="0"/>
        <v>0</v>
      </c>
      <c r="J16" s="15">
        <f>G16*$K$66</f>
        <v>310</v>
      </c>
      <c r="K16" s="15">
        <f>J16*H16</f>
        <v>0</v>
      </c>
      <c r="P16" s="15">
        <v>0</v>
      </c>
      <c r="Q16" s="15">
        <f>IF((G16*$R$1) &gt; P16, (G16*$R$1) - P16, 0)</f>
        <v>300</v>
      </c>
    </row>
    <row r="17" spans="1:21" s="15" customFormat="1" x14ac:dyDescent="0.3">
      <c r="A17" s="15" t="s">
        <v>212</v>
      </c>
      <c r="B17" s="15" t="s">
        <v>20</v>
      </c>
      <c r="D17" s="16"/>
      <c r="G17" s="15">
        <v>1</v>
      </c>
      <c r="I17" s="15">
        <f t="shared" si="0"/>
        <v>0</v>
      </c>
      <c r="J17" s="15">
        <f>G17*$K$66</f>
        <v>310</v>
      </c>
      <c r="K17" s="15">
        <f>J17*H17</f>
        <v>0</v>
      </c>
      <c r="P17" s="15">
        <v>0</v>
      </c>
      <c r="Q17" s="15">
        <f>IF((G17*$R$1) &gt; P17, (G17*$R$1) - P17, 0)</f>
        <v>300</v>
      </c>
    </row>
    <row r="18" spans="1:21" s="17" customFormat="1" x14ac:dyDescent="0.3">
      <c r="A18" s="17" t="s">
        <v>101</v>
      </c>
      <c r="B18" s="17" t="s">
        <v>96</v>
      </c>
      <c r="D18" s="18"/>
      <c r="E18" s="17" t="s">
        <v>6</v>
      </c>
      <c r="G18" s="17">
        <v>0</v>
      </c>
      <c r="I18" s="17">
        <f t="shared" si="0"/>
        <v>0</v>
      </c>
      <c r="J18" s="17">
        <f>G18*$K$66</f>
        <v>0</v>
      </c>
      <c r="K18" s="17">
        <f>J18*H18</f>
        <v>0</v>
      </c>
      <c r="P18" s="17">
        <v>0</v>
      </c>
      <c r="Q18" s="15">
        <f>IF((G18*$R$1) &gt; P18, (G18*$R$1) - P18, 0)</f>
        <v>0</v>
      </c>
    </row>
    <row r="19" spans="1:21" s="8" customFormat="1" x14ac:dyDescent="0.3">
      <c r="A19" s="8" t="s">
        <v>101</v>
      </c>
      <c r="B19" s="8" t="s">
        <v>56</v>
      </c>
      <c r="C19" s="8" t="s">
        <v>25</v>
      </c>
      <c r="D19" s="9"/>
      <c r="E19" s="8" t="s">
        <v>6</v>
      </c>
      <c r="F19" s="8" t="s">
        <v>24</v>
      </c>
      <c r="G19" s="8">
        <v>1</v>
      </c>
      <c r="H19" s="8">
        <v>1.3009999999999999</v>
      </c>
      <c r="I19" s="8">
        <f t="shared" si="0"/>
        <v>1.3009999999999999</v>
      </c>
      <c r="J19" s="8">
        <f>G19*$K$66</f>
        <v>310</v>
      </c>
      <c r="K19" s="8">
        <f>J19*H19</f>
        <v>403.31</v>
      </c>
      <c r="N19" s="8" t="s">
        <v>167</v>
      </c>
      <c r="Q19">
        <f>IF((G19*$R$1) &gt; P19, (G19*$R$1) - P19, 0)</f>
        <v>300</v>
      </c>
    </row>
    <row r="20" spans="1:21" s="8" customFormat="1" x14ac:dyDescent="0.3">
      <c r="A20" s="8" t="s">
        <v>101</v>
      </c>
      <c r="B20" s="8" t="s">
        <v>75</v>
      </c>
      <c r="D20" s="9"/>
      <c r="E20" s="8" t="s">
        <v>74</v>
      </c>
      <c r="F20" s="10" t="s">
        <v>73</v>
      </c>
      <c r="G20" s="8">
        <v>1</v>
      </c>
      <c r="H20" s="8">
        <v>4.82</v>
      </c>
      <c r="I20" s="8">
        <f t="shared" si="0"/>
        <v>4.82</v>
      </c>
      <c r="J20" s="8">
        <f>G20*$K$66</f>
        <v>310</v>
      </c>
      <c r="K20" s="8">
        <f>J20*H20</f>
        <v>1494.2</v>
      </c>
      <c r="N20" s="8" t="s">
        <v>168</v>
      </c>
      <c r="Q20">
        <f>IF((G20*$R$1) &gt; P20, (G20*$R$1) - P20, 0)</f>
        <v>300</v>
      </c>
    </row>
    <row r="21" spans="1:21" s="6" customFormat="1" x14ac:dyDescent="0.3">
      <c r="A21" s="6" t="s">
        <v>119</v>
      </c>
      <c r="B21" s="6" t="s">
        <v>92</v>
      </c>
      <c r="C21" s="6" t="s">
        <v>93</v>
      </c>
      <c r="E21" s="6" t="s">
        <v>6</v>
      </c>
      <c r="F21" s="6" t="s">
        <v>94</v>
      </c>
      <c r="G21" s="6">
        <v>1</v>
      </c>
      <c r="H21" s="6">
        <v>0.4194</v>
      </c>
      <c r="I21" s="6">
        <f t="shared" si="0"/>
        <v>0.4194</v>
      </c>
      <c r="J21" s="6">
        <f>G21*$K$66</f>
        <v>310</v>
      </c>
      <c r="K21" s="6">
        <f>J21*H21</f>
        <v>130.01400000000001</v>
      </c>
      <c r="L21" s="6">
        <v>350</v>
      </c>
      <c r="M21" s="6">
        <v>141.75</v>
      </c>
      <c r="N21" s="6" t="s">
        <v>189</v>
      </c>
      <c r="O21" s="6" t="s">
        <v>190</v>
      </c>
      <c r="P21" s="6">
        <v>0</v>
      </c>
      <c r="Q21">
        <f>IF((G21*$R$1) &gt; P21, (G21*$R$1) - P21, 0)</f>
        <v>300</v>
      </c>
      <c r="S21" s="6">
        <v>325</v>
      </c>
      <c r="T21" s="6">
        <v>52.325000000000003</v>
      </c>
      <c r="U21" s="6" t="s">
        <v>197</v>
      </c>
    </row>
    <row r="22" spans="1:21" x14ac:dyDescent="0.3">
      <c r="A22" t="s">
        <v>128</v>
      </c>
      <c r="B22" t="s">
        <v>90</v>
      </c>
      <c r="C22" t="s">
        <v>91</v>
      </c>
      <c r="E22" t="s">
        <v>6</v>
      </c>
      <c r="F22" t="s">
        <v>169</v>
      </c>
      <c r="G22">
        <v>1</v>
      </c>
      <c r="H22">
        <v>1.8717999999999999</v>
      </c>
      <c r="I22">
        <f t="shared" si="0"/>
        <v>1.8717999999999999</v>
      </c>
      <c r="J22">
        <f>G22*$K$66</f>
        <v>310</v>
      </c>
      <c r="K22">
        <f>J22*H22</f>
        <v>580.25799999999992</v>
      </c>
      <c r="L22">
        <v>350</v>
      </c>
      <c r="M22">
        <v>545.86</v>
      </c>
      <c r="P22">
        <v>0</v>
      </c>
      <c r="Q22">
        <f>IF((G22*$R$1) &gt; P22, (G22*$R$1) - P22, 0)</f>
        <v>300</v>
      </c>
      <c r="S22">
        <v>325</v>
      </c>
      <c r="T22">
        <v>619.95000000000005</v>
      </c>
    </row>
    <row r="23" spans="1:21" x14ac:dyDescent="0.3">
      <c r="A23" t="s">
        <v>123</v>
      </c>
      <c r="B23" t="s">
        <v>76</v>
      </c>
      <c r="C23" t="s">
        <v>78</v>
      </c>
      <c r="D23" s="1" t="s">
        <v>77</v>
      </c>
      <c r="E23" t="s">
        <v>6</v>
      </c>
      <c r="F23" t="s">
        <v>170</v>
      </c>
      <c r="G23">
        <v>1</v>
      </c>
      <c r="H23">
        <v>0.82450000000000001</v>
      </c>
      <c r="I23">
        <f t="shared" si="0"/>
        <v>0.82450000000000001</v>
      </c>
      <c r="J23">
        <f>G23*$K$66</f>
        <v>310</v>
      </c>
      <c r="K23">
        <f>J23*H23</f>
        <v>255.595</v>
      </c>
      <c r="L23">
        <v>350</v>
      </c>
      <c r="M23">
        <v>257.39</v>
      </c>
      <c r="P23">
        <v>0</v>
      </c>
      <c r="Q23">
        <f>IF((G23*$R$1) &gt; P23, (G23*$R$1) - P23, 0)</f>
        <v>300</v>
      </c>
      <c r="S23">
        <v>325</v>
      </c>
      <c r="T23">
        <v>265.27</v>
      </c>
    </row>
    <row r="24" spans="1:21" x14ac:dyDescent="0.3">
      <c r="A24" t="s">
        <v>102</v>
      </c>
      <c r="B24" t="s">
        <v>95</v>
      </c>
      <c r="C24">
        <v>61031021821</v>
      </c>
      <c r="E24" t="s">
        <v>6</v>
      </c>
      <c r="F24" t="s">
        <v>171</v>
      </c>
      <c r="G24">
        <v>1</v>
      </c>
      <c r="H24">
        <v>1.5860000000000001</v>
      </c>
      <c r="I24">
        <f t="shared" si="0"/>
        <v>1.5860000000000001</v>
      </c>
      <c r="J24">
        <f>G24*$K$66</f>
        <v>310</v>
      </c>
      <c r="K24">
        <f>J24*H24</f>
        <v>491.66</v>
      </c>
      <c r="L24">
        <v>350</v>
      </c>
      <c r="M24">
        <v>562.1</v>
      </c>
      <c r="P24">
        <v>0</v>
      </c>
      <c r="Q24">
        <f>IF((G24*$R$1) &gt; P24, (G24*$R$1) - P24, 0)</f>
        <v>300</v>
      </c>
      <c r="S24">
        <v>325</v>
      </c>
      <c r="T24">
        <v>556.58000000000004</v>
      </c>
    </row>
    <row r="25" spans="1:21" ht="15" customHeight="1" x14ac:dyDescent="0.3">
      <c r="A25" t="s">
        <v>113</v>
      </c>
      <c r="B25" t="s">
        <v>51</v>
      </c>
      <c r="C25" t="s">
        <v>57</v>
      </c>
      <c r="D25" s="1" t="s">
        <v>58</v>
      </c>
      <c r="E25" t="s">
        <v>6</v>
      </c>
      <c r="F25" t="s">
        <v>59</v>
      </c>
      <c r="G25">
        <v>1</v>
      </c>
      <c r="H25">
        <v>1.8726400000000001</v>
      </c>
      <c r="I25">
        <f t="shared" si="0"/>
        <v>1.8726400000000001</v>
      </c>
      <c r="J25">
        <f>G25*$K$66</f>
        <v>310</v>
      </c>
      <c r="K25">
        <f>J25*H25</f>
        <v>580.51840000000004</v>
      </c>
      <c r="L25">
        <v>350</v>
      </c>
      <c r="M25">
        <v>602.84</v>
      </c>
      <c r="P25">
        <v>0</v>
      </c>
      <c r="Q25">
        <f>IF((G25*$R$1) &gt; P25, (G25*$R$1) - P25, 0)</f>
        <v>300</v>
      </c>
      <c r="S25">
        <v>325</v>
      </c>
      <c r="T25">
        <v>585.27</v>
      </c>
    </row>
    <row r="26" spans="1:21" s="6" customFormat="1" ht="15" customHeight="1" x14ac:dyDescent="0.3">
      <c r="A26" s="6" t="s">
        <v>115</v>
      </c>
      <c r="B26" s="6" t="s">
        <v>211</v>
      </c>
      <c r="C26" s="6" t="s">
        <v>154</v>
      </c>
      <c r="D26" s="7" t="s">
        <v>89</v>
      </c>
      <c r="F26" s="6" t="s">
        <v>153</v>
      </c>
      <c r="G26" s="6">
        <v>1</v>
      </c>
      <c r="H26" s="6">
        <v>0.16220000000000001</v>
      </c>
      <c r="I26" s="6">
        <f t="shared" si="0"/>
        <v>0.16220000000000001</v>
      </c>
      <c r="J26" s="6">
        <f>G26*$K$66</f>
        <v>310</v>
      </c>
      <c r="K26" s="6">
        <f>J26*H26</f>
        <v>50.282000000000004</v>
      </c>
      <c r="L26" s="6">
        <v>350</v>
      </c>
      <c r="M26" s="6">
        <v>58.63</v>
      </c>
      <c r="P26" s="6">
        <v>0</v>
      </c>
      <c r="Q26">
        <f>IF((G26*$R$1) &gt; P26, (G26*$R$1) - P26, 0)</f>
        <v>300</v>
      </c>
      <c r="S26" s="6">
        <v>325</v>
      </c>
      <c r="T26" s="6">
        <v>57.35</v>
      </c>
      <c r="U26" s="6" t="s">
        <v>209</v>
      </c>
    </row>
    <row r="27" spans="1:21" s="6" customFormat="1" ht="15" customHeight="1" x14ac:dyDescent="0.3">
      <c r="A27" s="6" t="s">
        <v>115</v>
      </c>
      <c r="B27" s="6" t="s">
        <v>210</v>
      </c>
      <c r="C27" s="6" t="s">
        <v>153</v>
      </c>
      <c r="D27" s="7" t="s">
        <v>214</v>
      </c>
      <c r="E27" s="6" t="s">
        <v>6</v>
      </c>
      <c r="F27" s="6" t="s">
        <v>215</v>
      </c>
      <c r="G27" s="6">
        <v>1</v>
      </c>
      <c r="H27" s="6">
        <v>0.17230999999999999</v>
      </c>
      <c r="I27" s="6">
        <f t="shared" si="0"/>
        <v>0.17230999999999999</v>
      </c>
      <c r="J27" s="6">
        <f>G27*$K$66</f>
        <v>310</v>
      </c>
      <c r="Q27"/>
      <c r="S27" s="6">
        <v>325</v>
      </c>
      <c r="T27" s="6">
        <v>56.5</v>
      </c>
      <c r="U27" s="6" t="s">
        <v>208</v>
      </c>
    </row>
    <row r="28" spans="1:21" x14ac:dyDescent="0.3">
      <c r="A28" t="s">
        <v>118</v>
      </c>
      <c r="B28" t="s">
        <v>65</v>
      </c>
      <c r="C28" t="s">
        <v>22</v>
      </c>
      <c r="D28" s="1" t="s">
        <v>66</v>
      </c>
      <c r="E28" t="s">
        <v>6</v>
      </c>
      <c r="F28" t="s">
        <v>172</v>
      </c>
      <c r="G28">
        <v>1</v>
      </c>
      <c r="H28">
        <v>0.16732</v>
      </c>
      <c r="I28">
        <f t="shared" si="0"/>
        <v>0.16732</v>
      </c>
      <c r="J28">
        <f>G28*$K$66</f>
        <v>310</v>
      </c>
      <c r="K28">
        <f>J28*H28</f>
        <v>51.869199999999999</v>
      </c>
      <c r="L28" s="6">
        <v>350</v>
      </c>
      <c r="M28" s="6">
        <v>69.72</v>
      </c>
      <c r="P28" s="6">
        <v>0</v>
      </c>
      <c r="Q28">
        <f>IF((G28*$R$1) &gt; P28, (G28*$R$1) - P28, 0)</f>
        <v>300</v>
      </c>
      <c r="S28" t="s">
        <v>164</v>
      </c>
      <c r="U28" t="s">
        <v>209</v>
      </c>
    </row>
    <row r="29" spans="1:21" x14ac:dyDescent="0.3">
      <c r="A29" t="s">
        <v>118</v>
      </c>
      <c r="B29" t="s">
        <v>65</v>
      </c>
      <c r="C29" t="s">
        <v>205</v>
      </c>
      <c r="D29" s="1" t="s">
        <v>206</v>
      </c>
      <c r="E29" t="s">
        <v>6</v>
      </c>
      <c r="F29" t="s">
        <v>207</v>
      </c>
      <c r="G29">
        <v>1</v>
      </c>
      <c r="H29">
        <v>0.21487000000000001</v>
      </c>
      <c r="I29">
        <f t="shared" si="0"/>
        <v>0.21487000000000001</v>
      </c>
      <c r="J29">
        <f>G29*$K$66</f>
        <v>310</v>
      </c>
      <c r="L29" s="6"/>
      <c r="M29" s="6"/>
      <c r="P29" s="6"/>
      <c r="S29">
        <v>500</v>
      </c>
      <c r="T29">
        <v>72.78</v>
      </c>
      <c r="U29" t="s">
        <v>208</v>
      </c>
    </row>
    <row r="30" spans="1:21" x14ac:dyDescent="0.3">
      <c r="A30" t="s">
        <v>145</v>
      </c>
      <c r="B30" t="s">
        <v>69</v>
      </c>
      <c r="D30" s="1" t="s">
        <v>16</v>
      </c>
      <c r="E30" t="s">
        <v>6</v>
      </c>
      <c r="F30" t="s">
        <v>173</v>
      </c>
      <c r="G30">
        <v>2</v>
      </c>
      <c r="H30">
        <v>5.5999999999999999E-3</v>
      </c>
      <c r="I30">
        <f t="shared" si="0"/>
        <v>1.12E-2</v>
      </c>
      <c r="J30">
        <f>G30*$K$66</f>
        <v>620</v>
      </c>
      <c r="K30">
        <f>J30*H30</f>
        <v>3.472</v>
      </c>
      <c r="L30" s="6">
        <v>5000</v>
      </c>
      <c r="M30" s="6">
        <v>9.5</v>
      </c>
      <c r="P30" s="6">
        <v>4000</v>
      </c>
      <c r="Q30">
        <f>IF((G30*$R$1) &gt; P30, (G30*$R$1) - P30, 0)</f>
        <v>0</v>
      </c>
    </row>
    <row r="31" spans="1:21" x14ac:dyDescent="0.3">
      <c r="A31" t="s">
        <v>131</v>
      </c>
      <c r="B31" t="s">
        <v>132</v>
      </c>
      <c r="D31" s="1" t="s">
        <v>16</v>
      </c>
      <c r="E31" t="s">
        <v>6</v>
      </c>
      <c r="F31" t="s">
        <v>144</v>
      </c>
      <c r="G31">
        <v>2</v>
      </c>
      <c r="H31">
        <v>5.3E-3</v>
      </c>
      <c r="I31">
        <f t="shared" si="0"/>
        <v>1.06E-2</v>
      </c>
      <c r="J31">
        <f>G31*$K$66</f>
        <v>620</v>
      </c>
      <c r="K31">
        <f>J31*H31</f>
        <v>3.286</v>
      </c>
      <c r="L31" s="6">
        <v>5000</v>
      </c>
      <c r="M31" s="6">
        <v>8.5500000000000007</v>
      </c>
      <c r="P31" s="6">
        <v>4000</v>
      </c>
      <c r="Q31">
        <f>IF((G31*$R$1) &gt; P31, (G31*$R$1) - P31, 0)</f>
        <v>0</v>
      </c>
    </row>
    <row r="32" spans="1:21" x14ac:dyDescent="0.3">
      <c r="A32" t="s">
        <v>124</v>
      </c>
      <c r="B32" t="s">
        <v>79</v>
      </c>
      <c r="D32" s="1" t="s">
        <v>16</v>
      </c>
      <c r="E32" t="s">
        <v>6</v>
      </c>
      <c r="F32" t="s">
        <v>174</v>
      </c>
      <c r="G32">
        <v>1</v>
      </c>
      <c r="H32">
        <v>5.5999999999999999E-3</v>
      </c>
      <c r="I32">
        <f t="shared" si="0"/>
        <v>5.5999999999999999E-3</v>
      </c>
      <c r="J32">
        <f>G32*$K$66</f>
        <v>310</v>
      </c>
      <c r="K32">
        <f>J32*H32</f>
        <v>1.736</v>
      </c>
      <c r="L32" s="6">
        <v>5000</v>
      </c>
      <c r="M32" s="6">
        <v>9.5</v>
      </c>
      <c r="P32" s="6">
        <v>4000</v>
      </c>
      <c r="Q32">
        <f>IF((G32*$R$1) &gt; P32, (G32*$R$1) - P32, 0)</f>
        <v>0</v>
      </c>
    </row>
    <row r="33" spans="1:21" x14ac:dyDescent="0.3">
      <c r="A33" t="s">
        <v>109</v>
      </c>
      <c r="B33" t="s">
        <v>47</v>
      </c>
      <c r="D33" s="1" t="s">
        <v>16</v>
      </c>
      <c r="E33" t="s">
        <v>6</v>
      </c>
      <c r="F33" t="s">
        <v>175</v>
      </c>
      <c r="G33">
        <v>1</v>
      </c>
      <c r="H33">
        <v>5.5999999999999999E-3</v>
      </c>
      <c r="I33">
        <f t="shared" si="0"/>
        <v>5.5999999999999999E-3</v>
      </c>
      <c r="J33">
        <f>G33*$K$66</f>
        <v>310</v>
      </c>
      <c r="K33">
        <f>J33*H33</f>
        <v>1.736</v>
      </c>
      <c r="L33" s="6">
        <v>5000</v>
      </c>
      <c r="M33" s="6">
        <v>8.5500000000000007</v>
      </c>
      <c r="P33" s="6">
        <v>4000</v>
      </c>
      <c r="Q33">
        <f>IF((G33*$R$1) &gt; P33, (G33*$R$1) - P33, 0)</f>
        <v>0</v>
      </c>
    </row>
    <row r="34" spans="1:21" x14ac:dyDescent="0.3">
      <c r="A34" t="s">
        <v>110</v>
      </c>
      <c r="B34" t="s">
        <v>48</v>
      </c>
      <c r="D34" s="1" t="s">
        <v>16</v>
      </c>
      <c r="E34" t="s">
        <v>6</v>
      </c>
      <c r="F34" t="s">
        <v>176</v>
      </c>
      <c r="G34">
        <v>1</v>
      </c>
      <c r="H34">
        <v>5.5999999999999999E-3</v>
      </c>
      <c r="I34">
        <f t="shared" si="0"/>
        <v>5.5999999999999999E-3</v>
      </c>
      <c r="J34">
        <f>G34*$K$66</f>
        <v>310</v>
      </c>
      <c r="K34">
        <f>J34*H34</f>
        <v>1.736</v>
      </c>
      <c r="L34" s="6">
        <v>5000</v>
      </c>
      <c r="M34" s="6">
        <v>8.5500000000000007</v>
      </c>
      <c r="P34" s="6">
        <v>4000</v>
      </c>
      <c r="Q34">
        <f>IF((G34*$R$1) &gt; P34, (G34*$R$1) - P34, 0)</f>
        <v>0</v>
      </c>
    </row>
    <row r="35" spans="1:21" x14ac:dyDescent="0.3">
      <c r="A35" t="s">
        <v>138</v>
      </c>
      <c r="B35" t="s">
        <v>139</v>
      </c>
      <c r="D35" s="1" t="s">
        <v>16</v>
      </c>
      <c r="E35" t="s">
        <v>6</v>
      </c>
      <c r="F35" t="s">
        <v>177</v>
      </c>
      <c r="G35">
        <v>1</v>
      </c>
      <c r="H35" s="2">
        <v>5.3E-3</v>
      </c>
      <c r="I35">
        <f t="shared" si="0"/>
        <v>5.3E-3</v>
      </c>
      <c r="J35">
        <f>G35*$K$66</f>
        <v>310</v>
      </c>
      <c r="K35">
        <f>J35*H35</f>
        <v>1.643</v>
      </c>
      <c r="L35" s="6">
        <v>5000</v>
      </c>
      <c r="M35" s="6">
        <v>8.5500000000000007</v>
      </c>
      <c r="P35" s="6">
        <v>4000</v>
      </c>
      <c r="Q35">
        <f>IF((G35*$R$1) &gt; P35, (G35*$R$1) - P35, 0)</f>
        <v>0</v>
      </c>
    </row>
    <row r="36" spans="1:21" x14ac:dyDescent="0.3">
      <c r="A36" t="s">
        <v>136</v>
      </c>
      <c r="B36" t="s">
        <v>137</v>
      </c>
      <c r="D36" s="1" t="s">
        <v>16</v>
      </c>
      <c r="E36" t="s">
        <v>6</v>
      </c>
      <c r="F36" t="s">
        <v>178</v>
      </c>
      <c r="G36">
        <v>2</v>
      </c>
      <c r="H36" s="2">
        <v>5.3E-3</v>
      </c>
      <c r="I36">
        <f t="shared" si="0"/>
        <v>1.06E-2</v>
      </c>
      <c r="J36">
        <f>G36*$K$66</f>
        <v>620</v>
      </c>
      <c r="K36">
        <f>J36*H36</f>
        <v>3.286</v>
      </c>
      <c r="L36" s="6">
        <v>5000</v>
      </c>
      <c r="M36" s="6">
        <v>8.5500000000000007</v>
      </c>
      <c r="P36" s="6">
        <v>4000</v>
      </c>
      <c r="Q36">
        <f>IF((G36*$R$1) &gt; P36, (G36*$R$1) - P36, 0)</f>
        <v>0</v>
      </c>
    </row>
    <row r="37" spans="1:21" x14ac:dyDescent="0.3">
      <c r="A37" t="s">
        <v>120</v>
      </c>
      <c r="B37" t="s">
        <v>70</v>
      </c>
      <c r="D37" s="1" t="s">
        <v>16</v>
      </c>
      <c r="E37" t="s">
        <v>6</v>
      </c>
      <c r="F37" t="s">
        <v>179</v>
      </c>
      <c r="G37">
        <v>1</v>
      </c>
      <c r="H37">
        <v>6.3E-3</v>
      </c>
      <c r="I37">
        <f t="shared" si="0"/>
        <v>6.3E-3</v>
      </c>
      <c r="J37">
        <f>G37*$K$66</f>
        <v>310</v>
      </c>
      <c r="K37">
        <f>J37*H37</f>
        <v>1.9530000000000001</v>
      </c>
      <c r="L37" s="6">
        <v>5000</v>
      </c>
      <c r="M37" s="6">
        <v>9.5</v>
      </c>
      <c r="P37" s="6">
        <v>4000</v>
      </c>
      <c r="Q37">
        <f>IF((G37*$R$1) &gt; P37, (G37*$R$1) - P37, 0)</f>
        <v>0</v>
      </c>
    </row>
    <row r="38" spans="1:21" x14ac:dyDescent="0.3">
      <c r="A38" t="s">
        <v>121</v>
      </c>
      <c r="B38" t="s">
        <v>71</v>
      </c>
      <c r="D38" s="1" t="s">
        <v>16</v>
      </c>
      <c r="E38" t="s">
        <v>6</v>
      </c>
      <c r="F38" t="s">
        <v>180</v>
      </c>
      <c r="G38">
        <v>1</v>
      </c>
      <c r="H38">
        <v>5.5999999999999999E-3</v>
      </c>
      <c r="I38">
        <f t="shared" si="0"/>
        <v>5.5999999999999999E-3</v>
      </c>
      <c r="J38">
        <f>G38*$K$66</f>
        <v>310</v>
      </c>
      <c r="K38">
        <f>J38*H38</f>
        <v>1.736</v>
      </c>
      <c r="L38" s="6">
        <v>5000</v>
      </c>
      <c r="M38" s="6">
        <v>8.5500000000000007</v>
      </c>
      <c r="P38" s="6">
        <v>4000</v>
      </c>
      <c r="Q38">
        <f>IF((G38*$R$1) &gt; P38, (G38*$R$1) - P38, 0)</f>
        <v>0</v>
      </c>
    </row>
    <row r="39" spans="1:21" x14ac:dyDescent="0.3">
      <c r="A39" t="s">
        <v>126</v>
      </c>
      <c r="B39" t="s">
        <v>82</v>
      </c>
      <c r="D39" s="1" t="s">
        <v>16</v>
      </c>
      <c r="E39" t="s">
        <v>6</v>
      </c>
      <c r="F39" t="s">
        <v>181</v>
      </c>
      <c r="G39">
        <v>1</v>
      </c>
      <c r="H39">
        <v>5.5999999999999999E-3</v>
      </c>
      <c r="I39">
        <f t="shared" si="0"/>
        <v>5.5999999999999999E-3</v>
      </c>
      <c r="J39">
        <f>G39*$K$66</f>
        <v>310</v>
      </c>
      <c r="K39">
        <f>J39*H39</f>
        <v>1.736</v>
      </c>
      <c r="L39" s="6">
        <v>5000</v>
      </c>
      <c r="M39" s="6">
        <v>9.5</v>
      </c>
      <c r="P39" s="6">
        <v>4000</v>
      </c>
      <c r="Q39">
        <f>IF((G39*$R$1) &gt; P39, (G39*$R$1) - P39, 0)</f>
        <v>0</v>
      </c>
    </row>
    <row r="40" spans="1:21" x14ac:dyDescent="0.3">
      <c r="A40" t="s">
        <v>130</v>
      </c>
      <c r="B40" t="s">
        <v>88</v>
      </c>
      <c r="D40" s="1" t="s">
        <v>16</v>
      </c>
      <c r="E40" t="s">
        <v>6</v>
      </c>
      <c r="F40" t="s">
        <v>182</v>
      </c>
      <c r="G40">
        <v>2</v>
      </c>
      <c r="H40">
        <v>5.5999999999999999E-3</v>
      </c>
      <c r="I40">
        <f t="shared" si="0"/>
        <v>1.12E-2</v>
      </c>
      <c r="J40">
        <f>G40*$K$66</f>
        <v>620</v>
      </c>
      <c r="K40">
        <f>J40*H40</f>
        <v>3.472</v>
      </c>
      <c r="L40" s="6">
        <v>5000</v>
      </c>
      <c r="M40" s="6">
        <v>8.5500000000000007</v>
      </c>
      <c r="P40" s="6">
        <v>4000</v>
      </c>
      <c r="Q40">
        <f>IF((G40*$R$1) &gt; P40, (G40*$R$1) - P40, 0)</f>
        <v>0</v>
      </c>
    </row>
    <row r="41" spans="1:21" x14ac:dyDescent="0.3">
      <c r="A41" t="s">
        <v>127</v>
      </c>
      <c r="B41" t="s">
        <v>83</v>
      </c>
      <c r="D41" s="1" t="s">
        <v>16</v>
      </c>
      <c r="E41" t="s">
        <v>6</v>
      </c>
      <c r="F41" t="s">
        <v>183</v>
      </c>
      <c r="G41">
        <v>1</v>
      </c>
      <c r="H41">
        <v>5.5999999999999999E-3</v>
      </c>
      <c r="I41">
        <f t="shared" si="0"/>
        <v>5.5999999999999999E-3</v>
      </c>
      <c r="J41">
        <f>G41*$K$66</f>
        <v>310</v>
      </c>
      <c r="K41">
        <f>J41*H41</f>
        <v>1.736</v>
      </c>
      <c r="L41" s="6">
        <v>5000</v>
      </c>
      <c r="M41" s="6">
        <v>8.5500000000000007</v>
      </c>
      <c r="P41" s="6">
        <v>4000</v>
      </c>
      <c r="Q41">
        <f>IF((G41*$R$1) &gt; P41, (G41*$R$1) - P41, 0)</f>
        <v>0</v>
      </c>
    </row>
    <row r="42" spans="1:21" s="13" customFormat="1" x14ac:dyDescent="0.3">
      <c r="A42" s="13" t="s">
        <v>148</v>
      </c>
      <c r="B42" s="13" t="s">
        <v>149</v>
      </c>
      <c r="D42" s="14" t="s">
        <v>16</v>
      </c>
      <c r="E42" s="13" t="s">
        <v>6</v>
      </c>
      <c r="F42" s="13" t="s">
        <v>184</v>
      </c>
      <c r="G42" s="13">
        <v>1</v>
      </c>
      <c r="H42" s="13">
        <v>5.8999999999999999E-3</v>
      </c>
      <c r="I42" s="13">
        <f t="shared" si="0"/>
        <v>5.8999999999999999E-3</v>
      </c>
      <c r="J42" s="13">
        <f>G42*$K$66</f>
        <v>310</v>
      </c>
      <c r="K42" s="13">
        <f>J42*H42</f>
        <v>1.829</v>
      </c>
      <c r="L42" s="13">
        <v>5000</v>
      </c>
      <c r="M42" s="13">
        <v>9.5</v>
      </c>
      <c r="P42" s="13">
        <v>4000</v>
      </c>
      <c r="Q42" s="13">
        <f>IF((G42*$R$1) &gt; P42, (G42*$R$1) - P42, 0)</f>
        <v>0</v>
      </c>
      <c r="U42" s="13" t="s">
        <v>216</v>
      </c>
    </row>
    <row r="43" spans="1:21" s="13" customFormat="1" x14ac:dyDescent="0.3">
      <c r="A43" s="13" t="s">
        <v>150</v>
      </c>
      <c r="B43" s="13" t="s">
        <v>151</v>
      </c>
      <c r="D43" s="14" t="s">
        <v>16</v>
      </c>
      <c r="E43" s="13" t="s">
        <v>6</v>
      </c>
      <c r="F43" s="13" t="s">
        <v>185</v>
      </c>
      <c r="G43" s="13">
        <v>1</v>
      </c>
      <c r="H43" s="13">
        <v>5.8999999999999999E-3</v>
      </c>
      <c r="I43" s="13">
        <f t="shared" si="0"/>
        <v>5.8999999999999999E-3</v>
      </c>
      <c r="J43" s="13">
        <f>G43*$K$66</f>
        <v>310</v>
      </c>
      <c r="K43" s="13">
        <f>J43*H43</f>
        <v>1.829</v>
      </c>
      <c r="L43" s="13">
        <v>5000</v>
      </c>
      <c r="M43" s="13">
        <v>9.5</v>
      </c>
      <c r="P43" s="13">
        <v>4000</v>
      </c>
      <c r="Q43" s="13">
        <f>IF((G43*$R$1) &gt; P43, (G43*$R$1) - P43, 0)</f>
        <v>0</v>
      </c>
      <c r="U43" s="13" t="s">
        <v>216</v>
      </c>
    </row>
    <row r="44" spans="1:21" x14ac:dyDescent="0.3">
      <c r="A44" t="s">
        <v>117</v>
      </c>
      <c r="B44" t="s">
        <v>64</v>
      </c>
      <c r="C44" t="s">
        <v>23</v>
      </c>
      <c r="E44" t="s">
        <v>6</v>
      </c>
      <c r="F44" t="s">
        <v>186</v>
      </c>
      <c r="G44">
        <v>1</v>
      </c>
      <c r="H44">
        <v>0.50907999999999998</v>
      </c>
      <c r="I44">
        <f t="shared" si="0"/>
        <v>0.50907999999999998</v>
      </c>
      <c r="J44">
        <f>G44*$K$66</f>
        <v>310</v>
      </c>
      <c r="K44">
        <f>J44*H44</f>
        <v>157.81479999999999</v>
      </c>
      <c r="L44" s="6">
        <v>350</v>
      </c>
      <c r="M44" s="6">
        <v>168.98</v>
      </c>
      <c r="P44" s="6">
        <v>0</v>
      </c>
      <c r="Q44">
        <f>IF((G44*$R$1) &gt; P44, (G44*$R$1) - P44, 0)</f>
        <v>300</v>
      </c>
      <c r="S44">
        <v>325</v>
      </c>
      <c r="T44">
        <v>165.11</v>
      </c>
    </row>
    <row r="45" spans="1:21" s="19" customFormat="1" x14ac:dyDescent="0.3">
      <c r="A45" s="19" t="s">
        <v>107</v>
      </c>
      <c r="B45" s="19" t="s">
        <v>97</v>
      </c>
      <c r="C45" s="19" t="s">
        <v>98</v>
      </c>
      <c r="E45" s="19" t="s">
        <v>99</v>
      </c>
      <c r="F45" s="19" t="s">
        <v>100</v>
      </c>
      <c r="G45" s="19">
        <v>2</v>
      </c>
      <c r="H45" s="19">
        <v>1.69</v>
      </c>
      <c r="I45" s="19">
        <f t="shared" si="0"/>
        <v>3.38</v>
      </c>
      <c r="J45" s="19">
        <f>G45*$K$66</f>
        <v>620</v>
      </c>
      <c r="K45" s="19">
        <f>J45*H45</f>
        <v>1047.8</v>
      </c>
      <c r="L45" s="20">
        <v>650</v>
      </c>
      <c r="M45" s="20">
        <v>1098.5</v>
      </c>
      <c r="N45" s="19" t="s">
        <v>99</v>
      </c>
      <c r="P45" s="20">
        <v>0</v>
      </c>
      <c r="Q45" s="19">
        <f>IF((G45*$R$1) &gt; P45, (G45*$R$1) - P45, 0)</f>
        <v>600</v>
      </c>
      <c r="S45" s="19">
        <v>625</v>
      </c>
      <c r="T45" s="21">
        <v>1256.25</v>
      </c>
    </row>
    <row r="46" spans="1:21" s="6" customFormat="1" x14ac:dyDescent="0.3">
      <c r="A46" s="6" t="s">
        <v>105</v>
      </c>
      <c r="B46" s="6" t="s">
        <v>41</v>
      </c>
      <c r="C46" s="6" t="s">
        <v>39</v>
      </c>
      <c r="D46" s="6" t="s">
        <v>40</v>
      </c>
      <c r="E46" s="6" t="s">
        <v>6</v>
      </c>
      <c r="F46" s="6" t="s">
        <v>38</v>
      </c>
      <c r="G46" s="6">
        <v>16</v>
      </c>
      <c r="H46" s="6">
        <v>7.6770000000000005E-2</v>
      </c>
      <c r="I46" s="6">
        <f t="shared" si="0"/>
        <v>1.2283200000000001</v>
      </c>
      <c r="J46" s="6">
        <f>G46*$K$66</f>
        <v>4960</v>
      </c>
      <c r="K46" s="6">
        <f>J46*H46</f>
        <v>380.7792</v>
      </c>
      <c r="L46" s="6">
        <v>9000</v>
      </c>
      <c r="M46" s="6">
        <v>855</v>
      </c>
      <c r="N46" s="6" t="s">
        <v>99</v>
      </c>
      <c r="P46" s="6">
        <v>4000</v>
      </c>
      <c r="Q46">
        <f>IF((G46*$R$1) &gt; P46, (G46*$R$1) - P46, 0)</f>
        <v>800</v>
      </c>
      <c r="S46" s="6">
        <v>1500</v>
      </c>
      <c r="T46" s="6">
        <v>187.79</v>
      </c>
    </row>
    <row r="47" spans="1:21" s="6" customFormat="1" x14ac:dyDescent="0.3">
      <c r="A47" s="6" t="s">
        <v>217</v>
      </c>
      <c r="B47" s="6" t="s">
        <v>55</v>
      </c>
      <c r="C47" s="6" t="s">
        <v>53</v>
      </c>
      <c r="D47" s="7" t="s">
        <v>54</v>
      </c>
      <c r="E47" s="6" t="s">
        <v>6</v>
      </c>
      <c r="F47" s="6" t="s">
        <v>52</v>
      </c>
      <c r="G47" s="6">
        <v>1</v>
      </c>
      <c r="H47" s="6">
        <v>1.5200400000000001</v>
      </c>
      <c r="I47" s="6">
        <f t="shared" si="0"/>
        <v>1.5200400000000001</v>
      </c>
      <c r="J47" s="6">
        <f>G47*$K$66</f>
        <v>310</v>
      </c>
      <c r="K47" s="6">
        <f>J47*H47</f>
        <v>471.2124</v>
      </c>
      <c r="P47" s="6">
        <v>0</v>
      </c>
      <c r="Q47" s="6">
        <f>IF((G47*$R$1) &gt; P47, (G47*$R$1) - P47, 0)</f>
        <v>300</v>
      </c>
      <c r="S47" s="6">
        <v>325</v>
      </c>
      <c r="T47" s="6">
        <v>559</v>
      </c>
    </row>
    <row r="48" spans="1:21" s="6" customFormat="1" x14ac:dyDescent="0.3">
      <c r="A48" s="6" t="s">
        <v>114</v>
      </c>
      <c r="B48" s="6" t="s">
        <v>60</v>
      </c>
      <c r="C48" s="6" t="s">
        <v>152</v>
      </c>
      <c r="D48" s="7" t="s">
        <v>61</v>
      </c>
      <c r="E48" s="6" t="s">
        <v>6</v>
      </c>
      <c r="F48" s="6" t="s">
        <v>188</v>
      </c>
      <c r="G48" s="6">
        <v>1</v>
      </c>
      <c r="H48" s="6">
        <v>0.37</v>
      </c>
      <c r="I48" s="6">
        <f t="shared" si="0"/>
        <v>0.37</v>
      </c>
      <c r="J48" s="6">
        <f>G48*$K$66</f>
        <v>310</v>
      </c>
      <c r="K48" s="6">
        <f>J48*H48</f>
        <v>114.7</v>
      </c>
      <c r="L48" s="6">
        <v>350</v>
      </c>
      <c r="M48" s="6">
        <v>118.3</v>
      </c>
      <c r="P48" s="6">
        <v>0</v>
      </c>
      <c r="Q48">
        <f>IF((G48*$R$1) &gt; P48, (G48*$R$1) - P48, 0)</f>
        <v>300</v>
      </c>
      <c r="S48" s="6" t="s">
        <v>164</v>
      </c>
      <c r="U48" s="6" t="s">
        <v>209</v>
      </c>
    </row>
    <row r="49" spans="1:21" s="6" customFormat="1" x14ac:dyDescent="0.3">
      <c r="A49" s="6" t="s">
        <v>114</v>
      </c>
      <c r="B49" s="6" t="s">
        <v>60</v>
      </c>
      <c r="C49" s="6" t="s">
        <v>201</v>
      </c>
      <c r="D49" s="7" t="s">
        <v>200</v>
      </c>
      <c r="E49" s="6" t="s">
        <v>6</v>
      </c>
      <c r="F49" s="6" t="s">
        <v>199</v>
      </c>
      <c r="G49" s="6">
        <v>1</v>
      </c>
      <c r="H49" s="6">
        <v>0.81810000000000005</v>
      </c>
      <c r="I49" s="6">
        <f t="shared" si="0"/>
        <v>0.81810000000000005</v>
      </c>
      <c r="J49" s="6">
        <f>G49*$K$66</f>
        <v>310</v>
      </c>
      <c r="K49" s="6">
        <f>J49*H49</f>
        <v>253.61100000000002</v>
      </c>
      <c r="P49" s="6">
        <v>0</v>
      </c>
      <c r="Q49">
        <f>IF((G49*$R$1) &gt; P49, (G49*$R$1) - P49, 0)</f>
        <v>300</v>
      </c>
      <c r="S49" s="6">
        <v>325</v>
      </c>
      <c r="T49" s="6">
        <v>265.54000000000002</v>
      </c>
      <c r="U49" s="6" t="s">
        <v>208</v>
      </c>
    </row>
    <row r="50" spans="1:21" s="6" customFormat="1" ht="13.8" customHeight="1" x14ac:dyDescent="0.3">
      <c r="A50" s="6" t="s">
        <v>103</v>
      </c>
      <c r="B50" s="6" t="s">
        <v>26</v>
      </c>
      <c r="C50" s="6" t="s">
        <v>32</v>
      </c>
      <c r="D50" s="7" t="s">
        <v>27</v>
      </c>
      <c r="E50" s="6" t="s">
        <v>6</v>
      </c>
      <c r="F50" s="6" t="s">
        <v>33</v>
      </c>
      <c r="G50" s="6">
        <v>1</v>
      </c>
      <c r="H50" s="6">
        <v>9.6159599999999994</v>
      </c>
      <c r="I50" s="6">
        <f t="shared" si="0"/>
        <v>9.6159599999999994</v>
      </c>
      <c r="J50" s="6">
        <f>G50*$K$66</f>
        <v>310</v>
      </c>
      <c r="K50" s="6">
        <f>J50*H50</f>
        <v>2980.9476</v>
      </c>
      <c r="N50" s="6" t="s">
        <v>164</v>
      </c>
      <c r="P50" s="6">
        <v>300</v>
      </c>
      <c r="Q50">
        <f>IF((G50*$R$1) &gt; P50, (G50*$R$1) - P50, 0)</f>
        <v>0</v>
      </c>
      <c r="S50" s="6" t="s">
        <v>196</v>
      </c>
    </row>
    <row r="51" spans="1:21" x14ac:dyDescent="0.3">
      <c r="A51" t="s">
        <v>125</v>
      </c>
      <c r="B51" t="s">
        <v>81</v>
      </c>
      <c r="C51" t="s">
        <v>80</v>
      </c>
      <c r="E51" t="s">
        <v>6</v>
      </c>
      <c r="F51" t="s">
        <v>187</v>
      </c>
      <c r="G51">
        <v>1</v>
      </c>
      <c r="H51">
        <v>0.42</v>
      </c>
      <c r="I51">
        <f t="shared" si="0"/>
        <v>0.42</v>
      </c>
      <c r="J51">
        <f>G51*$K$66</f>
        <v>310</v>
      </c>
      <c r="K51">
        <f>J51*H51</f>
        <v>130.19999999999999</v>
      </c>
      <c r="L51">
        <v>350</v>
      </c>
      <c r="M51">
        <v>161</v>
      </c>
      <c r="N51" s="6"/>
      <c r="P51" s="6">
        <v>0</v>
      </c>
      <c r="Q51">
        <f>IF((G51*$R$1) &gt; P51, (G51*$R$1) - P51, 0)</f>
        <v>300</v>
      </c>
      <c r="U51" t="s">
        <v>209</v>
      </c>
    </row>
    <row r="52" spans="1:21" x14ac:dyDescent="0.3">
      <c r="F52" t="s">
        <v>219</v>
      </c>
      <c r="G52">
        <v>1</v>
      </c>
      <c r="H52">
        <v>0.71153999999999995</v>
      </c>
      <c r="I52">
        <f t="shared" si="0"/>
        <v>0.71153999999999995</v>
      </c>
      <c r="J52">
        <f>G52*$K$66</f>
        <v>310</v>
      </c>
      <c r="N52" s="6"/>
      <c r="P52" s="6"/>
      <c r="S52">
        <v>325</v>
      </c>
      <c r="T52">
        <v>231.25</v>
      </c>
      <c r="U52" t="s">
        <v>208</v>
      </c>
    </row>
    <row r="53" spans="1:21" s="20" customFormat="1" x14ac:dyDescent="0.3">
      <c r="A53" s="20" t="s">
        <v>133</v>
      </c>
      <c r="B53" s="20" t="s">
        <v>134</v>
      </c>
      <c r="C53" s="20" t="s">
        <v>135</v>
      </c>
      <c r="D53" s="22"/>
      <c r="E53" s="20" t="s">
        <v>6</v>
      </c>
      <c r="F53" s="20" t="s">
        <v>142</v>
      </c>
      <c r="G53" s="20">
        <v>1</v>
      </c>
      <c r="H53" s="20">
        <v>1.37</v>
      </c>
      <c r="I53" s="20">
        <f t="shared" si="0"/>
        <v>1.37</v>
      </c>
      <c r="J53" s="20">
        <f>G53*$K$66</f>
        <v>310</v>
      </c>
      <c r="K53" s="20">
        <f>J53*H53</f>
        <v>424.70000000000005</v>
      </c>
      <c r="L53" s="20">
        <v>350</v>
      </c>
      <c r="M53" s="20">
        <v>500.5</v>
      </c>
      <c r="P53" s="20">
        <v>61</v>
      </c>
      <c r="Q53" s="20">
        <f>IF((G53*$R$1) &gt; P53, (G53*$R$1) - P53, 0)</f>
        <v>239</v>
      </c>
      <c r="S53" s="20">
        <v>240</v>
      </c>
      <c r="T53" s="20">
        <v>844.08</v>
      </c>
      <c r="U53" s="20" t="s">
        <v>198</v>
      </c>
    </row>
    <row r="54" spans="1:21" x14ac:dyDescent="0.3">
      <c r="A54" t="s">
        <v>108</v>
      </c>
      <c r="B54" t="s">
        <v>44</v>
      </c>
      <c r="C54" t="s">
        <v>43</v>
      </c>
      <c r="D54" t="s">
        <v>45</v>
      </c>
      <c r="E54" t="s">
        <v>6</v>
      </c>
      <c r="F54" t="s">
        <v>42</v>
      </c>
      <c r="G54">
        <v>1</v>
      </c>
      <c r="H54">
        <v>1.2250000000000001</v>
      </c>
      <c r="I54">
        <f t="shared" si="0"/>
        <v>1.2250000000000001</v>
      </c>
      <c r="J54">
        <f>G54*$K$66</f>
        <v>310</v>
      </c>
      <c r="K54">
        <f>J54*H54</f>
        <v>379.75</v>
      </c>
      <c r="L54">
        <v>350</v>
      </c>
      <c r="M54">
        <v>461.47</v>
      </c>
      <c r="N54" s="6"/>
      <c r="P54">
        <v>0</v>
      </c>
      <c r="Q54">
        <f>IF((G54*$R$1) &gt; P54, (G54*$R$1) - P54, 0)</f>
        <v>300</v>
      </c>
      <c r="U54" t="s">
        <v>209</v>
      </c>
    </row>
    <row r="55" spans="1:21" x14ac:dyDescent="0.3">
      <c r="D55"/>
      <c r="F55" t="s">
        <v>220</v>
      </c>
      <c r="G55">
        <v>1</v>
      </c>
      <c r="H55">
        <v>2.3387500000000001</v>
      </c>
      <c r="I55">
        <f t="shared" si="0"/>
        <v>2.3387500000000001</v>
      </c>
      <c r="J55">
        <f>G55*$K$66</f>
        <v>310</v>
      </c>
      <c r="N55" s="6"/>
      <c r="S55">
        <v>325</v>
      </c>
      <c r="T55">
        <v>558.20000000000005</v>
      </c>
      <c r="U55" t="s">
        <v>208</v>
      </c>
    </row>
    <row r="56" spans="1:21" s="6" customFormat="1" x14ac:dyDescent="0.3">
      <c r="A56" s="6" t="s">
        <v>104</v>
      </c>
      <c r="B56" s="6" t="s">
        <v>34</v>
      </c>
      <c r="C56" s="6" t="s">
        <v>29</v>
      </c>
      <c r="D56" s="7" t="s">
        <v>30</v>
      </c>
      <c r="E56" s="6" t="s">
        <v>6</v>
      </c>
      <c r="F56" s="6" t="s">
        <v>31</v>
      </c>
      <c r="G56" s="6">
        <v>1</v>
      </c>
      <c r="H56" s="6">
        <v>0.75</v>
      </c>
      <c r="I56" s="6">
        <f t="shared" si="0"/>
        <v>0.75</v>
      </c>
      <c r="J56" s="6">
        <f>G56*$K$66</f>
        <v>310</v>
      </c>
      <c r="K56" s="6">
        <f>J56*H56</f>
        <v>232.5</v>
      </c>
      <c r="L56" s="6">
        <v>350</v>
      </c>
      <c r="M56" s="6">
        <v>262.5</v>
      </c>
      <c r="N56" s="6" t="s">
        <v>99</v>
      </c>
      <c r="P56" s="6">
        <v>310</v>
      </c>
      <c r="Q56">
        <f>IF((G56*$R$1) &gt; P56, (G56*$R$1) - P56, 0)</f>
        <v>0</v>
      </c>
      <c r="U56" s="6" t="s">
        <v>209</v>
      </c>
    </row>
    <row r="57" spans="1:21" x14ac:dyDescent="0.3">
      <c r="F57" s="6" t="s">
        <v>31</v>
      </c>
      <c r="G57" s="6">
        <v>1</v>
      </c>
      <c r="H57" s="6">
        <v>1.16154</v>
      </c>
      <c r="I57" s="6">
        <f t="shared" si="0"/>
        <v>1.16154</v>
      </c>
      <c r="J57" s="6">
        <f>G57*$K$66</f>
        <v>310</v>
      </c>
      <c r="S57" s="6">
        <v>325</v>
      </c>
      <c r="T57" s="6">
        <v>377.5</v>
      </c>
      <c r="U57" s="6" t="s">
        <v>208</v>
      </c>
    </row>
    <row r="59" spans="1:21" x14ac:dyDescent="0.3">
      <c r="H59" s="2"/>
    </row>
    <row r="60" spans="1:21" x14ac:dyDescent="0.3">
      <c r="G60">
        <f>SUM(G7:G58)</f>
        <v>145</v>
      </c>
      <c r="I60">
        <f>SUM(I7:I58)</f>
        <v>45.724930000000008</v>
      </c>
      <c r="J60">
        <f>SUM(J7:J58)</f>
        <v>44950</v>
      </c>
      <c r="K60">
        <f>SUM(K7:K58)</f>
        <v>12260.276800000001</v>
      </c>
      <c r="M60">
        <f>SUM(M2:M56)</f>
        <v>7178.4400000000023</v>
      </c>
      <c r="S60">
        <f>SUM(T3:T56)</f>
        <v>7253.3850000000002</v>
      </c>
    </row>
    <row r="63" spans="1:21" x14ac:dyDescent="0.3">
      <c r="H63" t="s">
        <v>7</v>
      </c>
      <c r="J63" t="s">
        <v>8</v>
      </c>
      <c r="K63" t="s">
        <v>9</v>
      </c>
    </row>
    <row r="64" spans="1:21" x14ac:dyDescent="0.3">
      <c r="J64" t="s">
        <v>10</v>
      </c>
      <c r="K64">
        <v>10</v>
      </c>
    </row>
    <row r="65" spans="11:11" x14ac:dyDescent="0.3">
      <c r="K65">
        <v>300</v>
      </c>
    </row>
    <row r="66" spans="11:11" x14ac:dyDescent="0.3">
      <c r="K66">
        <f>SUM(K64:K65)</f>
        <v>310</v>
      </c>
    </row>
  </sheetData>
  <autoFilter ref="A1:A66" xr:uid="{322A17EC-57F6-4ABA-9678-4CDB8989D43F}">
    <sortState xmlns:xlrd2="http://schemas.microsoft.com/office/spreadsheetml/2017/richdata2" ref="A2:M66">
      <sortCondition ref="A1:A66"/>
    </sortState>
  </autoFilter>
  <phoneticPr fontId="2" type="noConversion"/>
  <hyperlinks>
    <hyperlink ref="F20" r:id="rId1" xr:uid="{D88996AB-3702-4334-914A-21A7A4A891C9}"/>
  </hyperlinks>
  <pageMargins left="0.7" right="0.7" top="0.75" bottom="0.75" header="0.3" footer="0.3"/>
  <pageSetup scale="59" fitToHeight="0" orientation="landscape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cp:lastPrinted>2020-08-30T23:55:27Z</cp:lastPrinted>
  <dcterms:created xsi:type="dcterms:W3CDTF">2018-03-02T07:07:43Z</dcterms:created>
  <dcterms:modified xsi:type="dcterms:W3CDTF">2022-09-12T06:56:55Z</dcterms:modified>
</cp:coreProperties>
</file>