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<sst xmlns="http://schemas.openxmlformats.org/spreadsheetml/2006/main" count="41">
  <si>
    <t>成本</t>
  </si>
  <si>
    <t>底仓</t>
  </si>
  <si>
    <t>总额</t>
  </si>
  <si>
    <t>模板</t>
  </si>
  <si>
    <t>总额/底仓，小数点后不限制保留位数</t>
  </si>
  <si>
    <t>手动输入</t>
  </si>
  <si>
    <t>所有内容支持手动修改</t>
  </si>
  <si>
    <t>净值</t>
  </si>
  <si>
    <t>份额</t>
  </si>
  <si>
    <t>市值</t>
  </si>
  <si>
    <t>另有保存键，随时保存修改结果（不需要保留修改记录）</t>
  </si>
  <si>
    <t>成本*（1+涨跌幅）</t>
  </si>
  <si>
    <t>默认=底仓</t>
  </si>
  <si>
    <t>净值*份额，小数点后默认保留2位</t>
  </si>
  <si>
    <t>涨跌幅%</t>
  </si>
  <si>
    <t>盈亏额</t>
  </si>
  <si>
    <t>操作份额</t>
  </si>
  <si>
    <t>提示</t>
  </si>
  <si>
    <t>买入金额</t>
  </si>
  <si>
    <t>卖出份额</t>
  </si>
  <si>
    <t>手动输入，默认百分比，小数点后保留2位</t>
  </si>
  <si>
    <t>市值-总额</t>
  </si>
  <si>
    <t>盈亏额/净值，小数点后默认保留2位</t>
  </si>
  <si>
    <t>IF函数，如果操作份额&gt;0，提示卖出，反之，提示买入</t>
  </si>
  <si>
    <t>当晚净值</t>
  </si>
  <si>
    <t>当晚份额</t>
  </si>
  <si>
    <t>当晚市值</t>
  </si>
  <si>
    <t>自动更新，如果没法做到则手动输入</t>
  </si>
  <si>
    <t>IF函数，如果卖出份额有填内容，当晚份额=份额-卖出份额，小数点后默认保留2位</t>
  </si>
  <si>
    <t>IF函数，如果卖出份额有填内容，当晚市值=当晚净值*当晚份额</t>
  </si>
  <si>
    <t>确认更新</t>
  </si>
  <si>
    <t>如果买入金额有填内容，当晚份额=份额+买入金额/当晚净值</t>
  </si>
  <si>
    <t>IF函数，如果买入份额有填内容，当晚市值=当晚净值*份额+买入金额</t>
  </si>
  <si>
    <t>确认更新后，第四行统一变成第一行，覆盖原始记录</t>
  </si>
  <si>
    <t>点击确认更新后</t>
  </si>
  <si>
    <t>即：当晚净值变成成本，当晚份额变成底仓……</t>
  </si>
  <si>
    <t>自动跳成当晚净值</t>
  </si>
  <si>
    <t>带公式的</t>
  </si>
  <si>
    <t>确认更新后</t>
  </si>
  <si>
    <t>test</t>
  </si>
  <si>
    <t>原始数据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</si>
</sst>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81688894314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7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9" fontId="0" fillId="0" borderId="0" xfId="1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0" borderId="0" xfId="1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0" fontId="0" fillId="0" borderId="0" xfId="1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53"/>
  <sheetViews>
    <sheetView tabSelected="1" topLeftCell="C1" workbookViewId="0">
      <selection activeCell="E25" sqref="E25"/>
    </sheetView>
  </sheetViews>
  <sheetFormatPr defaultColWidth="9" defaultRowHeight="14.25" outlineLevelCol="7"/>
  <cols>
    <col min="1" max="1" width="10.8333333333333" style="1"/>
    <col min="2" max="2" width="13.3333333333333" style="1" customWidth="1"/>
    <col min="3" max="3" width="38.6666666666667" style="1" customWidth="1"/>
    <col min="4" max="4" width="38.8333333333333" style="1" customWidth="1"/>
    <col min="5" max="5" width="33.5" style="1" customWidth="1"/>
    <col min="6" max="6" width="50.5" style="1" customWidth="1"/>
    <col min="7" max="16384" width="10.8333333333333" style="1"/>
  </cols>
  <sheetData>
    <row r="3" spans="4:4">
      <c r="D3" s="2"/>
    </row>
    <row r="4" spans="4:4">
      <c r="D4" s="3"/>
    </row>
    <row r="5" spans="3:5">
      <c r="C5" s="4" t="s">
        <v>0</v>
      </c>
      <c r="D5" s="4" t="s">
        <v>1</v>
      </c>
      <c r="E5" s="4" t="s">
        <v>2</v>
      </c>
    </row>
    <row r="6" spans="1:5">
      <c r="A6" s="1" t="s">
        <v>3</v>
      </c>
      <c r="C6" s="1" t="s">
        <v>4</v>
      </c>
      <c r="D6" s="1" t="s">
        <v>5</v>
      </c>
      <c r="E6" s="1" t="s">
        <v>5</v>
      </c>
    </row>
    <row r="7" spans="1:5">
      <c r="A7" s="5" t="s">
        <v>6</v>
      </c>
      <c r="C7" s="4" t="s">
        <v>7</v>
      </c>
      <c r="D7" s="4" t="s">
        <v>8</v>
      </c>
      <c r="E7" s="4" t="s">
        <v>9</v>
      </c>
    </row>
    <row r="8" spans="1:5">
      <c r="A8" s="1" t="s">
        <v>10</v>
      </c>
      <c r="C8" s="1" t="s">
        <v>11</v>
      </c>
      <c r="D8" s="1" t="s">
        <v>12</v>
      </c>
      <c r="E8" s="1" t="s">
        <v>13</v>
      </c>
    </row>
    <row r="9" spans="3:8"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</row>
    <row r="10" spans="3:8">
      <c r="C10" s="1" t="s">
        <v>20</v>
      </c>
      <c r="D10" s="1" t="s">
        <v>21</v>
      </c>
      <c r="E10" s="1" t="s">
        <v>22</v>
      </c>
      <c r="F10" s="1" t="s">
        <v>23</v>
      </c>
      <c r="G10" s="1" t="s">
        <v>5</v>
      </c>
      <c r="H10" s="1" t="s">
        <v>5</v>
      </c>
    </row>
    <row r="11" spans="3:5">
      <c r="C11" s="4" t="s">
        <v>24</v>
      </c>
      <c r="D11" s="4" t="s">
        <v>25</v>
      </c>
      <c r="E11" s="4" t="s">
        <v>26</v>
      </c>
    </row>
    <row r="12" ht="28.5" spans="3:6">
      <c r="C12" s="6" t="s">
        <v>27</v>
      </c>
      <c r="D12" s="6" t="s">
        <v>28</v>
      </c>
      <c r="E12" s="6" t="s">
        <v>29</v>
      </c>
      <c r="F12" s="4" t="s">
        <v>30</v>
      </c>
    </row>
    <row r="13" ht="28.5" spans="3:6">
      <c r="C13" s="6"/>
      <c r="D13" s="6" t="s">
        <v>31</v>
      </c>
      <c r="E13" s="6" t="s">
        <v>32</v>
      </c>
      <c r="F13" s="1" t="s">
        <v>33</v>
      </c>
    </row>
    <row r="14" spans="2:6">
      <c r="B14" s="1" t="s">
        <v>34</v>
      </c>
      <c r="C14" s="4" t="s">
        <v>0</v>
      </c>
      <c r="D14" s="4" t="s">
        <v>1</v>
      </c>
      <c r="E14" s="4" t="s">
        <v>2</v>
      </c>
      <c r="F14" s="1" t="s">
        <v>35</v>
      </c>
    </row>
    <row r="15" spans="3:5">
      <c r="C15" s="1" t="s">
        <v>36</v>
      </c>
      <c r="D15" s="1" t="s">
        <v>25</v>
      </c>
      <c r="E15" s="1" t="s">
        <v>26</v>
      </c>
    </row>
    <row r="17" spans="1:5">
      <c r="A17" s="1" t="s">
        <v>37</v>
      </c>
      <c r="C17" s="7" t="s">
        <v>0</v>
      </c>
      <c r="D17" s="7" t="s">
        <v>1</v>
      </c>
      <c r="E17" s="7" t="s">
        <v>2</v>
      </c>
    </row>
    <row r="18" spans="3:3">
      <c r="C18" s="1" t="e">
        <f>E18/D18</f>
        <v>#DIV/0!</v>
      </c>
    </row>
    <row r="19" spans="3:5">
      <c r="C19" s="7" t="s">
        <v>7</v>
      </c>
      <c r="D19" s="7" t="s">
        <v>8</v>
      </c>
      <c r="E19" s="7" t="s">
        <v>9</v>
      </c>
    </row>
    <row r="20" spans="3:5">
      <c r="C20" s="1" t="e">
        <f>C18*(1+C22)</f>
        <v>#DIV/0!</v>
      </c>
      <c r="D20" s="1">
        <f>D18</f>
        <v>0</v>
      </c>
      <c r="E20" s="1" t="e">
        <f>C20*D20</f>
        <v>#DIV/0!</v>
      </c>
    </row>
    <row r="21" spans="3:8">
      <c r="C21" s="7" t="s">
        <v>14</v>
      </c>
      <c r="D21" s="7" t="s">
        <v>15</v>
      </c>
      <c r="E21" s="7" t="s">
        <v>16</v>
      </c>
      <c r="F21" s="7" t="s">
        <v>17</v>
      </c>
      <c r="G21" s="7" t="s">
        <v>18</v>
      </c>
      <c r="H21" s="7" t="s">
        <v>19</v>
      </c>
    </row>
    <row r="22" spans="3:6">
      <c r="C22" s="8"/>
      <c r="D22" s="1" t="e">
        <f>E20-E18</f>
        <v>#DIV/0!</v>
      </c>
      <c r="E22" s="1" t="e">
        <f>D22/C20</f>
        <v>#DIV/0!</v>
      </c>
      <c r="F22" s="1" t="e">
        <f>IF(E22&gt;0,"卖出","买入")</f>
        <v>#DIV/0!</v>
      </c>
    </row>
    <row r="23" spans="3:5">
      <c r="C23" s="9" t="s">
        <v>24</v>
      </c>
      <c r="D23" s="9" t="s">
        <v>25</v>
      </c>
      <c r="E23" s="9" t="s">
        <v>26</v>
      </c>
    </row>
    <row r="24" spans="3:6">
      <c r="C24" s="10"/>
      <c r="D24" s="10" t="e">
        <f>IF(H22&gt;0,D20-H22,D20+G22/C24)</f>
        <v>#DIV/0!</v>
      </c>
      <c r="E24" s="10">
        <f>IF(H22&gt;0,C24*D24,G22+C24*D20)</f>
        <v>0</v>
      </c>
      <c r="F24" s="7" t="s">
        <v>30</v>
      </c>
    </row>
    <row r="25" spans="2:6">
      <c r="B25" s="1" t="s">
        <v>38</v>
      </c>
      <c r="C25" s="7" t="s">
        <v>0</v>
      </c>
      <c r="D25" s="7" t="s">
        <v>1</v>
      </c>
      <c r="E25" s="7" t="s">
        <v>2</v>
      </c>
      <c r="F25" s="5"/>
    </row>
    <row r="26" spans="3:5">
      <c r="C26" s="1">
        <f>C24</f>
        <v>0</v>
      </c>
      <c r="D26" s="11" t="e">
        <f>D24</f>
        <v>#DIV/0!</v>
      </c>
      <c r="E26" s="11">
        <f>E24</f>
        <v>0</v>
      </c>
    </row>
    <row r="28" spans="1:5">
      <c r="A28" s="1" t="s">
        <v>39</v>
      </c>
      <c r="B28" s="1" t="s">
        <v>40</v>
      </c>
      <c r="C28" s="12" t="s">
        <v>0</v>
      </c>
      <c r="D28" s="12" t="s">
        <v>1</v>
      </c>
      <c r="E28" s="12" t="s">
        <v>2</v>
      </c>
    </row>
    <row r="29" spans="3:5">
      <c r="C29" s="1">
        <f>E29/D29</f>
        <v>1.079000069056</v>
      </c>
      <c r="D29" s="1">
        <v>9267.84</v>
      </c>
      <c r="E29" s="1">
        <v>10000</v>
      </c>
    </row>
    <row r="30" spans="3:5">
      <c r="C30" s="12" t="s">
        <v>7</v>
      </c>
      <c r="D30" s="12" t="s">
        <v>8</v>
      </c>
      <c r="E30" s="12" t="s">
        <v>9</v>
      </c>
    </row>
    <row r="31" spans="3:5">
      <c r="C31" s="1">
        <f>C29*(1+C33)</f>
        <v>1.10295387058905</v>
      </c>
      <c r="D31" s="1">
        <f>D29</f>
        <v>9267.84</v>
      </c>
      <c r="E31" s="1">
        <f>C31*D31</f>
        <v>10222</v>
      </c>
    </row>
    <row r="32" spans="3:8">
      <c r="C32" s="12" t="s">
        <v>14</v>
      </c>
      <c r="D32" s="12" t="s">
        <v>15</v>
      </c>
      <c r="E32" s="12" t="s">
        <v>16</v>
      </c>
      <c r="F32" s="12" t="s">
        <v>17</v>
      </c>
      <c r="G32" s="12" t="s">
        <v>18</v>
      </c>
      <c r="H32" s="12" t="s">
        <v>19</v>
      </c>
    </row>
    <row r="33" spans="3:8">
      <c r="C33" s="13">
        <v>0.0222</v>
      </c>
      <c r="D33" s="1">
        <f>E31-E29</f>
        <v>222.000000000002</v>
      </c>
      <c r="E33" s="11">
        <f>D33/C31</f>
        <v>201.277683427902</v>
      </c>
      <c r="F33" s="1" t="str">
        <f>IF(E33&gt;0,"卖出","买入")</f>
        <v>卖出</v>
      </c>
      <c r="H33" s="1">
        <v>200</v>
      </c>
    </row>
    <row r="34" spans="3:5">
      <c r="C34" s="14" t="s">
        <v>24</v>
      </c>
      <c r="D34" s="14" t="s">
        <v>25</v>
      </c>
      <c r="E34" s="14" t="s">
        <v>26</v>
      </c>
    </row>
    <row r="35" spans="3:6">
      <c r="C35" s="10">
        <v>1.103</v>
      </c>
      <c r="D35" s="10">
        <f>IF(H33&gt;0,D31-H33,D31+G33/C35)</f>
        <v>9067.84</v>
      </c>
      <c r="E35" s="10">
        <f>IF(H33&gt;0,C35*D35,G33+C35*D31)</f>
        <v>10001.82752</v>
      </c>
      <c r="F35" s="12" t="s">
        <v>30</v>
      </c>
    </row>
    <row r="37" spans="2:5">
      <c r="B37" s="1" t="s">
        <v>38</v>
      </c>
      <c r="C37" s="1" t="s">
        <v>0</v>
      </c>
      <c r="D37" s="1" t="s">
        <v>1</v>
      </c>
      <c r="E37" s="1" t="s">
        <v>2</v>
      </c>
    </row>
    <row r="38" spans="3:5">
      <c r="C38" s="1">
        <f>C35</f>
        <v>1.103</v>
      </c>
      <c r="D38" s="11">
        <f>D35</f>
        <v>9067.84</v>
      </c>
      <c r="E38" s="11">
        <f>E35</f>
        <v>10001.82752</v>
      </c>
    </row>
    <row r="39" spans="3:6">
      <c r="C39" s="12" t="s">
        <v>7</v>
      </c>
      <c r="D39" s="12" t="s">
        <v>8</v>
      </c>
      <c r="E39" s="12" t="s">
        <v>9</v>
      </c>
      <c r="F39" s="5"/>
    </row>
    <row r="40" spans="3:6">
      <c r="C40" s="5">
        <f>C38*(1+C42)</f>
        <v>1.097485</v>
      </c>
      <c r="D40" s="15">
        <f>D38</f>
        <v>9067.84</v>
      </c>
      <c r="E40" s="15">
        <f>C40*D40</f>
        <v>9951.8183824</v>
      </c>
      <c r="F40" s="5"/>
    </row>
    <row r="41" spans="3:8">
      <c r="C41" s="12" t="s">
        <v>14</v>
      </c>
      <c r="D41" s="12" t="s">
        <v>15</v>
      </c>
      <c r="E41" s="12" t="s">
        <v>16</v>
      </c>
      <c r="F41" s="12" t="s">
        <v>17</v>
      </c>
      <c r="G41" s="12" t="s">
        <v>18</v>
      </c>
      <c r="H41" s="12" t="s">
        <v>19</v>
      </c>
    </row>
    <row r="42" spans="3:7">
      <c r="C42" s="16">
        <v>-0.005</v>
      </c>
      <c r="D42" s="17">
        <f>E40-E38</f>
        <v>-50.0091376</v>
      </c>
      <c r="E42" s="15">
        <f>D42/C40</f>
        <v>-45.5670351758794</v>
      </c>
      <c r="F42" s="5" t="str">
        <f>IF(E42&gt;0,"卖出","买入")</f>
        <v>买入</v>
      </c>
      <c r="G42" s="1">
        <v>100</v>
      </c>
    </row>
    <row r="43" spans="3:6">
      <c r="C43" s="14" t="s">
        <v>24</v>
      </c>
      <c r="D43" s="14" t="s">
        <v>25</v>
      </c>
      <c r="E43" s="14" t="s">
        <v>26</v>
      </c>
      <c r="F43" s="5"/>
    </row>
    <row r="44" spans="3:6">
      <c r="C44" s="10">
        <v>1.089</v>
      </c>
      <c r="D44" s="10">
        <f>IF(H42&gt;0,D40-H42,D40+G42/C44)</f>
        <v>9159.66736455464</v>
      </c>
      <c r="E44" s="10">
        <f>IF(H42&gt;0,C44*D44,G42+C44*D40)</f>
        <v>9974.87776</v>
      </c>
      <c r="F44" s="12" t="s">
        <v>30</v>
      </c>
    </row>
    <row r="46" spans="2:5">
      <c r="B46" s="1" t="s">
        <v>38</v>
      </c>
      <c r="C46" s="1" t="s">
        <v>0</v>
      </c>
      <c r="D46" s="1" t="s">
        <v>1</v>
      </c>
      <c r="E46" s="1" t="s">
        <v>2</v>
      </c>
    </row>
    <row r="47" spans="3:5">
      <c r="C47" s="1">
        <f>C44</f>
        <v>1.089</v>
      </c>
      <c r="D47" s="11">
        <f>D44</f>
        <v>9159.66736455464</v>
      </c>
      <c r="E47" s="11">
        <f>E44</f>
        <v>9974.87776</v>
      </c>
    </row>
    <row r="48" spans="3:6">
      <c r="C48" s="12" t="s">
        <v>7</v>
      </c>
      <c r="D48" s="12" t="s">
        <v>8</v>
      </c>
      <c r="E48" s="12" t="s">
        <v>9</v>
      </c>
      <c r="F48" s="5"/>
    </row>
    <row r="49" spans="3:6">
      <c r="C49" s="5">
        <f>C47*(1+C51)</f>
        <v>1.100979</v>
      </c>
      <c r="D49" s="15">
        <f>D47</f>
        <v>9159.66736455464</v>
      </c>
      <c r="E49" s="15">
        <f>C49*D49</f>
        <v>10084.60141536</v>
      </c>
      <c r="F49" s="5"/>
    </row>
    <row r="50" spans="3:8">
      <c r="C50" s="12" t="s">
        <v>14</v>
      </c>
      <c r="D50" s="12" t="s">
        <v>15</v>
      </c>
      <c r="E50" s="12" t="s">
        <v>16</v>
      </c>
      <c r="F50" s="12" t="s">
        <v>17</v>
      </c>
      <c r="G50" s="12" t="s">
        <v>18</v>
      </c>
      <c r="H50" s="12" t="s">
        <v>19</v>
      </c>
    </row>
    <row r="51" spans="3:8">
      <c r="C51" s="16">
        <v>0.011</v>
      </c>
      <c r="D51" s="17">
        <f>E49-E47</f>
        <v>109.723655360001</v>
      </c>
      <c r="E51" s="15">
        <f>D51/C49</f>
        <v>99.6600801286868</v>
      </c>
      <c r="F51" s="5" t="str">
        <f>IF(E51&gt;0,"卖出","买入")</f>
        <v>卖出</v>
      </c>
      <c r="H51" s="1">
        <v>100</v>
      </c>
    </row>
    <row r="52" spans="3:6">
      <c r="C52" s="14" t="s">
        <v>24</v>
      </c>
      <c r="D52" s="14" t="s">
        <v>25</v>
      </c>
      <c r="E52" s="14" t="s">
        <v>26</v>
      </c>
      <c r="F52" s="5"/>
    </row>
    <row r="53" spans="3:6">
      <c r="C53" s="10">
        <v>1.09</v>
      </c>
      <c r="D53" s="18">
        <f>IF(H51&gt;0,D49-H51,D49+G51/C53)</f>
        <v>9059.66736455464</v>
      </c>
      <c r="E53" s="10">
        <f>IF(H51&gt;0,C53*D53,G51+C53*D49)</f>
        <v>9875.03742736456</v>
      </c>
      <c r="F53" s="12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Tong</dc:creator>
  <cp:lastModifiedBy>Administrator</cp:lastModifiedBy>
  <dcterms:created xsi:type="dcterms:W3CDTF">2018-02-13T05:37:00Z</dcterms:created>
  <dcterms:modified xsi:type="dcterms:W3CDTF">2018-02-22T00:30:35Z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