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50" windowWidth="11145" windowHeight="6720"/>
  </bookViews>
  <sheets>
    <sheet name="Sheet1" sheetId="1" r:id="rId1"/>
    <sheet name="Sheet2" sheetId="2" r:id="rId2"/>
    <sheet name="Sheet3" sheetId="3" r:id="rId3"/>
    <sheet name="Sheet4" sheetId="4" r:id="rId4"/>
  </sheets>
  <calcPr calcId="145621"/>
</workbook>
</file>

<file path=xl/calcChain.xml><?xml version="1.0" encoding="utf-8"?>
<calcChain xmlns="http://schemas.openxmlformats.org/spreadsheetml/2006/main">
  <c r="F61" i="1" l="1"/>
  <c r="F99" i="1"/>
  <c r="F98" i="1"/>
  <c r="F109" i="1"/>
  <c r="F108" i="1"/>
  <c r="F104" i="1"/>
  <c r="F103" i="1"/>
  <c r="F92" i="1"/>
  <c r="F93" i="1" s="1"/>
  <c r="F88" i="1"/>
  <c r="F87" i="1"/>
  <c r="F82" i="1"/>
  <c r="F83" i="1" s="1"/>
  <c r="F110" i="1" l="1"/>
  <c r="F111" i="1" s="1"/>
  <c r="F105" i="1"/>
  <c r="F106" i="1" s="1"/>
  <c r="F100" i="1"/>
  <c r="F101" i="1" s="1"/>
  <c r="F70" i="1"/>
  <c r="F71" i="1"/>
  <c r="F66" i="1"/>
  <c r="F65" i="1"/>
  <c r="F60" i="1"/>
  <c r="F55" i="1"/>
  <c r="F56" i="1" s="1"/>
  <c r="F50" i="1"/>
  <c r="F51" i="1" s="1"/>
  <c r="F45" i="1"/>
  <c r="F46" i="1" s="1"/>
  <c r="F72" i="1" l="1"/>
  <c r="F73" i="1" s="1"/>
  <c r="F67" i="1"/>
  <c r="F68" i="1" s="1"/>
  <c r="F62" i="1"/>
  <c r="F63" i="1" s="1"/>
  <c r="L24" i="1"/>
  <c r="L23" i="1"/>
  <c r="L22" i="1"/>
</calcChain>
</file>

<file path=xl/sharedStrings.xml><?xml version="1.0" encoding="utf-8"?>
<sst xmlns="http://schemas.openxmlformats.org/spreadsheetml/2006/main" count="119" uniqueCount="81">
  <si>
    <t>mean 1</t>
  </si>
  <si>
    <t>mean2</t>
  </si>
  <si>
    <t>SD</t>
  </si>
  <si>
    <t>n</t>
  </si>
  <si>
    <t>Pmin</t>
  </si>
  <si>
    <t>Pmax</t>
  </si>
  <si>
    <t>power</t>
  </si>
  <si>
    <t>Run</t>
  </si>
  <si>
    <t>Run1</t>
  </si>
  <si>
    <t>Run2</t>
  </si>
  <si>
    <t>Run3</t>
  </si>
  <si>
    <t>Run4</t>
  </si>
  <si>
    <t>run5</t>
  </si>
  <si>
    <t>run6</t>
  </si>
  <si>
    <t>run01</t>
  </si>
  <si>
    <t>run02</t>
  </si>
  <si>
    <t>run03</t>
  </si>
  <si>
    <t>run04</t>
  </si>
  <si>
    <t>run05</t>
  </si>
  <si>
    <t>run06</t>
  </si>
  <si>
    <t>obs diff for</t>
  </si>
  <si>
    <t>sig results</t>
  </si>
  <si>
    <t>true diff</t>
  </si>
  <si>
    <t>% sig  then</t>
  </si>
  <si>
    <t>non-sig</t>
  </si>
  <si>
    <t>run1a</t>
  </si>
  <si>
    <t>nsim=100,000</t>
  </si>
  <si>
    <t xml:space="preserve">% bet </t>
  </si>
  <si>
    <t>Pmin &amp; Pmax</t>
  </si>
  <si>
    <t>% P&lt; Pmax</t>
  </si>
  <si>
    <t>run2a</t>
  </si>
  <si>
    <t>H0 true</t>
  </si>
  <si>
    <t>H1 true</t>
  </si>
  <si>
    <t>P value applet P(H0)=0.5</t>
  </si>
  <si>
    <t>`15.6</t>
  </si>
  <si>
    <t>Compare run1 with run01 so P(H0) = 0.5</t>
  </si>
  <si>
    <t>(True) positives at p=0.05 (run1)</t>
  </si>
  <si>
    <t>(False) positives at p=0.05 (run01)</t>
  </si>
  <si>
    <t>Total number of pos</t>
  </si>
  <si>
    <t>Fraction of postives for which H0 true</t>
  </si>
  <si>
    <t>(True) positives at p=0.05 (run2)</t>
  </si>
  <si>
    <t>(False) positives at p=0.05 (run01=2)</t>
  </si>
  <si>
    <t>(True) positives at p=0.05 (run3)</t>
  </si>
  <si>
    <t>(False) positives at p=0.05 (run03)</t>
  </si>
  <si>
    <t>For P(H0)=0.1  take 0.1*run1 and 0.9*run01 etc, or,generally P(H0)*run1 and (1-P(H0))*run01</t>
  </si>
  <si>
    <t>PH0=</t>
  </si>
  <si>
    <t>(False) positives at p=0.05 (run02)</t>
  </si>
  <si>
    <t>run3a</t>
  </si>
  <si>
    <t>run01a</t>
  </si>
  <si>
    <t>run02a</t>
  </si>
  <si>
    <t>run03a</t>
  </si>
  <si>
    <t>Now for P=0.045 to 0.05 (compare run1a with run01a)</t>
  </si>
  <si>
    <t>PHO=</t>
  </si>
  <si>
    <t>(True) positives at p=0.045-0.05 (run1a)</t>
  </si>
  <si>
    <t>(False) positives at p=0.045-0.05 (run01a)</t>
  </si>
  <si>
    <t>Nsim=</t>
  </si>
  <si>
    <t>(True) positives at p=0.045-0.05 (run2a)</t>
  </si>
  <si>
    <t>(False) positives at p=0.045-0.05 (run02a)</t>
  </si>
  <si>
    <t>(True) positives at p=0.045-0.05 (run3a)</t>
  </si>
  <si>
    <t>(False) positives at p=0.045-0.05 (run03a)</t>
  </si>
  <si>
    <t>For P(H0)=0.1 take P(H0)*run1 and (1-P(H0))*run01</t>
  </si>
  <si>
    <t>c.f. P&lt;0.05 which gives 0.066 - 0.19 for P(H0)=0.5</t>
  </si>
  <si>
    <t>Plot vs P(H0), n=16</t>
  </si>
  <si>
    <t>P(H0)</t>
  </si>
  <si>
    <t>error rate</t>
  </si>
  <si>
    <t>P &lt;=0.05</t>
  </si>
  <si>
    <t>0.045&lt;P&lt;0..05</t>
  </si>
  <si>
    <t>mean effect for sig results</t>
  </si>
  <si>
    <t xml:space="preserve"> run01n3, 1n3</t>
  </si>
  <si>
    <t>run1, 1a</t>
  </si>
  <si>
    <t>run3, 3a</t>
  </si>
  <si>
    <t>run0n5,1n5</t>
  </si>
  <si>
    <t>run0n6,1n6</t>
  </si>
  <si>
    <t>run0n10,1n10</t>
  </si>
  <si>
    <t>run2, 2a</t>
  </si>
  <si>
    <t>run0n12,1n12</t>
  </si>
  <si>
    <t xml:space="preserve"> run01n2, 1n2</t>
  </si>
  <si>
    <t>run0n14,1n14</t>
  </si>
  <si>
    <t>run0n20,1n20</t>
  </si>
  <si>
    <t>run0n50,1n50</t>
  </si>
  <si>
    <t>`Runs for inflation effect vs power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</si>
</sst>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0" fontId="0" fillId="0" borderId="0" xfId="0" applyNumberFormat="1" applyAlignment="1">
      <alignment horizontal="center"/>
    </xf>
    <xf numFmtId="0" fontId="1" fillId="0" borderId="0" xfId="0" applyFont="1" applyAlignment="1">
      <alignment horizontal="left"/>
    </xf>
    <xf numFmtId="11" fontId="0" fillId="0" borderId="0" xfId="0" applyNumberFormat="1" applyAlignment="1">
      <alignment horizontal="center"/>
    </xf>
    <xf numFmtId="0" fontId="2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Sheet1!$C$132:$C$142</c:f>
              <c:numCache>
                <c:formatCode>General</c:formatCode>
                <c:ptCount val="11"/>
                <c:pt idx="0">
                  <c:v>0.157</c:v>
                </c:pt>
                <c:pt idx="1">
                  <c:v>0.22</c:v>
                </c:pt>
                <c:pt idx="2">
                  <c:v>0.28599999999999998</c:v>
                </c:pt>
                <c:pt idx="3">
                  <c:v>0.34720000000000001</c:v>
                </c:pt>
                <c:pt idx="4">
                  <c:v>0.46</c:v>
                </c:pt>
                <c:pt idx="5">
                  <c:v>0.56200000000000006</c:v>
                </c:pt>
                <c:pt idx="6">
                  <c:v>0.64859999999999995</c:v>
                </c:pt>
                <c:pt idx="7">
                  <c:v>0.72140000000000004</c:v>
                </c:pt>
                <c:pt idx="8">
                  <c:v>0.78</c:v>
                </c:pt>
                <c:pt idx="9">
                  <c:v>0.86985000000000001</c:v>
                </c:pt>
                <c:pt idx="10">
                  <c:v>0.99860000000000004</c:v>
                </c:pt>
              </c:numCache>
            </c:numRef>
          </c:xVal>
          <c:yVal>
            <c:numRef>
              <c:f>Sheet1!$D$132:$D$142</c:f>
              <c:numCache>
                <c:formatCode>General</c:formatCode>
                <c:ptCount val="11"/>
                <c:pt idx="0">
                  <c:v>1.9239999999999999</c:v>
                </c:pt>
                <c:pt idx="1">
                  <c:v>1.78</c:v>
                </c:pt>
                <c:pt idx="2">
                  <c:v>1.6579999999999999</c:v>
                </c:pt>
                <c:pt idx="3">
                  <c:v>1.55</c:v>
                </c:pt>
                <c:pt idx="4">
                  <c:v>1.4</c:v>
                </c:pt>
                <c:pt idx="5">
                  <c:v>1.2949999999999999</c:v>
                </c:pt>
                <c:pt idx="6">
                  <c:v>1.2217</c:v>
                </c:pt>
                <c:pt idx="7">
                  <c:v>1.1678999999999999</c:v>
                </c:pt>
                <c:pt idx="8">
                  <c:v>1.1299999999999999</c:v>
                </c:pt>
                <c:pt idx="9">
                  <c:v>1.0748</c:v>
                </c:pt>
                <c:pt idx="10">
                  <c:v>1.002</c:v>
                </c:pt>
              </c:numCache>
            </c:numRef>
          </c:yVal>
          <c:smooth val="0"/>
        </c:ser>
        <c:ser>
          <c:idx val="1"/>
          <c:order val="1"/>
          <c:marker>
            <c:symbol val="none"/>
          </c:marker>
          <c:dPt>
            <c:idx val="1"/>
            <c:bubble3D val="0"/>
            <c:spPr>
              <a:ln>
                <a:prstDash val="lgDash"/>
              </a:ln>
            </c:spPr>
          </c:dPt>
          <c:xVal>
            <c:numRef>
              <c:f>Sheet1!$A$144:$A$145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Sheet1!$B$144:$B$145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137920"/>
        <c:axId val="91139456"/>
      </c:scatterChart>
      <c:valAx>
        <c:axId val="91137920"/>
        <c:scaling>
          <c:orientation val="minMax"/>
          <c:max val="1"/>
          <c:min val="0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25400"/>
        </c:spPr>
        <c:txPr>
          <a:bodyPr/>
          <a:lstStyle/>
          <a:p>
            <a:pPr>
              <a:defRPr b="1"/>
            </a:pPr>
            <a:endParaRPr lang="en-US"/>
          </a:p>
        </c:txPr>
        <c:crossAx val="91139456"/>
        <c:crosses val="autoZero"/>
        <c:crossBetween val="midCat"/>
      </c:valAx>
      <c:valAx>
        <c:axId val="91139456"/>
        <c:scaling>
          <c:orientation val="minMax"/>
          <c:max val="2"/>
          <c:min val="0.5"/>
        </c:scaling>
        <c:delete val="0"/>
        <c:axPos val="l"/>
        <c:majorGridlines/>
        <c:numFmt formatCode="#,##0.0" sourceLinked="0"/>
        <c:majorTickMark val="in"/>
        <c:minorTickMark val="none"/>
        <c:tickLblPos val="nextTo"/>
        <c:spPr>
          <a:ln w="25400"/>
        </c:spPr>
        <c:txPr>
          <a:bodyPr/>
          <a:lstStyle/>
          <a:p>
            <a:pPr>
              <a:defRPr b="1"/>
            </a:pPr>
            <a:endParaRPr lang="en-US"/>
          </a:p>
        </c:txPr>
        <c:crossAx val="91137920"/>
        <c:crosses val="autoZero"/>
        <c:crossBetween val="midCat"/>
        <c:majorUnit val="0.5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183174</xdr:colOff>
      <xdr:row>128</xdr:row>
      <xdr:rowOff>124555</xdr:rowOff>
    </xdr:from>
    <xdr:to>
      <xdr:col>11</xdr:col>
      <xdr:colOff>278423</xdr:colOff>
      <xdr:row>144</xdr:row>
      <xdr:rowOff>14652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5"/>
  <sheetViews>
    <sheetView tabSelected="1" zoomScale="130" zoomScaleNormal="130" workbookViewId="0">
      <selection activeCell="A134" sqref="A134"/>
    </sheetView>
  </sheetViews>
  <sheetFormatPr defaultRowHeight="15" x14ac:dyDescent="0.25"/>
  <cols>
    <col min="1" max="1" width="15.5703125" style="2" customWidth="1"/>
    <col min="8" max="8" width="11.5703125" customWidth="1"/>
    <col min="9" max="9" width="11.42578125" customWidth="1"/>
  </cols>
  <sheetData>
    <row r="1" spans="1:14" x14ac:dyDescent="0.25">
      <c r="A1" s="2" t="s">
        <v>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20</v>
      </c>
      <c r="J1" s="1" t="s">
        <v>22</v>
      </c>
      <c r="K1" s="1" t="s">
        <v>27</v>
      </c>
      <c r="L1" s="1" t="s">
        <v>29</v>
      </c>
      <c r="M1" s="1" t="s">
        <v>23</v>
      </c>
      <c r="N1" s="1"/>
    </row>
    <row r="2" spans="1:14" x14ac:dyDescent="0.25">
      <c r="B2" s="1"/>
      <c r="C2" s="1"/>
      <c r="D2" s="1"/>
      <c r="E2" s="1"/>
      <c r="F2" s="1"/>
      <c r="G2" s="1"/>
      <c r="H2" s="1"/>
      <c r="I2" s="1" t="s">
        <v>21</v>
      </c>
      <c r="J2" s="1"/>
      <c r="K2" s="1" t="s">
        <v>28</v>
      </c>
      <c r="M2" s="1" t="s">
        <v>24</v>
      </c>
      <c r="N2" s="1"/>
    </row>
    <row r="3" spans="1:14" x14ac:dyDescent="0.25">
      <c r="A3" s="2" t="s">
        <v>8</v>
      </c>
      <c r="B3" s="1">
        <v>0</v>
      </c>
      <c r="C3" s="1">
        <v>1</v>
      </c>
      <c r="D3" s="1">
        <v>1</v>
      </c>
      <c r="E3" s="1">
        <v>16</v>
      </c>
      <c r="F3" s="1">
        <v>0</v>
      </c>
      <c r="G3" s="1">
        <v>0.05</v>
      </c>
      <c r="H3" s="1">
        <v>0.78</v>
      </c>
      <c r="I3" s="1">
        <v>1.1299999999999999</v>
      </c>
      <c r="J3" s="1">
        <v>1</v>
      </c>
      <c r="K3" s="1">
        <v>78.099999999999994</v>
      </c>
      <c r="L3" s="1">
        <v>78.099999999999994</v>
      </c>
      <c r="M3" s="1">
        <v>21.7</v>
      </c>
      <c r="N3" s="1"/>
    </row>
    <row r="4" spans="1:14" x14ac:dyDescent="0.25">
      <c r="A4" s="2" t="s">
        <v>9</v>
      </c>
      <c r="B4" s="1"/>
      <c r="C4" s="1"/>
      <c r="D4" s="1"/>
      <c r="E4" s="1">
        <v>8</v>
      </c>
      <c r="F4" s="1"/>
      <c r="G4" s="1"/>
      <c r="H4" s="1">
        <v>0.46</v>
      </c>
      <c r="I4" s="1">
        <v>1.4</v>
      </c>
      <c r="J4" s="1">
        <v>1</v>
      </c>
      <c r="K4" s="1">
        <v>46</v>
      </c>
      <c r="L4" s="1">
        <v>46</v>
      </c>
      <c r="M4" s="1">
        <v>55</v>
      </c>
      <c r="N4" s="1"/>
    </row>
    <row r="5" spans="1:14" x14ac:dyDescent="0.25">
      <c r="A5" s="2" t="s">
        <v>10</v>
      </c>
      <c r="B5" s="1"/>
      <c r="C5" s="1"/>
      <c r="D5" s="1"/>
      <c r="E5" s="1">
        <v>4</v>
      </c>
      <c r="F5" s="1"/>
      <c r="G5" s="1"/>
      <c r="H5" s="1">
        <v>0.22</v>
      </c>
      <c r="I5" s="1">
        <v>1.78</v>
      </c>
      <c r="J5" s="1">
        <v>1</v>
      </c>
      <c r="K5" s="1">
        <v>22.288</v>
      </c>
      <c r="L5" s="1">
        <v>22.288</v>
      </c>
      <c r="M5" s="1">
        <v>77.8</v>
      </c>
      <c r="N5" s="1"/>
    </row>
    <row r="6" spans="1:14" x14ac:dyDescent="0.25">
      <c r="B6" s="1"/>
      <c r="C6" s="1"/>
      <c r="D6" s="1"/>
      <c r="E6" s="1"/>
      <c r="F6" s="1"/>
      <c r="G6" s="1"/>
      <c r="H6" s="1"/>
      <c r="I6" s="1"/>
      <c r="J6" s="1"/>
      <c r="K6" s="1"/>
      <c r="M6" s="1"/>
      <c r="N6" s="1"/>
    </row>
    <row r="7" spans="1:14" x14ac:dyDescent="0.25">
      <c r="B7" s="1"/>
      <c r="C7" s="1"/>
      <c r="D7" s="1"/>
      <c r="E7" s="1"/>
      <c r="F7" s="1"/>
      <c r="G7" s="1"/>
      <c r="H7" s="1"/>
      <c r="I7" s="1"/>
      <c r="J7" s="1"/>
      <c r="K7" s="1"/>
      <c r="M7" s="1"/>
      <c r="N7" s="1"/>
    </row>
    <row r="8" spans="1:14" x14ac:dyDescent="0.25">
      <c r="A8" s="2" t="s">
        <v>11</v>
      </c>
      <c r="B8" s="1">
        <v>0</v>
      </c>
      <c r="C8" s="1">
        <v>1</v>
      </c>
      <c r="D8" s="1">
        <v>1</v>
      </c>
      <c r="E8" s="1">
        <v>24</v>
      </c>
      <c r="F8" s="1">
        <v>0</v>
      </c>
      <c r="G8" s="1">
        <v>0.01</v>
      </c>
      <c r="H8" s="1">
        <v>0.77</v>
      </c>
      <c r="I8" s="1">
        <v>1.1100000000000001</v>
      </c>
      <c r="J8" s="1">
        <v>1</v>
      </c>
      <c r="K8" s="1">
        <v>78.05</v>
      </c>
      <c r="L8" s="1">
        <v>78.2</v>
      </c>
      <c r="M8" s="1">
        <v>7.33</v>
      </c>
      <c r="N8" s="1"/>
    </row>
    <row r="9" spans="1:14" x14ac:dyDescent="0.25">
      <c r="A9" s="2" t="s">
        <v>12</v>
      </c>
      <c r="B9" s="1"/>
      <c r="C9" s="1"/>
      <c r="D9" s="1"/>
      <c r="E9" s="1">
        <v>14</v>
      </c>
      <c r="F9" s="1"/>
      <c r="G9" s="1"/>
      <c r="H9" s="1">
        <v>0.46</v>
      </c>
      <c r="I9" s="1">
        <v>1.3</v>
      </c>
      <c r="J9" s="1">
        <v>1</v>
      </c>
      <c r="K9" s="1">
        <v>46.2</v>
      </c>
      <c r="L9" s="1">
        <v>46.2</v>
      </c>
      <c r="M9" s="1">
        <v>27.1</v>
      </c>
      <c r="N9" s="1"/>
    </row>
    <row r="10" spans="1:14" x14ac:dyDescent="0.25">
      <c r="A10" s="2" t="s">
        <v>13</v>
      </c>
      <c r="B10" s="1"/>
      <c r="C10" s="1"/>
      <c r="D10" s="1"/>
      <c r="E10" s="1">
        <v>8</v>
      </c>
      <c r="F10" s="1"/>
      <c r="G10" s="1"/>
      <c r="H10" s="1">
        <v>0.21</v>
      </c>
      <c r="I10" s="1">
        <v>1.61</v>
      </c>
      <c r="J10" s="1">
        <v>1</v>
      </c>
      <c r="K10" s="1">
        <v>21.4</v>
      </c>
      <c r="L10" s="1">
        <v>21.4</v>
      </c>
      <c r="M10" s="1">
        <v>53.6</v>
      </c>
      <c r="N10" s="1"/>
    </row>
    <row r="11" spans="1:14" x14ac:dyDescent="0.25">
      <c r="B11" s="1"/>
      <c r="C11" s="1"/>
      <c r="D11" s="1"/>
      <c r="E11" s="1"/>
      <c r="F11" s="1"/>
      <c r="G11" s="1"/>
      <c r="H11" s="1"/>
      <c r="I11" s="1"/>
      <c r="J11" s="1"/>
      <c r="K11" s="1"/>
      <c r="M11" s="1"/>
      <c r="N11" s="1"/>
    </row>
    <row r="12" spans="1:14" x14ac:dyDescent="0.25">
      <c r="B12" s="1"/>
      <c r="C12" s="1"/>
      <c r="D12" s="1"/>
      <c r="E12" s="1"/>
      <c r="F12" s="1"/>
      <c r="G12" s="1"/>
      <c r="H12" s="1"/>
      <c r="I12" s="1"/>
      <c r="J12" s="1"/>
      <c r="K12" s="1"/>
      <c r="M12" s="1"/>
      <c r="N12" s="1"/>
    </row>
    <row r="13" spans="1:14" x14ac:dyDescent="0.25">
      <c r="A13" s="2" t="s">
        <v>14</v>
      </c>
      <c r="B13" s="1">
        <v>0</v>
      </c>
      <c r="C13" s="1">
        <v>0</v>
      </c>
      <c r="D13" s="1">
        <v>1</v>
      </c>
      <c r="E13" s="1">
        <v>16</v>
      </c>
      <c r="F13" s="1">
        <v>0</v>
      </c>
      <c r="G13" s="1">
        <v>0.05</v>
      </c>
      <c r="H13" s="1">
        <v>2.5000000000000001E-2</v>
      </c>
      <c r="I13" s="1">
        <v>8.6E-3</v>
      </c>
      <c r="J13" s="1">
        <v>0</v>
      </c>
      <c r="K13" s="1">
        <v>5.0339999999999998</v>
      </c>
      <c r="L13" s="1">
        <v>5.0339999999999998</v>
      </c>
      <c r="M13" s="1">
        <v>95.2</v>
      </c>
      <c r="N13" s="1"/>
    </row>
    <row r="14" spans="1:14" x14ac:dyDescent="0.25">
      <c r="A14" s="2" t="s">
        <v>15</v>
      </c>
      <c r="B14" s="1"/>
      <c r="C14" s="1"/>
      <c r="D14" s="1"/>
      <c r="E14" s="1">
        <v>8</v>
      </c>
      <c r="F14" s="1"/>
      <c r="G14" s="1"/>
      <c r="H14" s="1">
        <v>2.5000000000000001E-2</v>
      </c>
      <c r="I14" s="1">
        <v>-9.5000000000000001E-2</v>
      </c>
      <c r="J14" s="1">
        <v>0</v>
      </c>
      <c r="K14" s="1">
        <v>5.0999999999999996</v>
      </c>
      <c r="L14" s="1">
        <v>5.0999999999999996</v>
      </c>
      <c r="M14" s="1">
        <v>95.9</v>
      </c>
      <c r="N14" s="1"/>
    </row>
    <row r="15" spans="1:14" x14ac:dyDescent="0.25">
      <c r="A15" s="2" t="s">
        <v>16</v>
      </c>
      <c r="B15" s="1"/>
      <c r="C15" s="1"/>
      <c r="D15" s="1"/>
      <c r="E15" s="1">
        <v>4</v>
      </c>
      <c r="F15" s="1"/>
      <c r="G15" s="1"/>
      <c r="H15" s="1">
        <v>2.5000000000000001E-2</v>
      </c>
      <c r="I15" s="1">
        <v>0.115</v>
      </c>
      <c r="J15" s="1">
        <v>0</v>
      </c>
      <c r="K15" s="1">
        <v>5.2</v>
      </c>
      <c r="L15" s="1">
        <v>5.2</v>
      </c>
      <c r="M15" s="1">
        <v>94.8</v>
      </c>
      <c r="N15" s="1"/>
    </row>
    <row r="16" spans="1:14" x14ac:dyDescent="0.25">
      <c r="B16" s="1"/>
      <c r="C16" s="1"/>
      <c r="D16" s="1"/>
      <c r="E16" s="1"/>
      <c r="F16" s="1"/>
      <c r="G16" s="1"/>
      <c r="H16" s="1"/>
      <c r="I16" s="1"/>
      <c r="J16" s="1"/>
      <c r="K16" s="1"/>
      <c r="M16" s="1"/>
      <c r="N16" s="1"/>
    </row>
    <row r="17" spans="1:14" x14ac:dyDescent="0.25">
      <c r="A17" s="2" t="s">
        <v>17</v>
      </c>
      <c r="B17" s="1">
        <v>0</v>
      </c>
      <c r="C17" s="1">
        <v>0</v>
      </c>
      <c r="D17" s="1">
        <v>1</v>
      </c>
      <c r="E17" s="1">
        <v>24</v>
      </c>
      <c r="F17" s="1">
        <v>0</v>
      </c>
      <c r="G17" s="1">
        <v>0.01</v>
      </c>
      <c r="H17" s="1">
        <v>5.0000000000000001E-3</v>
      </c>
      <c r="I17" s="1">
        <v>0.13</v>
      </c>
      <c r="J17" s="1">
        <v>0</v>
      </c>
      <c r="K17" s="1">
        <v>0.88</v>
      </c>
      <c r="L17" s="1">
        <v>0.88</v>
      </c>
      <c r="M17" s="1">
        <v>96.8</v>
      </c>
      <c r="N17" s="1"/>
    </row>
    <row r="18" spans="1:14" x14ac:dyDescent="0.25">
      <c r="A18" s="2" t="s">
        <v>18</v>
      </c>
      <c r="B18" s="1"/>
      <c r="C18" s="1"/>
      <c r="D18" s="1"/>
      <c r="E18" s="1">
        <v>16</v>
      </c>
      <c r="F18" s="1"/>
      <c r="G18" s="1"/>
      <c r="H18" s="1">
        <v>5.0000000000000001E-3</v>
      </c>
      <c r="I18" s="1">
        <v>-0.154</v>
      </c>
      <c r="J18" s="1">
        <v>0</v>
      </c>
      <c r="K18" s="1">
        <v>1</v>
      </c>
      <c r="L18" s="1">
        <v>1</v>
      </c>
      <c r="M18" s="1">
        <v>94.5</v>
      </c>
      <c r="N18" s="1"/>
    </row>
    <row r="19" spans="1:14" x14ac:dyDescent="0.25">
      <c r="A19" s="2" t="s">
        <v>19</v>
      </c>
      <c r="B19" s="1"/>
      <c r="C19" s="1"/>
      <c r="D19" s="1"/>
      <c r="E19" s="1">
        <v>8</v>
      </c>
      <c r="F19" s="1"/>
      <c r="G19" s="1"/>
      <c r="H19" s="1">
        <v>5.0000000000000001E-3</v>
      </c>
      <c r="I19" s="1">
        <v>-0.104</v>
      </c>
      <c r="J19" s="1">
        <v>0</v>
      </c>
      <c r="K19" s="1">
        <v>0.99</v>
      </c>
      <c r="L19" s="1">
        <v>0.99</v>
      </c>
      <c r="M19" s="1">
        <v>95.2</v>
      </c>
      <c r="N19" s="1"/>
    </row>
    <row r="20" spans="1:14" x14ac:dyDescent="0.25">
      <c r="B20" s="1"/>
      <c r="C20" s="1"/>
      <c r="D20" s="1"/>
      <c r="E20" s="1"/>
      <c r="F20" s="1"/>
      <c r="G20" s="1"/>
      <c r="H20" s="1"/>
      <c r="I20" s="1"/>
      <c r="J20" s="1"/>
      <c r="K20" s="1"/>
      <c r="M20" s="1"/>
      <c r="N20" s="1"/>
    </row>
    <row r="21" spans="1:14" x14ac:dyDescent="0.25">
      <c r="A21" s="2" t="s">
        <v>26</v>
      </c>
      <c r="B21" s="1"/>
      <c r="C21" s="1"/>
      <c r="D21" s="1"/>
      <c r="E21" s="1"/>
      <c r="F21" s="1"/>
      <c r="G21" s="1"/>
      <c r="H21" s="1"/>
      <c r="I21" s="1"/>
      <c r="J21" s="1"/>
      <c r="K21" s="1"/>
      <c r="M21" s="1"/>
      <c r="N21" s="1"/>
    </row>
    <row r="22" spans="1:14" x14ac:dyDescent="0.25">
      <c r="A22" s="2" t="s">
        <v>25</v>
      </c>
      <c r="B22" s="1">
        <v>0</v>
      </c>
      <c r="C22" s="1">
        <v>1</v>
      </c>
      <c r="D22" s="1">
        <v>1</v>
      </c>
      <c r="E22" s="1">
        <v>16</v>
      </c>
      <c r="F22" s="1">
        <v>4.4999999999999998E-2</v>
      </c>
      <c r="G22" s="1">
        <v>0.05</v>
      </c>
      <c r="H22" s="1">
        <v>0.78</v>
      </c>
      <c r="I22" s="1">
        <v>0.75</v>
      </c>
      <c r="J22" s="1">
        <v>1</v>
      </c>
      <c r="K22" s="1">
        <v>1.4239999999999999</v>
      </c>
      <c r="L22" s="1">
        <f>100-21.75</f>
        <v>78.25</v>
      </c>
      <c r="M22" s="1">
        <v>21.6</v>
      </c>
    </row>
    <row r="23" spans="1:14" x14ac:dyDescent="0.25">
      <c r="A23" s="2" t="s">
        <v>30</v>
      </c>
      <c r="B23" s="1"/>
      <c r="C23" s="1"/>
      <c r="D23" s="1"/>
      <c r="E23" s="1">
        <v>8</v>
      </c>
      <c r="F23" s="1"/>
      <c r="G23" s="1"/>
      <c r="H23" s="1">
        <v>0.46</v>
      </c>
      <c r="I23" s="1">
        <v>1.08</v>
      </c>
      <c r="J23" s="1">
        <v>1</v>
      </c>
      <c r="K23" s="1">
        <v>1.99</v>
      </c>
      <c r="L23" s="1">
        <f>100-53.8</f>
        <v>46.2</v>
      </c>
      <c r="M23" s="1">
        <v>53.8</v>
      </c>
    </row>
    <row r="24" spans="1:14" x14ac:dyDescent="0.25">
      <c r="A24" s="2" t="s">
        <v>47</v>
      </c>
      <c r="B24" s="1"/>
      <c r="C24" s="1"/>
      <c r="D24" s="1"/>
      <c r="E24" s="1">
        <v>4</v>
      </c>
      <c r="F24" s="1"/>
      <c r="G24" s="1"/>
      <c r="H24" s="1">
        <v>0.22</v>
      </c>
      <c r="I24" s="1">
        <v>1.54</v>
      </c>
      <c r="J24" s="1">
        <v>1</v>
      </c>
      <c r="K24" s="1">
        <v>1.5</v>
      </c>
      <c r="L24" s="1">
        <f>100-77.6</f>
        <v>22.400000000000006</v>
      </c>
      <c r="M24" s="1">
        <v>77.5</v>
      </c>
    </row>
    <row r="25" spans="1:14" x14ac:dyDescent="0.25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</row>
    <row r="26" spans="1:14" x14ac:dyDescent="0.25">
      <c r="A26" s="2" t="s">
        <v>48</v>
      </c>
      <c r="B26" s="1">
        <v>0</v>
      </c>
      <c r="C26" s="1">
        <v>0</v>
      </c>
      <c r="D26" s="1">
        <v>1</v>
      </c>
      <c r="E26" s="1">
        <v>16</v>
      </c>
      <c r="F26" s="1">
        <v>4.4999999999999998E-2</v>
      </c>
      <c r="G26" s="1">
        <v>0.05</v>
      </c>
      <c r="H26" s="1">
        <v>2.5000000000000001E-2</v>
      </c>
      <c r="I26" s="1">
        <v>-1.7999999999999999E-2</v>
      </c>
      <c r="J26" s="1">
        <v>0</v>
      </c>
      <c r="K26" s="1">
        <v>0.51100000000000001</v>
      </c>
      <c r="L26" s="1">
        <v>5.0970000000000004</v>
      </c>
      <c r="M26" s="1">
        <v>94.9</v>
      </c>
    </row>
    <row r="27" spans="1:14" x14ac:dyDescent="0.25">
      <c r="A27" s="2" t="s">
        <v>49</v>
      </c>
      <c r="B27" s="1"/>
      <c r="C27" s="1"/>
      <c r="D27" s="1"/>
      <c r="E27" s="1">
        <v>8</v>
      </c>
      <c r="F27" s="1"/>
      <c r="G27" s="1"/>
      <c r="H27" s="1">
        <v>2.5000000000000001E-2</v>
      </c>
      <c r="I27" s="1">
        <v>-7.0699999999999999E-2</v>
      </c>
      <c r="J27" s="1">
        <v>0</v>
      </c>
      <c r="K27" s="1">
        <v>0.51</v>
      </c>
      <c r="L27" s="1">
        <v>5.0449999999999999</v>
      </c>
      <c r="M27" s="1">
        <v>94.7</v>
      </c>
    </row>
    <row r="28" spans="1:14" x14ac:dyDescent="0.25">
      <c r="A28" s="2" t="s">
        <v>50</v>
      </c>
      <c r="B28" s="1"/>
      <c r="C28" s="1"/>
      <c r="D28" s="1"/>
      <c r="E28" s="1">
        <v>4</v>
      </c>
      <c r="F28" s="1"/>
      <c r="G28" s="1"/>
      <c r="H28" s="1">
        <v>2.5000000000000001E-2</v>
      </c>
      <c r="I28" s="1">
        <v>1.6899999999999998E-2</v>
      </c>
      <c r="J28" s="1">
        <v>0</v>
      </c>
      <c r="K28" s="1">
        <v>0.49299999999999999</v>
      </c>
      <c r="L28" s="1">
        <v>5.0010000000000003</v>
      </c>
      <c r="M28" s="1">
        <v>95.7</v>
      </c>
    </row>
    <row r="33" spans="1:12" x14ac:dyDescent="0.25">
      <c r="A33" s="2" t="s">
        <v>33</v>
      </c>
      <c r="B33" s="1"/>
      <c r="C33" s="1"/>
      <c r="E33" s="1"/>
      <c r="F33" s="1"/>
      <c r="G33" s="1"/>
      <c r="H33" s="1" t="s">
        <v>31</v>
      </c>
      <c r="I33" s="1" t="s">
        <v>32</v>
      </c>
    </row>
    <row r="34" spans="1:12" x14ac:dyDescent="0.25">
      <c r="B34" s="1">
        <v>0</v>
      </c>
      <c r="C34" s="1">
        <v>1</v>
      </c>
      <c r="D34" s="1">
        <v>1</v>
      </c>
      <c r="E34" s="1">
        <v>16</v>
      </c>
      <c r="F34" s="1">
        <v>0</v>
      </c>
      <c r="G34" s="1">
        <v>0.05</v>
      </c>
      <c r="H34" s="3">
        <v>0.154</v>
      </c>
      <c r="I34" s="1">
        <v>84.6</v>
      </c>
    </row>
    <row r="35" spans="1:12" x14ac:dyDescent="0.25">
      <c r="B35" s="1"/>
      <c r="C35" s="1"/>
      <c r="D35" s="1"/>
      <c r="E35" s="1">
        <v>8</v>
      </c>
      <c r="F35" s="1"/>
      <c r="G35" s="1"/>
      <c r="H35" s="1" t="s">
        <v>34</v>
      </c>
      <c r="I35" s="1">
        <v>84.4</v>
      </c>
    </row>
    <row r="36" spans="1:12" x14ac:dyDescent="0.25">
      <c r="B36" s="1"/>
      <c r="C36" s="1"/>
      <c r="D36" s="1"/>
      <c r="E36" s="1">
        <v>4</v>
      </c>
      <c r="F36" s="1"/>
      <c r="G36" s="1"/>
      <c r="H36" s="1">
        <v>15.7</v>
      </c>
      <c r="I36" s="1">
        <v>84.3</v>
      </c>
      <c r="J36" s="1"/>
      <c r="K36" s="1"/>
      <c r="L36" s="1"/>
    </row>
    <row r="37" spans="1:12" x14ac:dyDescent="0.25">
      <c r="B37" s="1"/>
      <c r="C37" s="1"/>
      <c r="D37" s="1"/>
      <c r="E37" s="1"/>
      <c r="F37" s="1">
        <v>4.4999999999999998E-2</v>
      </c>
      <c r="G37" s="1">
        <v>0.05</v>
      </c>
      <c r="H37" s="3">
        <v>0.308</v>
      </c>
      <c r="I37" s="3">
        <v>0.69199999999999995</v>
      </c>
      <c r="J37" s="1"/>
      <c r="K37" s="1"/>
      <c r="L37" s="1"/>
    </row>
    <row r="38" spans="1:12" x14ac:dyDescent="0.25">
      <c r="J38" s="1"/>
      <c r="K38" s="1"/>
      <c r="L38" s="1"/>
    </row>
    <row r="39" spans="1:12" x14ac:dyDescent="0.25">
      <c r="J39" s="1"/>
      <c r="K39" s="1"/>
      <c r="L39" s="1"/>
    </row>
    <row r="40" spans="1:12" x14ac:dyDescent="0.25">
      <c r="J40" s="1"/>
      <c r="K40" s="1"/>
      <c r="L40" s="1"/>
    </row>
    <row r="41" spans="1:12" x14ac:dyDescent="0.25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</row>
    <row r="42" spans="1:12" x14ac:dyDescent="0.25">
      <c r="A42" s="4" t="s">
        <v>35</v>
      </c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</row>
    <row r="43" spans="1:12" x14ac:dyDescent="0.25">
      <c r="A43" s="2" t="s">
        <v>36</v>
      </c>
      <c r="B43" s="1"/>
      <c r="C43" s="1"/>
      <c r="D43" s="1"/>
      <c r="E43" s="1">
        <v>16</v>
      </c>
      <c r="F43" s="1">
        <v>78232</v>
      </c>
      <c r="G43" s="1"/>
      <c r="H43" s="1"/>
      <c r="I43" s="1"/>
      <c r="J43" s="1"/>
      <c r="K43" s="1"/>
      <c r="L43" s="1"/>
    </row>
    <row r="44" spans="1:12" x14ac:dyDescent="0.25">
      <c r="A44" s="2" t="s">
        <v>37</v>
      </c>
      <c r="B44" s="1"/>
      <c r="C44" s="1"/>
      <c r="D44" s="1"/>
      <c r="E44" s="1">
        <v>16</v>
      </c>
      <c r="F44" s="1">
        <v>5034</v>
      </c>
      <c r="G44" s="1"/>
      <c r="H44" s="1"/>
      <c r="I44" s="1"/>
      <c r="J44" s="1"/>
      <c r="K44" s="1"/>
      <c r="L44" s="1"/>
    </row>
    <row r="45" spans="1:12" x14ac:dyDescent="0.25">
      <c r="A45" s="2" t="s">
        <v>38</v>
      </c>
      <c r="B45" s="1"/>
      <c r="C45" s="1"/>
      <c r="D45" s="1"/>
      <c r="E45" s="1">
        <v>16</v>
      </c>
      <c r="F45" s="1">
        <f>F43+F44</f>
        <v>83266</v>
      </c>
      <c r="G45" s="1"/>
      <c r="H45" s="1"/>
      <c r="I45" s="1"/>
      <c r="J45" s="1"/>
      <c r="K45" s="1"/>
      <c r="L45" s="1"/>
    </row>
    <row r="46" spans="1:12" x14ac:dyDescent="0.25">
      <c r="A46" s="2" t="s">
        <v>39</v>
      </c>
      <c r="B46" s="1"/>
      <c r="C46" s="1"/>
      <c r="D46" s="1"/>
      <c r="E46" s="1">
        <v>16</v>
      </c>
      <c r="F46" s="1">
        <f>F44/F45</f>
        <v>6.0456849134100356E-2</v>
      </c>
      <c r="G46" s="1"/>
      <c r="H46" s="1"/>
      <c r="I46" s="1"/>
      <c r="J46" s="1"/>
      <c r="K46" s="1"/>
      <c r="L46" s="1"/>
    </row>
    <row r="47" spans="1:12" x14ac:dyDescent="0.25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</row>
    <row r="48" spans="1:12" x14ac:dyDescent="0.25">
      <c r="A48" s="2" t="s">
        <v>40</v>
      </c>
      <c r="B48" s="1"/>
      <c r="C48" s="1"/>
      <c r="D48" s="1"/>
      <c r="E48" s="1">
        <v>8</v>
      </c>
      <c r="F48" s="1">
        <v>4600</v>
      </c>
      <c r="G48" s="1"/>
      <c r="H48" s="1"/>
      <c r="I48" s="1"/>
      <c r="J48" s="1"/>
      <c r="K48" s="1"/>
      <c r="L48" s="1"/>
    </row>
    <row r="49" spans="1:12" x14ac:dyDescent="0.25">
      <c r="A49" s="2" t="s">
        <v>41</v>
      </c>
      <c r="B49" s="1"/>
      <c r="C49" s="1"/>
      <c r="D49" s="1"/>
      <c r="E49" s="1">
        <v>8</v>
      </c>
      <c r="F49" s="1">
        <v>510</v>
      </c>
      <c r="G49" s="1"/>
      <c r="H49" s="1"/>
      <c r="I49" s="1"/>
      <c r="J49" s="1"/>
      <c r="K49" s="1"/>
      <c r="L49" s="1"/>
    </row>
    <row r="50" spans="1:12" x14ac:dyDescent="0.25">
      <c r="A50" s="2" t="s">
        <v>38</v>
      </c>
      <c r="B50" s="1"/>
      <c r="C50" s="1"/>
      <c r="D50" s="1"/>
      <c r="E50" s="1">
        <v>8</v>
      </c>
      <c r="F50" s="1">
        <f>F48+F49</f>
        <v>5110</v>
      </c>
      <c r="G50" s="1"/>
      <c r="H50" s="1"/>
      <c r="I50" s="1"/>
      <c r="J50" s="1"/>
      <c r="K50" s="1"/>
      <c r="L50" s="1"/>
    </row>
    <row r="51" spans="1:12" x14ac:dyDescent="0.25">
      <c r="A51" s="2" t="s">
        <v>39</v>
      </c>
      <c r="B51" s="1"/>
      <c r="C51" s="1"/>
      <c r="D51" s="1"/>
      <c r="E51" s="1">
        <v>8</v>
      </c>
      <c r="F51" s="1">
        <f>F49/F50</f>
        <v>9.9804305283757333E-2</v>
      </c>
      <c r="G51" s="1"/>
      <c r="H51" s="1"/>
      <c r="I51" s="1"/>
      <c r="J51" s="1"/>
      <c r="K51" s="1"/>
      <c r="L51" s="1"/>
    </row>
    <row r="52" spans="1:12" x14ac:dyDescent="0.25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</row>
    <row r="53" spans="1:12" x14ac:dyDescent="0.25">
      <c r="A53" s="2" t="s">
        <v>42</v>
      </c>
      <c r="B53" s="1"/>
      <c r="C53" s="1"/>
      <c r="D53" s="1"/>
      <c r="E53" s="1">
        <v>4</v>
      </c>
      <c r="F53" s="1">
        <v>22288</v>
      </c>
      <c r="G53" s="1"/>
      <c r="H53" s="1"/>
      <c r="I53" s="1"/>
      <c r="J53" s="1"/>
      <c r="K53" s="1"/>
      <c r="L53" s="1"/>
    </row>
    <row r="54" spans="1:12" x14ac:dyDescent="0.25">
      <c r="A54" s="2" t="s">
        <v>43</v>
      </c>
      <c r="B54" s="1"/>
      <c r="C54" s="1"/>
      <c r="D54" s="1"/>
      <c r="E54" s="1">
        <v>4</v>
      </c>
      <c r="F54" s="1">
        <v>5200</v>
      </c>
      <c r="G54" s="1"/>
      <c r="H54" s="1"/>
      <c r="I54" s="1"/>
      <c r="J54" s="1"/>
      <c r="K54" s="1"/>
      <c r="L54" s="1"/>
    </row>
    <row r="55" spans="1:12" x14ac:dyDescent="0.25">
      <c r="A55" s="2" t="s">
        <v>38</v>
      </c>
      <c r="B55" s="1"/>
      <c r="C55" s="1"/>
      <c r="D55" s="1"/>
      <c r="E55" s="1">
        <v>4</v>
      </c>
      <c r="F55" s="1">
        <f>F53+F54</f>
        <v>27488</v>
      </c>
      <c r="G55" s="1"/>
      <c r="H55" s="1"/>
      <c r="I55" s="1"/>
      <c r="J55" s="1"/>
      <c r="K55" s="1"/>
      <c r="L55" s="1"/>
    </row>
    <row r="56" spans="1:12" x14ac:dyDescent="0.25">
      <c r="A56" s="2" t="s">
        <v>39</v>
      </c>
      <c r="B56" s="1"/>
      <c r="C56" s="1"/>
      <c r="D56" s="1"/>
      <c r="E56" s="1">
        <v>4</v>
      </c>
      <c r="F56" s="1">
        <f>F54/F55</f>
        <v>0.18917345750873107</v>
      </c>
      <c r="G56" s="1"/>
      <c r="H56" s="1"/>
      <c r="I56" s="1"/>
      <c r="J56" s="1"/>
      <c r="K56" s="1"/>
      <c r="L56" s="1"/>
    </row>
    <row r="57" spans="1:12" x14ac:dyDescent="0.25"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</row>
    <row r="58" spans="1:12" x14ac:dyDescent="0.25">
      <c r="A58" s="4" t="s">
        <v>44</v>
      </c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</row>
    <row r="59" spans="1:12" x14ac:dyDescent="0.25">
      <c r="A59" s="2" t="s">
        <v>45</v>
      </c>
      <c r="B59">
        <v>0.1</v>
      </c>
      <c r="G59" s="1"/>
      <c r="H59" s="1"/>
      <c r="I59" s="1"/>
      <c r="J59" s="1"/>
      <c r="K59" s="1"/>
      <c r="L59" s="1"/>
    </row>
    <row r="60" spans="1:12" x14ac:dyDescent="0.25">
      <c r="A60" s="2" t="s">
        <v>36</v>
      </c>
      <c r="B60" s="1"/>
      <c r="C60" s="1"/>
      <c r="D60" s="1"/>
      <c r="E60" s="1">
        <v>16</v>
      </c>
      <c r="F60" s="1">
        <f>B59*F43</f>
        <v>7823.2000000000007</v>
      </c>
      <c r="G60" s="1"/>
      <c r="H60" s="1"/>
      <c r="I60" s="1"/>
      <c r="J60" s="1"/>
      <c r="K60" s="1"/>
      <c r="L60" s="1"/>
    </row>
    <row r="61" spans="1:12" x14ac:dyDescent="0.25">
      <c r="A61" s="2" t="s">
        <v>37</v>
      </c>
      <c r="B61" s="1"/>
      <c r="C61" s="1"/>
      <c r="D61" s="1"/>
      <c r="E61" s="1">
        <v>16</v>
      </c>
      <c r="F61" s="1">
        <f>(1-B59)*F44</f>
        <v>4530.6000000000004</v>
      </c>
      <c r="G61" s="1"/>
      <c r="H61" s="1"/>
      <c r="I61" s="1"/>
      <c r="J61" s="1"/>
      <c r="K61" s="1"/>
      <c r="L61" s="1"/>
    </row>
    <row r="62" spans="1:12" x14ac:dyDescent="0.25">
      <c r="A62" s="2" t="s">
        <v>38</v>
      </c>
      <c r="B62" s="1"/>
      <c r="C62" s="1"/>
      <c r="D62" s="1"/>
      <c r="E62" s="1">
        <v>16</v>
      </c>
      <c r="F62" s="1">
        <f>F60+F61</f>
        <v>12353.800000000001</v>
      </c>
      <c r="G62" s="1"/>
      <c r="H62" s="1"/>
      <c r="I62" s="1"/>
      <c r="J62" s="1"/>
      <c r="K62" s="1"/>
      <c r="L62" s="1"/>
    </row>
    <row r="63" spans="1:12" x14ac:dyDescent="0.25">
      <c r="A63" s="2" t="s">
        <v>39</v>
      </c>
      <c r="B63" s="1"/>
      <c r="C63" s="1"/>
      <c r="D63" s="1"/>
      <c r="E63" s="1">
        <v>16</v>
      </c>
      <c r="F63" s="1">
        <f>F61/F62</f>
        <v>0.36673736016448377</v>
      </c>
      <c r="G63" s="1"/>
      <c r="H63" s="1"/>
      <c r="I63" s="1"/>
      <c r="J63" s="1"/>
      <c r="K63" s="1"/>
      <c r="L63" s="1"/>
    </row>
    <row r="64" spans="1:12" x14ac:dyDescent="0.25"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</row>
    <row r="65" spans="1:12" x14ac:dyDescent="0.25">
      <c r="A65" s="2" t="s">
        <v>40</v>
      </c>
      <c r="B65" s="1"/>
      <c r="C65" s="1"/>
      <c r="D65" s="1"/>
      <c r="E65" s="1">
        <v>8</v>
      </c>
      <c r="F65" s="1">
        <f>B59*F48</f>
        <v>460</v>
      </c>
      <c r="G65" s="1"/>
      <c r="H65" s="1"/>
      <c r="I65" s="1"/>
      <c r="J65" s="1"/>
      <c r="K65" s="1"/>
      <c r="L65" s="1"/>
    </row>
    <row r="66" spans="1:12" x14ac:dyDescent="0.25">
      <c r="A66" s="2" t="s">
        <v>46</v>
      </c>
      <c r="B66" s="1"/>
      <c r="C66" s="1"/>
      <c r="D66" s="1"/>
      <c r="E66" s="1">
        <v>8</v>
      </c>
      <c r="F66" s="1">
        <f>(1-B59)*F49</f>
        <v>459</v>
      </c>
      <c r="G66" s="1"/>
      <c r="H66" s="1"/>
      <c r="I66" s="1"/>
      <c r="J66" s="1"/>
      <c r="K66" s="1"/>
      <c r="L66" s="1"/>
    </row>
    <row r="67" spans="1:12" x14ac:dyDescent="0.25">
      <c r="A67" s="2" t="s">
        <v>38</v>
      </c>
      <c r="B67" s="1"/>
      <c r="C67" s="1"/>
      <c r="D67" s="1"/>
      <c r="E67" s="1">
        <v>8</v>
      </c>
      <c r="F67" s="1">
        <f>F65+F66</f>
        <v>919</v>
      </c>
      <c r="G67" s="1"/>
      <c r="H67" s="1"/>
      <c r="I67" s="1"/>
      <c r="J67" s="1"/>
      <c r="K67" s="1"/>
      <c r="L67" s="1"/>
    </row>
    <row r="68" spans="1:12" x14ac:dyDescent="0.25">
      <c r="A68" s="2" t="s">
        <v>39</v>
      </c>
      <c r="B68" s="1"/>
      <c r="C68" s="1"/>
      <c r="D68" s="1"/>
      <c r="E68" s="1">
        <v>8</v>
      </c>
      <c r="F68" s="1">
        <f>F66/F67</f>
        <v>0.49945593035908598</v>
      </c>
      <c r="G68" s="1"/>
      <c r="H68" s="1"/>
      <c r="I68" s="1"/>
      <c r="J68" s="1"/>
      <c r="K68" s="1"/>
      <c r="L68" s="1"/>
    </row>
    <row r="69" spans="1:12" x14ac:dyDescent="0.25"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</row>
    <row r="70" spans="1:12" x14ac:dyDescent="0.25">
      <c r="A70" s="2" t="s">
        <v>42</v>
      </c>
      <c r="B70" s="1"/>
      <c r="C70" s="1"/>
      <c r="D70" s="1"/>
      <c r="E70" s="1">
        <v>4</v>
      </c>
      <c r="F70" s="1">
        <f>B59*F53</f>
        <v>2228.8000000000002</v>
      </c>
      <c r="G70" s="1"/>
      <c r="H70" s="1"/>
      <c r="I70" s="1"/>
      <c r="J70" s="1"/>
      <c r="K70" s="1"/>
      <c r="L70" s="1"/>
    </row>
    <row r="71" spans="1:12" x14ac:dyDescent="0.25">
      <c r="A71" s="2" t="s">
        <v>43</v>
      </c>
      <c r="B71" s="1"/>
      <c r="C71" s="1"/>
      <c r="D71" s="1"/>
      <c r="E71" s="1">
        <v>4</v>
      </c>
      <c r="F71" s="1">
        <f>(1-B64)*F54</f>
        <v>5200</v>
      </c>
      <c r="G71" s="1"/>
      <c r="H71" s="1"/>
      <c r="I71" s="1"/>
      <c r="J71" s="1"/>
      <c r="K71" s="1"/>
      <c r="L71" s="1"/>
    </row>
    <row r="72" spans="1:12" x14ac:dyDescent="0.25">
      <c r="A72" s="2" t="s">
        <v>38</v>
      </c>
      <c r="B72" s="1"/>
      <c r="C72" s="1"/>
      <c r="D72" s="1"/>
      <c r="E72" s="1">
        <v>4</v>
      </c>
      <c r="F72" s="1">
        <f>F70+F71</f>
        <v>7428.8</v>
      </c>
      <c r="G72" s="1"/>
      <c r="H72" s="1"/>
      <c r="I72" s="1"/>
      <c r="J72" s="1"/>
      <c r="K72" s="1"/>
      <c r="L72" s="1"/>
    </row>
    <row r="73" spans="1:12" x14ac:dyDescent="0.25">
      <c r="A73" s="2" t="s">
        <v>39</v>
      </c>
      <c r="B73" s="1"/>
      <c r="C73" s="1"/>
      <c r="D73" s="1"/>
      <c r="E73" s="1">
        <v>4</v>
      </c>
      <c r="F73" s="1">
        <f>F71/F72</f>
        <v>0.699978462201163</v>
      </c>
      <c r="G73" s="1"/>
      <c r="H73" s="1"/>
      <c r="I73" s="1"/>
      <c r="J73" s="1"/>
      <c r="K73" s="1"/>
      <c r="L73" s="1"/>
    </row>
    <row r="74" spans="1:12" x14ac:dyDescent="0.25"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</row>
    <row r="75" spans="1:12" ht="6" customHeight="1" x14ac:dyDescent="0.25"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</row>
    <row r="76" spans="1:12" x14ac:dyDescent="0.25">
      <c r="I76" s="1"/>
      <c r="J76" s="1"/>
      <c r="K76" s="1"/>
      <c r="L76" s="1"/>
    </row>
    <row r="77" spans="1:12" x14ac:dyDescent="0.25">
      <c r="I77" s="1"/>
      <c r="J77" s="1"/>
      <c r="K77" s="1"/>
      <c r="L77" s="1"/>
    </row>
    <row r="78" spans="1:12" ht="18.75" x14ac:dyDescent="0.3">
      <c r="A78" s="6" t="s">
        <v>51</v>
      </c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</row>
    <row r="79" spans="1:12" x14ac:dyDescent="0.25">
      <c r="A79" s="2" t="s">
        <v>52</v>
      </c>
      <c r="B79" s="1">
        <v>0.5</v>
      </c>
      <c r="C79" s="1"/>
      <c r="D79" s="1" t="s">
        <v>55</v>
      </c>
      <c r="E79" s="5">
        <v>100000</v>
      </c>
      <c r="F79" s="1"/>
      <c r="G79" s="1"/>
      <c r="H79" s="1"/>
      <c r="I79" s="1"/>
      <c r="J79" s="1"/>
      <c r="K79" s="1"/>
      <c r="L79" s="1"/>
    </row>
    <row r="80" spans="1:12" x14ac:dyDescent="0.25">
      <c r="A80" s="2" t="s">
        <v>53</v>
      </c>
      <c r="B80" s="1"/>
      <c r="C80" s="1"/>
      <c r="D80" s="1"/>
      <c r="E80" s="1">
        <v>16</v>
      </c>
      <c r="F80" s="1">
        <v>1424</v>
      </c>
      <c r="G80" s="1"/>
      <c r="H80" s="1"/>
      <c r="I80" s="1"/>
      <c r="J80" s="1"/>
      <c r="K80" s="1"/>
      <c r="L80" s="1"/>
    </row>
    <row r="81" spans="1:12" x14ac:dyDescent="0.25">
      <c r="A81" s="2" t="s">
        <v>54</v>
      </c>
      <c r="B81" s="1"/>
      <c r="C81" s="1"/>
      <c r="D81" s="1"/>
      <c r="E81" s="1">
        <v>16</v>
      </c>
      <c r="F81" s="1">
        <v>511</v>
      </c>
      <c r="G81" s="1"/>
      <c r="H81" s="1"/>
      <c r="I81" s="1"/>
      <c r="J81" s="1"/>
      <c r="K81" s="1"/>
      <c r="L81" s="1"/>
    </row>
    <row r="82" spans="1:12" x14ac:dyDescent="0.25">
      <c r="A82" s="2" t="s">
        <v>38</v>
      </c>
      <c r="B82" s="1"/>
      <c r="C82" s="1"/>
      <c r="D82" s="1"/>
      <c r="E82" s="1">
        <v>16</v>
      </c>
      <c r="F82" s="1">
        <f>F80+F81</f>
        <v>1935</v>
      </c>
      <c r="G82" s="1"/>
      <c r="H82" s="1"/>
      <c r="I82" s="1"/>
      <c r="J82" s="1"/>
      <c r="K82" s="1"/>
      <c r="L82" s="1"/>
    </row>
    <row r="83" spans="1:12" x14ac:dyDescent="0.25">
      <c r="A83" s="2" t="s">
        <v>39</v>
      </c>
      <c r="B83" s="1"/>
      <c r="C83" s="1"/>
      <c r="D83" s="1"/>
      <c r="E83" s="1">
        <v>16</v>
      </c>
      <c r="F83" s="1">
        <f>F81/F82</f>
        <v>0.26408268733850127</v>
      </c>
      <c r="G83" s="1"/>
      <c r="H83" s="2" t="s">
        <v>61</v>
      </c>
      <c r="I83" s="1"/>
      <c r="J83" s="1"/>
      <c r="K83" s="1"/>
      <c r="L83" s="1"/>
    </row>
    <row r="84" spans="1:12" x14ac:dyDescent="0.25"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</row>
    <row r="85" spans="1:12" x14ac:dyDescent="0.25">
      <c r="A85" s="2" t="s">
        <v>56</v>
      </c>
      <c r="B85" s="1"/>
      <c r="C85" s="1"/>
      <c r="D85" s="1"/>
      <c r="E85" s="1">
        <v>8</v>
      </c>
      <c r="F85" s="1">
        <v>1499</v>
      </c>
      <c r="G85" s="1"/>
      <c r="H85" s="1"/>
      <c r="I85" s="1"/>
      <c r="J85" s="1"/>
      <c r="K85" s="1"/>
      <c r="L85" s="1"/>
    </row>
    <row r="86" spans="1:12" x14ac:dyDescent="0.25">
      <c r="A86" s="2" t="s">
        <v>57</v>
      </c>
      <c r="B86" s="1"/>
      <c r="C86" s="1"/>
      <c r="D86" s="1"/>
      <c r="E86" s="1">
        <v>8</v>
      </c>
      <c r="F86" s="1">
        <v>510</v>
      </c>
      <c r="G86" s="1"/>
      <c r="H86" s="1"/>
      <c r="I86" s="1"/>
      <c r="J86" s="1"/>
      <c r="K86" s="1"/>
      <c r="L86" s="1"/>
    </row>
    <row r="87" spans="1:12" x14ac:dyDescent="0.25">
      <c r="A87" s="2" t="s">
        <v>38</v>
      </c>
      <c r="B87" s="1"/>
      <c r="C87" s="1"/>
      <c r="D87" s="1"/>
      <c r="E87" s="1">
        <v>8</v>
      </c>
      <c r="F87" s="1">
        <f>F85+F86</f>
        <v>2009</v>
      </c>
      <c r="G87" s="1"/>
      <c r="H87" s="1"/>
      <c r="I87" s="1"/>
      <c r="J87" s="1"/>
      <c r="K87" s="1"/>
      <c r="L87" s="1"/>
    </row>
    <row r="88" spans="1:12" x14ac:dyDescent="0.25">
      <c r="A88" s="2" t="s">
        <v>39</v>
      </c>
      <c r="B88" s="1"/>
      <c r="C88" s="1"/>
      <c r="D88" s="1"/>
      <c r="E88" s="1">
        <v>8</v>
      </c>
      <c r="F88" s="1">
        <f>F86/F87</f>
        <v>0.25385764061722249</v>
      </c>
      <c r="G88" s="1"/>
      <c r="H88" s="1"/>
      <c r="I88" s="1"/>
      <c r="J88" s="1"/>
      <c r="K88" s="1"/>
      <c r="L88" s="1"/>
    </row>
    <row r="89" spans="1:12" x14ac:dyDescent="0.25"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</row>
    <row r="90" spans="1:12" x14ac:dyDescent="0.25">
      <c r="A90" s="2" t="s">
        <v>58</v>
      </c>
      <c r="B90" s="1"/>
      <c r="C90" s="1"/>
      <c r="D90" s="1"/>
      <c r="E90" s="1">
        <v>4</v>
      </c>
      <c r="F90" s="1">
        <v>1499</v>
      </c>
      <c r="G90" s="1"/>
      <c r="H90" s="1"/>
      <c r="I90" s="1"/>
      <c r="J90" s="1"/>
      <c r="K90" s="1"/>
      <c r="L90" s="1"/>
    </row>
    <row r="91" spans="1:12" x14ac:dyDescent="0.25">
      <c r="A91" s="2" t="s">
        <v>59</v>
      </c>
      <c r="B91" s="1"/>
      <c r="C91" s="1"/>
      <c r="D91" s="1"/>
      <c r="E91" s="1">
        <v>4</v>
      </c>
      <c r="F91" s="1">
        <v>493</v>
      </c>
      <c r="G91" s="1"/>
      <c r="H91" s="1"/>
      <c r="I91" s="1"/>
      <c r="J91" s="1"/>
      <c r="K91" s="1"/>
      <c r="L91" s="1"/>
    </row>
    <row r="92" spans="1:12" x14ac:dyDescent="0.25">
      <c r="A92" s="2" t="s">
        <v>38</v>
      </c>
      <c r="B92" s="1"/>
      <c r="C92" s="1"/>
      <c r="D92" s="1"/>
      <c r="E92" s="1">
        <v>4</v>
      </c>
      <c r="F92" s="1">
        <f>F90+F91</f>
        <v>1992</v>
      </c>
      <c r="G92" s="1"/>
      <c r="H92" s="1"/>
      <c r="I92" s="1"/>
      <c r="J92" s="1"/>
      <c r="K92" s="1"/>
      <c r="L92" s="1"/>
    </row>
    <row r="93" spans="1:12" x14ac:dyDescent="0.25">
      <c r="A93" s="2" t="s">
        <v>39</v>
      </c>
      <c r="B93" s="1"/>
      <c r="C93" s="1"/>
      <c r="D93" s="1"/>
      <c r="E93" s="1"/>
      <c r="F93" s="1">
        <f>F91/F92</f>
        <v>0.24748995983935743</v>
      </c>
      <c r="G93" s="1"/>
      <c r="H93" s="1"/>
      <c r="I93" s="1"/>
      <c r="J93" s="1"/>
      <c r="K93" s="1"/>
      <c r="L93" s="1"/>
    </row>
    <row r="94" spans="1:12" x14ac:dyDescent="0.25"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</row>
    <row r="95" spans="1:12" x14ac:dyDescent="0.25">
      <c r="G95" s="1"/>
      <c r="H95" s="1"/>
      <c r="I95" s="1"/>
      <c r="J95" s="1"/>
      <c r="K95" s="1"/>
      <c r="L95" s="1"/>
    </row>
    <row r="96" spans="1:12" x14ac:dyDescent="0.25">
      <c r="A96" s="4" t="s">
        <v>60</v>
      </c>
      <c r="G96" s="1"/>
      <c r="H96" s="1"/>
      <c r="I96" s="1"/>
      <c r="J96" s="1"/>
      <c r="K96" s="1"/>
      <c r="L96" s="1"/>
    </row>
    <row r="97" spans="1:12" x14ac:dyDescent="0.25">
      <c r="A97" s="2" t="s">
        <v>52</v>
      </c>
      <c r="B97" s="1">
        <v>0.1</v>
      </c>
      <c r="C97" s="1"/>
      <c r="D97" s="1" t="s">
        <v>55</v>
      </c>
      <c r="E97" s="5">
        <v>100000</v>
      </c>
      <c r="F97" s="1"/>
      <c r="G97" s="1"/>
      <c r="H97" s="1"/>
      <c r="I97" s="1"/>
      <c r="J97" s="1"/>
      <c r="K97" s="1"/>
      <c r="L97" s="1"/>
    </row>
    <row r="98" spans="1:12" x14ac:dyDescent="0.25">
      <c r="A98" s="2" t="s">
        <v>53</v>
      </c>
      <c r="B98" s="1"/>
      <c r="C98" s="1"/>
      <c r="D98" s="1"/>
      <c r="E98" s="1">
        <v>16</v>
      </c>
      <c r="F98" s="1">
        <f>$B$97*F80</f>
        <v>142.4</v>
      </c>
      <c r="G98" s="1"/>
      <c r="H98" s="1"/>
      <c r="I98" s="1"/>
      <c r="J98" s="1"/>
      <c r="K98" s="1"/>
      <c r="L98" s="1"/>
    </row>
    <row r="99" spans="1:12" x14ac:dyDescent="0.25">
      <c r="A99" s="2" t="s">
        <v>54</v>
      </c>
      <c r="B99" s="1"/>
      <c r="C99" s="1"/>
      <c r="D99" s="1"/>
      <c r="E99" s="1">
        <v>16</v>
      </c>
      <c r="F99" s="1">
        <f>(1-$B$97)*F81</f>
        <v>459.90000000000003</v>
      </c>
      <c r="G99" s="1"/>
      <c r="H99" s="1"/>
      <c r="I99" s="1"/>
      <c r="J99" s="1"/>
      <c r="K99" s="1"/>
      <c r="L99" s="1"/>
    </row>
    <row r="100" spans="1:12" x14ac:dyDescent="0.25">
      <c r="A100" s="2" t="s">
        <v>38</v>
      </c>
      <c r="B100" s="1"/>
      <c r="C100" s="1"/>
      <c r="D100" s="1"/>
      <c r="E100" s="1">
        <v>16</v>
      </c>
      <c r="F100" s="1">
        <f>F98+F99</f>
        <v>602.30000000000007</v>
      </c>
      <c r="G100" s="1"/>
      <c r="H100" s="1"/>
    </row>
    <row r="101" spans="1:12" x14ac:dyDescent="0.25">
      <c r="A101" s="2" t="s">
        <v>39</v>
      </c>
      <c r="B101" s="1"/>
      <c r="C101" s="1"/>
      <c r="D101" s="1"/>
      <c r="E101" s="1">
        <v>16</v>
      </c>
      <c r="F101" s="1">
        <f>F99/F100</f>
        <v>0.76357297028059101</v>
      </c>
      <c r="G101" s="1"/>
      <c r="H101" s="1"/>
    </row>
    <row r="102" spans="1:12" x14ac:dyDescent="0.25">
      <c r="B102" s="1"/>
      <c r="C102" s="1"/>
      <c r="D102" s="1"/>
      <c r="E102" s="1"/>
      <c r="F102" s="1"/>
      <c r="G102" s="1"/>
      <c r="H102" s="1"/>
    </row>
    <row r="103" spans="1:12" x14ac:dyDescent="0.25">
      <c r="A103" s="2" t="s">
        <v>56</v>
      </c>
      <c r="B103" s="1"/>
      <c r="C103" s="1"/>
      <c r="D103" s="1"/>
      <c r="E103" s="1">
        <v>8</v>
      </c>
      <c r="F103" s="1">
        <f>$B$97*F85</f>
        <v>149.9</v>
      </c>
      <c r="G103" s="1"/>
      <c r="H103" s="1"/>
    </row>
    <row r="104" spans="1:12" x14ac:dyDescent="0.25">
      <c r="A104" s="2" t="s">
        <v>57</v>
      </c>
      <c r="B104" s="1"/>
      <c r="C104" s="1"/>
      <c r="D104" s="1"/>
      <c r="E104" s="1">
        <v>8</v>
      </c>
      <c r="F104" s="1">
        <f>(1-$B$97)*F86</f>
        <v>459</v>
      </c>
      <c r="G104" s="1"/>
      <c r="H104" s="1"/>
    </row>
    <row r="105" spans="1:12" x14ac:dyDescent="0.25">
      <c r="A105" s="2" t="s">
        <v>38</v>
      </c>
      <c r="B105" s="1"/>
      <c r="C105" s="1"/>
      <c r="D105" s="1"/>
      <c r="E105" s="1">
        <v>8</v>
      </c>
      <c r="F105" s="1">
        <f>F103+F104</f>
        <v>608.9</v>
      </c>
      <c r="G105" s="1"/>
      <c r="H105" s="1"/>
    </row>
    <row r="106" spans="1:12" x14ac:dyDescent="0.25">
      <c r="A106" s="2" t="s">
        <v>39</v>
      </c>
      <c r="B106" s="1"/>
      <c r="C106" s="1"/>
      <c r="D106" s="1"/>
      <c r="E106" s="1">
        <v>8</v>
      </c>
      <c r="F106" s="1">
        <f>F104/F105</f>
        <v>0.75381836097881427</v>
      </c>
      <c r="G106" s="1"/>
      <c r="H106" s="1"/>
    </row>
    <row r="107" spans="1:12" x14ac:dyDescent="0.25">
      <c r="B107" s="1"/>
      <c r="C107" s="1"/>
      <c r="D107" s="1"/>
      <c r="E107" s="1"/>
      <c r="F107" s="1"/>
      <c r="G107" s="1"/>
      <c r="H107" s="1"/>
    </row>
    <row r="108" spans="1:12" x14ac:dyDescent="0.25">
      <c r="A108" s="2" t="s">
        <v>58</v>
      </c>
      <c r="B108" s="1"/>
      <c r="C108" s="1"/>
      <c r="D108" s="1"/>
      <c r="E108" s="1">
        <v>4</v>
      </c>
      <c r="F108" s="1">
        <f>$B$97*F90</f>
        <v>149.9</v>
      </c>
      <c r="G108" s="1"/>
      <c r="H108" s="1"/>
    </row>
    <row r="109" spans="1:12" x14ac:dyDescent="0.25">
      <c r="A109" s="2" t="s">
        <v>59</v>
      </c>
      <c r="B109" s="1"/>
      <c r="C109" s="1"/>
      <c r="D109" s="1"/>
      <c r="E109" s="1">
        <v>4</v>
      </c>
      <c r="F109" s="1">
        <f>(1-$B$97)*F91</f>
        <v>443.7</v>
      </c>
      <c r="G109" s="1"/>
      <c r="H109" s="1"/>
    </row>
    <row r="110" spans="1:12" x14ac:dyDescent="0.25">
      <c r="A110" s="2" t="s">
        <v>38</v>
      </c>
      <c r="B110" s="1"/>
      <c r="C110" s="1"/>
      <c r="D110" s="1"/>
      <c r="E110" s="1">
        <v>4</v>
      </c>
      <c r="F110" s="1">
        <f>F108+F109</f>
        <v>593.6</v>
      </c>
      <c r="G110" s="1"/>
      <c r="H110" s="1"/>
    </row>
    <row r="111" spans="1:12" x14ac:dyDescent="0.25">
      <c r="A111" s="2" t="s">
        <v>39</v>
      </c>
      <c r="B111" s="1"/>
      <c r="C111" s="1"/>
      <c r="D111" s="1"/>
      <c r="E111" s="1"/>
      <c r="F111" s="1">
        <f>F109/F110</f>
        <v>0.74747304582210239</v>
      </c>
      <c r="G111" s="1"/>
      <c r="H111" s="1"/>
    </row>
    <row r="112" spans="1:12" x14ac:dyDescent="0.25">
      <c r="B112" s="1"/>
      <c r="C112" s="1"/>
      <c r="D112" s="1"/>
      <c r="E112" s="1"/>
      <c r="F112" s="1"/>
      <c r="G112" s="1"/>
      <c r="H112" s="1"/>
    </row>
    <row r="113" spans="1:8" x14ac:dyDescent="0.25">
      <c r="A113" s="2" t="s">
        <v>62</v>
      </c>
      <c r="B113" s="1"/>
      <c r="C113" s="1"/>
      <c r="D113" s="1"/>
      <c r="E113" s="1"/>
      <c r="F113" s="1"/>
      <c r="G113" s="1"/>
      <c r="H113" s="1"/>
    </row>
    <row r="114" spans="1:8" x14ac:dyDescent="0.25">
      <c r="A114" s="2" t="s">
        <v>63</v>
      </c>
      <c r="B114" s="1" t="s">
        <v>64</v>
      </c>
      <c r="C114" s="1"/>
      <c r="D114" s="1"/>
      <c r="E114" s="1"/>
      <c r="F114" s="1"/>
      <c r="G114" s="1"/>
      <c r="H114" s="1"/>
    </row>
    <row r="115" spans="1:8" x14ac:dyDescent="0.25">
      <c r="A115" s="2">
        <v>0.01</v>
      </c>
      <c r="B115" s="1">
        <v>97.3</v>
      </c>
      <c r="C115" s="1"/>
      <c r="D115" s="1"/>
      <c r="E115" s="1"/>
      <c r="F115" s="1"/>
      <c r="G115" s="1"/>
      <c r="H115" s="1"/>
    </row>
    <row r="116" spans="1:8" x14ac:dyDescent="0.25">
      <c r="A116" s="2">
        <v>0.05</v>
      </c>
      <c r="B116" s="1">
        <v>87.2</v>
      </c>
      <c r="C116" s="1"/>
      <c r="D116" s="1"/>
      <c r="E116" s="1"/>
      <c r="F116" s="1"/>
      <c r="G116" s="1"/>
      <c r="H116" s="1"/>
    </row>
    <row r="117" spans="1:8" x14ac:dyDescent="0.25">
      <c r="A117" s="2">
        <v>0.1</v>
      </c>
      <c r="B117" s="1">
        <v>76.3</v>
      </c>
      <c r="C117" s="1"/>
      <c r="D117" s="1"/>
      <c r="E117" s="1"/>
      <c r="F117" s="1"/>
      <c r="G117" s="1"/>
      <c r="H117" s="1"/>
    </row>
    <row r="118" spans="1:8" x14ac:dyDescent="0.25">
      <c r="A118" s="2">
        <v>0.2</v>
      </c>
      <c r="B118" s="1">
        <v>58.9</v>
      </c>
      <c r="C118" s="1"/>
      <c r="D118" s="1"/>
      <c r="E118" s="1"/>
      <c r="F118" s="1"/>
      <c r="G118" s="1"/>
      <c r="H118" s="1"/>
    </row>
    <row r="119" spans="1:8" x14ac:dyDescent="0.25">
      <c r="A119" s="2">
        <v>0.3</v>
      </c>
      <c r="B119" s="1">
        <v>45.6</v>
      </c>
      <c r="C119" s="1"/>
      <c r="D119" s="1"/>
      <c r="E119" s="1"/>
      <c r="F119" s="1"/>
      <c r="G119" s="1"/>
      <c r="H119" s="1"/>
    </row>
    <row r="120" spans="1:8" x14ac:dyDescent="0.25">
      <c r="A120" s="2">
        <v>0.4</v>
      </c>
      <c r="B120" s="1">
        <v>35</v>
      </c>
      <c r="C120" s="1"/>
      <c r="D120" s="1"/>
      <c r="E120" s="1"/>
      <c r="F120" s="1"/>
      <c r="G120" s="1"/>
      <c r="H120" s="1"/>
    </row>
    <row r="121" spans="1:8" x14ac:dyDescent="0.25">
      <c r="A121" s="2">
        <v>0.5</v>
      </c>
      <c r="B121" s="1">
        <v>26.4</v>
      </c>
      <c r="C121" s="1"/>
      <c r="D121" s="1"/>
      <c r="E121" s="1"/>
      <c r="F121" s="1"/>
      <c r="G121" s="1"/>
      <c r="H121" s="1"/>
    </row>
    <row r="122" spans="1:8" x14ac:dyDescent="0.25">
      <c r="A122" s="2">
        <v>0.6</v>
      </c>
      <c r="B122" s="1">
        <v>19.3</v>
      </c>
      <c r="C122" s="1"/>
      <c r="D122" s="1"/>
      <c r="E122" s="1"/>
      <c r="F122" s="1"/>
      <c r="G122" s="1"/>
      <c r="H122" s="1"/>
    </row>
    <row r="123" spans="1:8" x14ac:dyDescent="0.25">
      <c r="A123" s="2">
        <v>0.7</v>
      </c>
      <c r="B123" s="1">
        <v>13.3</v>
      </c>
    </row>
    <row r="124" spans="1:8" x14ac:dyDescent="0.25">
      <c r="A124" s="2">
        <v>0.8</v>
      </c>
      <c r="B124" s="1">
        <v>8.1999999999999993</v>
      </c>
    </row>
    <row r="125" spans="1:8" x14ac:dyDescent="0.25">
      <c r="A125" s="2">
        <v>0.9</v>
      </c>
      <c r="B125" s="1">
        <v>3.83</v>
      </c>
    </row>
    <row r="126" spans="1:8" x14ac:dyDescent="0.25">
      <c r="A126" s="2">
        <v>1</v>
      </c>
      <c r="B126" s="1">
        <v>0</v>
      </c>
    </row>
    <row r="128" spans="1:8" x14ac:dyDescent="0.25">
      <c r="A128" s="4" t="s">
        <v>80</v>
      </c>
    </row>
    <row r="129" spans="1:6" x14ac:dyDescent="0.25">
      <c r="A129" s="2" t="s">
        <v>7</v>
      </c>
      <c r="B129" t="s">
        <v>3</v>
      </c>
      <c r="C129" t="s">
        <v>6</v>
      </c>
      <c r="D129" t="s">
        <v>67</v>
      </c>
    </row>
    <row r="130" spans="1:6" x14ac:dyDescent="0.25">
      <c r="D130" t="s">
        <v>65</v>
      </c>
      <c r="E130" t="s">
        <v>66</v>
      </c>
    </row>
    <row r="131" spans="1:6" x14ac:dyDescent="0.25">
      <c r="A131" s="1" t="s">
        <v>76</v>
      </c>
      <c r="B131" s="1">
        <v>2</v>
      </c>
      <c r="C131" s="1">
        <v>9.1319999999999998E-2</v>
      </c>
      <c r="D131" s="1">
        <v>1.9430000000000001</v>
      </c>
      <c r="E131" s="1">
        <v>1.86</v>
      </c>
    </row>
    <row r="132" spans="1:6" x14ac:dyDescent="0.25">
      <c r="A132" s="1" t="s">
        <v>68</v>
      </c>
      <c r="B132" s="1">
        <v>3</v>
      </c>
      <c r="C132" s="1">
        <v>0.157</v>
      </c>
      <c r="D132" s="1">
        <v>1.9239999999999999</v>
      </c>
      <c r="E132" s="1">
        <v>1.7270000000000001</v>
      </c>
      <c r="F132" s="1"/>
    </row>
    <row r="133" spans="1:6" x14ac:dyDescent="0.25">
      <c r="A133" s="1" t="s">
        <v>70</v>
      </c>
      <c r="B133" s="1">
        <v>4</v>
      </c>
      <c r="C133" s="1">
        <v>0.22</v>
      </c>
      <c r="D133" s="1">
        <v>1.78</v>
      </c>
      <c r="E133" s="1">
        <v>1.08</v>
      </c>
      <c r="F133" s="1"/>
    </row>
    <row r="134" spans="1:6" x14ac:dyDescent="0.25">
      <c r="A134" s="1" t="s">
        <v>71</v>
      </c>
      <c r="B134" s="1">
        <v>5</v>
      </c>
      <c r="C134" s="1">
        <v>0.28599999999999998</v>
      </c>
      <c r="D134" s="1">
        <v>1.6579999999999999</v>
      </c>
      <c r="E134" s="1">
        <v>1.387</v>
      </c>
      <c r="F134" s="1"/>
    </row>
    <row r="135" spans="1:6" x14ac:dyDescent="0.25">
      <c r="A135" s="1" t="s">
        <v>72</v>
      </c>
      <c r="B135" s="1">
        <v>6</v>
      </c>
      <c r="C135" s="1">
        <v>0.34720000000000001</v>
      </c>
      <c r="D135" s="1">
        <v>1.55</v>
      </c>
      <c r="E135" s="1">
        <v>1.2629999999999999</v>
      </c>
      <c r="F135" s="1"/>
    </row>
    <row r="136" spans="1:6" x14ac:dyDescent="0.25">
      <c r="A136" s="1" t="s">
        <v>74</v>
      </c>
      <c r="B136" s="1">
        <v>8</v>
      </c>
      <c r="C136" s="1">
        <v>0.46</v>
      </c>
      <c r="D136" s="1">
        <v>1.4</v>
      </c>
      <c r="E136" s="1">
        <v>1.08</v>
      </c>
      <c r="F136" s="1"/>
    </row>
    <row r="137" spans="1:6" x14ac:dyDescent="0.25">
      <c r="A137" s="1" t="s">
        <v>73</v>
      </c>
      <c r="B137" s="1">
        <v>10</v>
      </c>
      <c r="C137" s="1">
        <v>0.56200000000000006</v>
      </c>
      <c r="D137" s="1">
        <v>1.2949999999999999</v>
      </c>
      <c r="E137" s="1">
        <v>0.92700000000000005</v>
      </c>
      <c r="F137" s="1"/>
    </row>
    <row r="138" spans="1:6" x14ac:dyDescent="0.25">
      <c r="A138" s="1" t="s">
        <v>75</v>
      </c>
      <c r="B138" s="1">
        <v>12</v>
      </c>
      <c r="C138" s="1">
        <v>0.64859999999999995</v>
      </c>
      <c r="D138" s="1">
        <v>1.2217</v>
      </c>
      <c r="E138" s="1">
        <v>0.87570000000000003</v>
      </c>
      <c r="F138" s="1"/>
    </row>
    <row r="139" spans="1:6" x14ac:dyDescent="0.25">
      <c r="A139" s="1" t="s">
        <v>77</v>
      </c>
      <c r="B139" s="1">
        <v>14</v>
      </c>
      <c r="C139" s="1">
        <v>0.72140000000000004</v>
      </c>
      <c r="D139" s="1">
        <v>1.1678999999999999</v>
      </c>
      <c r="E139" s="1">
        <v>0.80920000000000003</v>
      </c>
      <c r="F139" s="1"/>
    </row>
    <row r="140" spans="1:6" x14ac:dyDescent="0.25">
      <c r="A140" s="1" t="s">
        <v>69</v>
      </c>
      <c r="B140" s="1">
        <v>16</v>
      </c>
      <c r="C140" s="1">
        <v>0.78</v>
      </c>
      <c r="D140" s="1">
        <v>1.1299999999999999</v>
      </c>
      <c r="E140" s="1">
        <v>0.75</v>
      </c>
      <c r="F140" s="1"/>
    </row>
    <row r="141" spans="1:6" x14ac:dyDescent="0.25">
      <c r="A141" s="1" t="s">
        <v>78</v>
      </c>
      <c r="B141" s="1">
        <v>20</v>
      </c>
      <c r="C141" s="1">
        <v>0.86985000000000001</v>
      </c>
      <c r="D141" s="1">
        <v>1.0748</v>
      </c>
      <c r="E141" s="1">
        <v>0.66969999999999996</v>
      </c>
      <c r="F141" s="1"/>
    </row>
    <row r="142" spans="1:6" x14ac:dyDescent="0.25">
      <c r="A142" s="1" t="s">
        <v>79</v>
      </c>
      <c r="B142" s="1">
        <v>50</v>
      </c>
      <c r="C142" s="1">
        <v>0.99860000000000004</v>
      </c>
      <c r="D142" s="1">
        <v>1.002</v>
      </c>
      <c r="E142" s="1">
        <v>0.4214</v>
      </c>
      <c r="F142" s="1"/>
    </row>
    <row r="143" spans="1:6" x14ac:dyDescent="0.25">
      <c r="A143" s="1"/>
      <c r="B143" s="1"/>
      <c r="C143" s="1"/>
      <c r="D143" s="1"/>
      <c r="E143" s="1"/>
      <c r="F143" s="1"/>
    </row>
    <row r="144" spans="1:6" x14ac:dyDescent="0.25">
      <c r="A144" s="2">
        <v>0</v>
      </c>
      <c r="B144" s="1">
        <v>1</v>
      </c>
    </row>
    <row r="145" spans="1:2" x14ac:dyDescent="0.25">
      <c r="A145" s="2">
        <v>1</v>
      </c>
      <c r="B145" s="1">
        <v>1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1"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Colquhoun</dc:creator>
  <cp:lastModifiedBy>David Colquhoun</cp:lastModifiedBy>
  <dcterms:created xsi:type="dcterms:W3CDTF">2014-03-01T21:14:57Z</dcterms:created>
  <dcterms:modified xsi:type="dcterms:W3CDTF">2014-04-13T22:35:55Z</dcterms:modified>
</cp:coreProperties>
</file>