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DCX\FIMS\FIMS_CSV_DATA_CALL\Report\"/>
    </mc:Choice>
  </mc:AlternateContent>
  <xr:revisionPtr revIDLastSave="0" documentId="13_ncr:1_{FE352436-071F-43DD-9476-48BA9DD2C630}" xr6:coauthVersionLast="47" xr6:coauthVersionMax="47" xr10:uidLastSave="{00000000-0000-0000-0000-000000000000}"/>
  <bookViews>
    <workbookView xWindow="-110" yWindow="-110" windowWidth="25820" windowHeight="13900" tabRatio="601" firstSheet="30" activeTab="30" xr2:uid="{00000000-000D-0000-FFFF-FFFF00000000}"/>
  </bookViews>
  <sheets>
    <sheet name="C-M-A" sheetId="48" state="hidden" r:id="rId1"/>
    <sheet name="Total" sheetId="45" state="hidden" r:id="rId2"/>
    <sheet name="Sheet1" sheetId="46" state="hidden" r:id="rId3"/>
    <sheet name="Total-1" sheetId="61" state="hidden" r:id="rId4"/>
    <sheet name="Aqua. (2)" sheetId="62" state="hidden" r:id="rId5"/>
    <sheet name="All" sheetId="59" state="hidden" r:id="rId6"/>
    <sheet name="Index (2)" sheetId="76" state="hidden" r:id="rId7"/>
    <sheet name="Index" sheetId="75" r:id="rId8"/>
    <sheet name="T01_សង្ខេបរួម" sheetId="74" r:id="rId9"/>
    <sheet name="T02_ផលឧបករណ៍ដាយ" sheetId="27" r:id="rId10"/>
    <sheet name="T03_ផលក្នុងដែននេសាទ" sheetId="60" r:id="rId11"/>
    <sheet name="Catch2-1" sheetId="44" state="hidden" r:id="rId12"/>
    <sheet name="Sheet2" sheetId="49" state="hidden" r:id="rId13"/>
    <sheet name="ប្រភេទត្រីក្នុងដែននេសាទ" sheetId="71" state="hidden" r:id="rId14"/>
    <sheet name="T04_ផលក្នុងវាលស្រែ" sheetId="28" r:id="rId15"/>
    <sheet name="ប្រភេទត្រីក្នុងវាលស្រែ" sheetId="72" state="hidden" r:id="rId16"/>
    <sheet name="T05_ផលនេសាទសមុទ្រ" sheetId="57" r:id="rId17"/>
    <sheet name="T06_ប្រភេទត្រីសមុទ្រ" sheetId="26" r:id="rId18"/>
    <sheet name="T06Detail" sheetId="88" r:id="rId19"/>
    <sheet name="Sheet3" sheetId="50" state="hidden" r:id="rId20"/>
    <sheet name="Pro.F (2)" sheetId="65" state="hidden" r:id="rId21"/>
    <sheet name="ផលកែច្នៃទឹកសាប" sheetId="7" state="hidden" r:id="rId22"/>
    <sheet name="ផលកែច្នៃសមុទ្រ" sheetId="12" state="hidden" r:id="rId23"/>
    <sheet name="Total Aqa. (2)" sheetId="52" state="hidden" r:id="rId24"/>
    <sheet name="Total Aqa." sheetId="40" state="hidden" r:id="rId25"/>
    <sheet name="T07_ផលវារីវប្បកម្ម" sheetId="53" r:id="rId26"/>
    <sheet name="T07Detail" sheetId="77" r:id="rId27"/>
    <sheet name="Sheet6" sheetId="70" state="hidden" r:id="rId28"/>
    <sheet name="Sheet5" sheetId="69" state="hidden" r:id="rId29"/>
    <sheet name="ប្រភេទត្រីចិញ្ចឹម" sheetId="73" state="hidden" r:id="rId30"/>
    <sheet name="T08_បទល្មើស" sheetId="10" r:id="rId31"/>
    <sheet name="T09_ចំណូល" sheetId="54" r:id="rId32"/>
    <sheet name="T10_ស្រះ បែ ស៊ង" sheetId="25" r:id="rId33"/>
    <sheet name="T11_អាងភ្ញាស់ និងស្រះជម្រកត្រី" sheetId="22" r:id="rId34"/>
    <sheet name="នាំចេញស្រស់ កែច្នៃសរុប" sheetId="55" state="hidden" r:id="rId35"/>
    <sheet name="នាំចេញស្រស់ កែច្នៃប្រភេទត្រី" sheetId="15" state="hidden" r:id="rId36"/>
    <sheet name="T12_នាំចេញសមុទ្រ" sheetId="37" r:id="rId37"/>
    <sheet name="T13_អភិរក្ស" sheetId="43" r:id="rId38"/>
    <sheet name="T14_សហគមន៍" sheetId="58" r:id="rId39"/>
    <sheet name="ពិន័យ" sheetId="9" state="hidden" r:id="rId40"/>
    <sheet name="Incom" sheetId="8" state="hidden" r:id="rId41"/>
    <sheet name="T15_ឧករណ៍នេសាទសិប្បកម្ម" sheetId="19" r:id="rId42"/>
    <sheet name="T16_ឧបករណ៍នេសាទគ្រួសារ" sheetId="41" r:id="rId43"/>
    <sheet name="T17_ឧបករណ៍នេសាទសមុទ្រ" sheetId="18" r:id="rId44"/>
    <sheet name="T18_អ្នកនេសាទ" sheetId="66" r:id="rId45"/>
    <sheet name="T19_ទូក កាណូត" sheetId="17" r:id="rId46"/>
    <sheet name="T20_ទូកនេសាទសមុទ្រ" sheetId="68" r:id="rId47"/>
    <sheet name="T21_កំលាំងពលកម្ម" sheetId="21" r:id="rId48"/>
    <sheet name="T22_មន្រ្តីរាជការ" sheetId="67" r:id="rId49"/>
    <sheet name="FiA" sheetId="56" state="hidden" r:id="rId50"/>
    <sheet name="Officail​​ 1" sheetId="64" state="hidden" r:id="rId51"/>
  </sheets>
  <calcPr calcId="191029"/>
  <customWorkbookViews>
    <customWorkbookView name="Nhean Choch - Personal View" guid="{844AEAA1-68B1-11D5-83C5-957D1A75CB50}" mergeInterval="0" personalView="1" maximized="1" windowWidth="636" windowHeight="318" activeSheetId="7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3" i="77" l="1"/>
  <c r="S33" i="77"/>
  <c r="T33" i="77"/>
  <c r="U33" i="77"/>
  <c r="V33" i="77"/>
  <c r="W33" i="77"/>
  <c r="X33" i="77"/>
  <c r="Y33" i="77"/>
  <c r="Z33" i="77"/>
  <c r="AA33" i="77"/>
  <c r="AB33" i="77"/>
  <c r="AC33" i="77"/>
  <c r="AD33" i="77"/>
  <c r="AE33" i="77"/>
  <c r="AF33" i="77"/>
  <c r="AG33" i="77"/>
  <c r="AH33" i="77"/>
  <c r="AI33" i="77"/>
  <c r="AJ33" i="77"/>
  <c r="AK33" i="77"/>
  <c r="AL33" i="77"/>
  <c r="AM33" i="77"/>
  <c r="AN33" i="77"/>
  <c r="AO33" i="77"/>
  <c r="AP33" i="77"/>
  <c r="AQ33" i="77"/>
  <c r="AR33" i="77"/>
  <c r="AS33" i="77"/>
  <c r="AT33" i="77"/>
  <c r="AU33" i="77"/>
  <c r="AV33" i="77"/>
  <c r="AW33" i="77"/>
  <c r="V8" i="77"/>
  <c r="X8" i="77"/>
  <c r="Y8" i="77"/>
  <c r="AB8" i="77"/>
  <c r="AC8" i="77"/>
  <c r="AF8" i="77"/>
  <c r="AG8" i="77"/>
  <c r="V9" i="77"/>
  <c r="X9" i="77"/>
  <c r="Y9" i="77"/>
  <c r="AB9" i="77"/>
  <c r="AC9" i="77"/>
  <c r="AF9" i="77"/>
  <c r="AG9" i="77" s="1"/>
  <c r="V10" i="77"/>
  <c r="X10" i="77"/>
  <c r="Y10" i="77"/>
  <c r="AB10" i="77"/>
  <c r="AC10" i="77"/>
  <c r="AF10" i="77"/>
  <c r="AG10" i="77"/>
  <c r="V11" i="77"/>
  <c r="X11" i="77"/>
  <c r="Y11" i="77"/>
  <c r="AB11" i="77"/>
  <c r="AC11" i="77" s="1"/>
  <c r="AF11" i="77"/>
  <c r="AG11" i="77"/>
  <c r="V12" i="77"/>
  <c r="X12" i="77"/>
  <c r="Y12" i="77"/>
  <c r="AB12" i="77"/>
  <c r="AC12" i="77"/>
  <c r="AF12" i="77"/>
  <c r="AG12" i="77"/>
  <c r="V13" i="77"/>
  <c r="X13" i="77"/>
  <c r="Y13" i="77" s="1"/>
  <c r="AB13" i="77"/>
  <c r="AC13" i="77"/>
  <c r="AF13" i="77"/>
  <c r="AG13" i="77"/>
  <c r="V14" i="77"/>
  <c r="X14" i="77"/>
  <c r="Y14" i="77" s="1"/>
  <c r="AB14" i="77"/>
  <c r="AC14" i="77"/>
  <c r="AF14" i="77"/>
  <c r="AG14" i="77" s="1"/>
  <c r="V15" i="77"/>
  <c r="X15" i="77"/>
  <c r="Y15" i="77" s="1"/>
  <c r="AB15" i="77"/>
  <c r="AC15" i="77"/>
  <c r="AF15" i="77"/>
  <c r="AG15" i="77"/>
  <c r="V16" i="77"/>
  <c r="X16" i="77"/>
  <c r="Y16" i="77"/>
  <c r="AB16" i="77"/>
  <c r="AC16" i="77"/>
  <c r="AF16" i="77"/>
  <c r="AG16" i="77" s="1"/>
  <c r="V17" i="77"/>
  <c r="X17" i="77"/>
  <c r="Y17" i="77"/>
  <c r="AB17" i="77"/>
  <c r="AC17" i="77"/>
  <c r="AF17" i="77"/>
  <c r="AG17" i="77"/>
  <c r="V18" i="77"/>
  <c r="X18" i="77"/>
  <c r="Y18" i="77" s="1"/>
  <c r="AB18" i="77"/>
  <c r="AC18" i="77" s="1"/>
  <c r="AF18" i="77"/>
  <c r="AG18" i="77"/>
  <c r="V19" i="77"/>
  <c r="X19" i="77"/>
  <c r="Y19" i="77"/>
  <c r="AB19" i="77"/>
  <c r="AC19" i="77"/>
  <c r="AF19" i="77"/>
  <c r="AG19" i="77"/>
  <c r="V20" i="77"/>
  <c r="X20" i="77"/>
  <c r="Y20" i="77"/>
  <c r="AB20" i="77"/>
  <c r="AC20" i="77"/>
  <c r="AD20" i="77"/>
  <c r="AF20" i="77"/>
  <c r="AG20" i="77"/>
  <c r="V21" i="77"/>
  <c r="X21" i="77"/>
  <c r="Y21" i="77"/>
  <c r="AB21" i="77"/>
  <c r="AC21" i="77" s="1"/>
  <c r="AF21" i="77"/>
  <c r="AG21" i="77"/>
  <c r="V22" i="77"/>
  <c r="X22" i="77"/>
  <c r="Y22" i="77"/>
  <c r="AB22" i="77"/>
  <c r="AC22" i="77" s="1"/>
  <c r="AF22" i="77"/>
  <c r="AG22" i="77"/>
  <c r="V23" i="77"/>
  <c r="X23" i="77"/>
  <c r="Y23" i="77"/>
  <c r="AB23" i="77"/>
  <c r="AC23" i="77"/>
  <c r="AD23" i="77"/>
  <c r="AF23" i="77"/>
  <c r="AG23" i="77"/>
  <c r="V24" i="77"/>
  <c r="X24" i="77"/>
  <c r="Y24" i="77"/>
  <c r="AB24" i="77"/>
  <c r="AC24" i="77"/>
  <c r="AD24" i="77"/>
  <c r="AF24" i="77"/>
  <c r="AG24" i="77"/>
  <c r="V25" i="77"/>
  <c r="X25" i="77"/>
  <c r="Y25" i="77"/>
  <c r="AB25" i="77"/>
  <c r="AC25" i="77"/>
  <c r="AF25" i="77"/>
  <c r="AG25" i="77"/>
  <c r="V26" i="77"/>
  <c r="X26" i="77"/>
  <c r="Y26" i="77"/>
  <c r="AB26" i="77"/>
  <c r="AC26" i="77"/>
  <c r="AF26" i="77"/>
  <c r="AG26" i="77"/>
  <c r="V27" i="77"/>
  <c r="X27" i="77"/>
  <c r="Y27" i="77"/>
  <c r="AB27" i="77"/>
  <c r="AC27" i="77"/>
  <c r="AF27" i="77"/>
  <c r="AG27" i="77"/>
  <c r="V28" i="77"/>
  <c r="X28" i="77"/>
  <c r="Y28" i="77"/>
  <c r="AB28" i="77"/>
  <c r="AC28" i="77" s="1"/>
  <c r="AF28" i="77"/>
  <c r="AG28" i="77"/>
  <c r="V29" i="77"/>
  <c r="X29" i="77"/>
  <c r="Y29" i="77" s="1"/>
  <c r="AB29" i="77"/>
  <c r="AC29" i="77"/>
  <c r="AF29" i="77"/>
  <c r="AG29" i="77"/>
  <c r="V30" i="77"/>
  <c r="X30" i="77"/>
  <c r="Y30" i="77"/>
  <c r="AB30" i="77"/>
  <c r="AC30" i="77"/>
  <c r="AF30" i="77"/>
  <c r="AG30" i="77"/>
  <c r="V31" i="77"/>
  <c r="X31" i="77"/>
  <c r="Y31" i="77"/>
  <c r="AB31" i="77"/>
  <c r="AC31" i="77" s="1"/>
  <c r="AD31" i="77" s="1"/>
  <c r="AF31" i="77"/>
  <c r="AG31" i="77"/>
  <c r="V32" i="77"/>
  <c r="X32" i="77"/>
  <c r="Y32" i="77" s="1"/>
  <c r="AB32" i="77"/>
  <c r="AC32" i="77"/>
  <c r="AF32" i="77"/>
  <c r="AG32" i="77" s="1"/>
  <c r="F32" i="10"/>
  <c r="F33" i="10"/>
  <c r="F34" i="10"/>
  <c r="F35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Q33" i="77"/>
  <c r="P33" i="77"/>
  <c r="M33" i="77"/>
  <c r="L33" i="77"/>
  <c r="K33" i="77"/>
  <c r="J33" i="77"/>
  <c r="I33" i="77"/>
  <c r="H33" i="77"/>
  <c r="G33" i="77"/>
  <c r="F33" i="77"/>
  <c r="E33" i="77"/>
  <c r="D33" i="77"/>
  <c r="C33" i="77"/>
  <c r="O33" i="77"/>
  <c r="N33" i="77"/>
  <c r="H15" i="74"/>
  <c r="G15" i="74"/>
  <c r="G33" i="22" l="1"/>
  <c r="E33" i="22"/>
  <c r="D33" i="22"/>
  <c r="N33" i="25"/>
  <c r="M33" i="25"/>
  <c r="L33" i="25"/>
  <c r="K33" i="25"/>
  <c r="J33" i="25"/>
  <c r="I33" i="25"/>
  <c r="H33" i="25"/>
  <c r="G33" i="25"/>
  <c r="F33" i="25"/>
  <c r="E33" i="25"/>
  <c r="D33" i="25"/>
  <c r="C33" i="25"/>
  <c r="AH33" i="53" l="1"/>
  <c r="AE33" i="53"/>
  <c r="AA33" i="53"/>
  <c r="Z33" i="53"/>
  <c r="W33" i="53"/>
  <c r="U33" i="53"/>
  <c r="T33" i="53"/>
  <c r="Q33" i="53"/>
  <c r="P33" i="53"/>
  <c r="M33" i="53"/>
  <c r="L33" i="53"/>
  <c r="K33" i="53"/>
  <c r="J33" i="53"/>
  <c r="I33" i="53"/>
  <c r="H33" i="53"/>
  <c r="G33" i="53"/>
  <c r="F33" i="53"/>
  <c r="E33" i="53"/>
  <c r="D33" i="53"/>
  <c r="C33" i="53"/>
  <c r="AF32" i="53"/>
  <c r="AG32" i="53" s="1"/>
  <c r="AB32" i="53"/>
  <c r="AC32" i="53" s="1"/>
  <c r="Y32" i="53"/>
  <c r="X32" i="53"/>
  <c r="V32" i="53"/>
  <c r="AF31" i="53"/>
  <c r="AG31" i="53" s="1"/>
  <c r="AB31" i="53"/>
  <c r="AC31" i="53" s="1"/>
  <c r="AD31" i="53" s="1"/>
  <c r="X31" i="53"/>
  <c r="Y31" i="53" s="1"/>
  <c r="V31" i="53"/>
  <c r="AF30" i="53"/>
  <c r="AG30" i="53" s="1"/>
  <c r="AB30" i="53"/>
  <c r="AC30" i="53" s="1"/>
  <c r="X30" i="53"/>
  <c r="Y30" i="53" s="1"/>
  <c r="V30" i="53"/>
  <c r="AG29" i="53"/>
  <c r="AF29" i="53"/>
  <c r="AB29" i="53"/>
  <c r="AC29" i="53" s="1"/>
  <c r="X29" i="53"/>
  <c r="Y29" i="53" s="1"/>
  <c r="V29" i="53"/>
  <c r="AF28" i="53"/>
  <c r="AG28" i="53" s="1"/>
  <c r="AB28" i="53"/>
  <c r="AC28" i="53" s="1"/>
  <c r="X28" i="53"/>
  <c r="Y28" i="53" s="1"/>
  <c r="V28" i="53"/>
  <c r="AF27" i="53"/>
  <c r="AG27" i="53" s="1"/>
  <c r="AB27" i="53"/>
  <c r="AC27" i="53" s="1"/>
  <c r="X27" i="53"/>
  <c r="Y27" i="53" s="1"/>
  <c r="V27" i="53"/>
  <c r="AF26" i="53"/>
  <c r="AG26" i="53" s="1"/>
  <c r="AB26" i="53"/>
  <c r="AC26" i="53" s="1"/>
  <c r="X26" i="53"/>
  <c r="Y26" i="53" s="1"/>
  <c r="V26" i="53"/>
  <c r="AF25" i="53"/>
  <c r="AG25" i="53" s="1"/>
  <c r="AB25" i="53"/>
  <c r="AC25" i="53" s="1"/>
  <c r="X25" i="53"/>
  <c r="Y25" i="53" s="1"/>
  <c r="V25" i="53"/>
  <c r="AF24" i="53"/>
  <c r="AG24" i="53" s="1"/>
  <c r="AC24" i="53"/>
  <c r="AD24" i="53" s="1"/>
  <c r="AB24" i="53"/>
  <c r="X24" i="53"/>
  <c r="Y24" i="53" s="1"/>
  <c r="V24" i="53"/>
  <c r="AF23" i="53"/>
  <c r="AG23" i="53" s="1"/>
  <c r="AB23" i="53"/>
  <c r="AC23" i="53" s="1"/>
  <c r="AD23" i="53" s="1"/>
  <c r="Y23" i="53"/>
  <c r="X23" i="53"/>
  <c r="V23" i="53"/>
  <c r="AF22" i="53"/>
  <c r="AG22" i="53" s="1"/>
  <c r="AB22" i="53"/>
  <c r="AC22" i="53" s="1"/>
  <c r="X22" i="53"/>
  <c r="Y22" i="53" s="1"/>
  <c r="V22" i="53"/>
  <c r="AF21" i="53"/>
  <c r="AG21" i="53" s="1"/>
  <c r="AB21" i="53"/>
  <c r="AC21" i="53" s="1"/>
  <c r="X21" i="53"/>
  <c r="Y21" i="53" s="1"/>
  <c r="V21" i="53"/>
  <c r="AG20" i="53"/>
  <c r="AF20" i="53"/>
  <c r="AB20" i="53"/>
  <c r="AC20" i="53" s="1"/>
  <c r="AD20" i="53" s="1"/>
  <c r="X20" i="53"/>
  <c r="Y20" i="53" s="1"/>
  <c r="V20" i="53"/>
  <c r="AF19" i="53"/>
  <c r="AG19" i="53" s="1"/>
  <c r="AB19" i="53"/>
  <c r="AC19" i="53" s="1"/>
  <c r="X19" i="53"/>
  <c r="Y19" i="53" s="1"/>
  <c r="V19" i="53"/>
  <c r="AF18" i="53"/>
  <c r="AG18" i="53" s="1"/>
  <c r="AB18" i="53"/>
  <c r="AC18" i="53" s="1"/>
  <c r="X18" i="53"/>
  <c r="Y18" i="53" s="1"/>
  <c r="V18" i="53"/>
  <c r="AF17" i="53"/>
  <c r="AG17" i="53" s="1"/>
  <c r="AB17" i="53"/>
  <c r="AC17" i="53" s="1"/>
  <c r="Y17" i="53"/>
  <c r="X17" i="53"/>
  <c r="V17" i="53"/>
  <c r="AF16" i="53"/>
  <c r="AG16" i="53" s="1"/>
  <c r="AB16" i="53"/>
  <c r="AC16" i="53" s="1"/>
  <c r="X16" i="53"/>
  <c r="Y16" i="53" s="1"/>
  <c r="V16" i="53"/>
  <c r="AF15" i="53"/>
  <c r="AG15" i="53" s="1"/>
  <c r="AB15" i="53"/>
  <c r="AC15" i="53" s="1"/>
  <c r="X15" i="53"/>
  <c r="Y15" i="53" s="1"/>
  <c r="V15" i="53"/>
  <c r="AF14" i="53"/>
  <c r="AG14" i="53" s="1"/>
  <c r="AB14" i="53"/>
  <c r="AC14" i="53" s="1"/>
  <c r="X14" i="53"/>
  <c r="Y14" i="53" s="1"/>
  <c r="V14" i="53"/>
  <c r="AF13" i="53"/>
  <c r="AG13" i="53" s="1"/>
  <c r="AB13" i="53"/>
  <c r="AC13" i="53" s="1"/>
  <c r="X13" i="53"/>
  <c r="Y13" i="53" s="1"/>
  <c r="V13" i="53"/>
  <c r="AG12" i="53"/>
  <c r="AF12" i="53"/>
  <c r="AB12" i="53"/>
  <c r="AC12" i="53" s="1"/>
  <c r="X12" i="53"/>
  <c r="Y12" i="53" s="1"/>
  <c r="V12" i="53"/>
  <c r="AF11" i="53"/>
  <c r="AG11" i="53" s="1"/>
  <c r="AB11" i="53"/>
  <c r="AC11" i="53" s="1"/>
  <c r="X11" i="53"/>
  <c r="Y11" i="53" s="1"/>
  <c r="V11" i="53"/>
  <c r="AF10" i="53"/>
  <c r="AG10" i="53" s="1"/>
  <c r="AB10" i="53"/>
  <c r="AC10" i="53" s="1"/>
  <c r="Y10" i="53"/>
  <c r="X10" i="53"/>
  <c r="V10" i="53"/>
  <c r="AF9" i="53"/>
  <c r="AG9" i="53" s="1"/>
  <c r="AB9" i="53"/>
  <c r="AC9" i="53" s="1"/>
  <c r="Y9" i="53"/>
  <c r="X9" i="53"/>
  <c r="V9" i="53"/>
  <c r="AF8" i="53"/>
  <c r="AG8" i="53" s="1"/>
  <c r="AB8" i="53"/>
  <c r="AC8" i="53" s="1"/>
  <c r="X8" i="53"/>
  <c r="Y8" i="53" s="1"/>
  <c r="V8" i="53"/>
  <c r="O33" i="53"/>
  <c r="Y33" i="53" l="1"/>
  <c r="AG33" i="53"/>
  <c r="N33" i="53"/>
  <c r="V33" i="53"/>
  <c r="X33" i="53"/>
  <c r="AC33" i="53"/>
  <c r="AD33" i="53"/>
  <c r="AB33" i="53"/>
  <c r="F21" i="74" l="1"/>
  <c r="F37" i="10" l="1"/>
  <c r="F36" i="10"/>
  <c r="F7" i="10"/>
  <c r="E15" i="54" l="1"/>
  <c r="F15" i="54" s="1"/>
  <c r="D15" i="54"/>
  <c r="C15" i="54"/>
  <c r="G14" i="54"/>
  <c r="G13" i="54"/>
  <c r="G12" i="54"/>
  <c r="F12" i="54"/>
  <c r="G11" i="54"/>
  <c r="F11" i="54"/>
  <c r="G10" i="54"/>
  <c r="F10" i="54"/>
  <c r="G9" i="54"/>
  <c r="F9" i="54"/>
  <c r="G8" i="54"/>
  <c r="G7" i="54"/>
  <c r="G15" i="54" l="1"/>
  <c r="F32" i="74" l="1"/>
  <c r="E32" i="74"/>
  <c r="D32" i="74"/>
  <c r="H26" i="74"/>
  <c r="H25" i="74"/>
  <c r="F24" i="74"/>
  <c r="D24" i="74"/>
  <c r="H23" i="74"/>
  <c r="G23" i="74"/>
  <c r="H22" i="74"/>
  <c r="G22" i="74"/>
  <c r="E21" i="74"/>
  <c r="G21" i="74" s="1"/>
  <c r="D21" i="74"/>
  <c r="H21" i="74" s="1"/>
  <c r="H20" i="74"/>
  <c r="G20" i="74"/>
  <c r="H19" i="74"/>
  <c r="G19" i="74"/>
  <c r="H18" i="74"/>
  <c r="G18" i="74"/>
  <c r="F17" i="74"/>
  <c r="E17" i="74"/>
  <c r="D17" i="74"/>
  <c r="H16" i="74"/>
  <c r="G16" i="74"/>
  <c r="H14" i="74"/>
  <c r="G14" i="74"/>
  <c r="F13" i="74"/>
  <c r="E13" i="74"/>
  <c r="D13" i="74"/>
  <c r="H12" i="74"/>
  <c r="G12" i="74"/>
  <c r="H11" i="74"/>
  <c r="G11" i="74"/>
  <c r="H10" i="74"/>
  <c r="G10" i="74"/>
  <c r="H9" i="74"/>
  <c r="G9" i="74"/>
  <c r="F8" i="74"/>
  <c r="E8" i="74"/>
  <c r="D8" i="74"/>
  <c r="G8" i="74" l="1"/>
  <c r="G17" i="74"/>
  <c r="H13" i="74"/>
  <c r="H8" i="74"/>
  <c r="H17" i="74"/>
  <c r="H24" i="74"/>
  <c r="G13" i="74"/>
  <c r="H32" i="74"/>
  <c r="G32" i="74"/>
  <c r="H13" i="68" l="1"/>
  <c r="G13" i="68"/>
  <c r="F13" i="68"/>
  <c r="E13" i="68"/>
  <c r="D13" i="68"/>
  <c r="C13" i="68"/>
  <c r="J12" i="68"/>
  <c r="I12" i="68"/>
  <c r="J11" i="68"/>
  <c r="I11" i="68"/>
  <c r="J10" i="68"/>
  <c r="I10" i="68"/>
  <c r="I9" i="68"/>
  <c r="J9" i="68" s="1"/>
  <c r="I13" i="68" l="1"/>
  <c r="J13" i="68"/>
  <c r="F60" i="26" l="1"/>
  <c r="E60" i="26"/>
  <c r="D60" i="26"/>
  <c r="C60" i="26"/>
  <c r="G59" i="26"/>
  <c r="G58" i="26"/>
  <c r="G57" i="26"/>
  <c r="G56" i="26"/>
  <c r="G55" i="26"/>
  <c r="G54" i="26"/>
  <c r="G53" i="26"/>
  <c r="G52" i="26"/>
  <c r="G51" i="26"/>
  <c r="G50" i="26"/>
  <c r="G49" i="26"/>
  <c r="G48" i="26"/>
  <c r="G47" i="26"/>
  <c r="G46" i="26"/>
  <c r="G45" i="26"/>
  <c r="G44" i="26"/>
  <c r="G43" i="26"/>
  <c r="G42" i="26"/>
  <c r="G41" i="26"/>
  <c r="G40" i="26"/>
  <c r="G39" i="26"/>
  <c r="G38" i="26"/>
  <c r="G37" i="26"/>
  <c r="G36" i="26"/>
  <c r="G35" i="26"/>
  <c r="G34" i="26"/>
  <c r="G33" i="26"/>
  <c r="G3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60" i="26" l="1"/>
  <c r="E34" i="60" l="1"/>
  <c r="M33" i="67"/>
  <c r="L33" i="67"/>
  <c r="M32" i="67"/>
  <c r="L32" i="67"/>
  <c r="M31" i="67"/>
  <c r="L31" i="67"/>
  <c r="M30" i="67"/>
  <c r="L30" i="67"/>
  <c r="M29" i="67"/>
  <c r="L29" i="67"/>
  <c r="M28" i="67"/>
  <c r="L28" i="67"/>
  <c r="M27" i="67"/>
  <c r="L27" i="67"/>
  <c r="M26" i="67"/>
  <c r="L26" i="67"/>
  <c r="M25" i="67"/>
  <c r="L25" i="67"/>
  <c r="M24" i="67"/>
  <c r="L24" i="67"/>
  <c r="M23" i="67"/>
  <c r="L23" i="67"/>
  <c r="M22" i="67"/>
  <c r="L22" i="67"/>
  <c r="M21" i="67"/>
  <c r="L21" i="67"/>
  <c r="M20" i="67"/>
  <c r="L20" i="67"/>
  <c r="M19" i="67"/>
  <c r="L19" i="67"/>
  <c r="M18" i="67"/>
  <c r="L18" i="67"/>
  <c r="M17" i="67"/>
  <c r="L17" i="67"/>
  <c r="M16" i="67"/>
  <c r="L16" i="67"/>
  <c r="M15" i="67"/>
  <c r="L15" i="67"/>
  <c r="M14" i="67"/>
  <c r="L14" i="67"/>
  <c r="M13" i="67"/>
  <c r="L13" i="67"/>
  <c r="M12" i="67"/>
  <c r="L12" i="67"/>
  <c r="M11" i="67"/>
  <c r="L11" i="67"/>
  <c r="M10" i="67"/>
  <c r="L10" i="67"/>
  <c r="M9" i="67"/>
  <c r="L9" i="67"/>
  <c r="K8" i="67"/>
  <c r="J8" i="67"/>
  <c r="I8" i="67"/>
  <c r="H8" i="67"/>
  <c r="G8" i="67"/>
  <c r="F8" i="67"/>
  <c r="E8" i="67"/>
  <c r="D8" i="67"/>
  <c r="C8" i="67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N19" i="67" l="1"/>
  <c r="N24" i="67"/>
  <c r="N32" i="67"/>
  <c r="N16" i="67"/>
  <c r="N25" i="67"/>
  <c r="N27" i="67"/>
  <c r="N33" i="67"/>
  <c r="N11" i="67"/>
  <c r="N17" i="67"/>
  <c r="N15" i="67"/>
  <c r="N20" i="67"/>
  <c r="N22" i="67"/>
  <c r="N31" i="67"/>
  <c r="M8" i="67"/>
  <c r="N12" i="67"/>
  <c r="N14" i="67"/>
  <c r="N23" i="67"/>
  <c r="N28" i="67"/>
  <c r="N30" i="67"/>
  <c r="N10" i="67"/>
  <c r="N13" i="67"/>
  <c r="N18" i="67"/>
  <c r="N21" i="67"/>
  <c r="N26" i="67"/>
  <c r="N29" i="67"/>
  <c r="L8" i="67"/>
  <c r="N9" i="67"/>
  <c r="F31" i="28"/>
  <c r="F24" i="28"/>
  <c r="F16" i="28"/>
  <c r="F30" i="60"/>
  <c r="F23" i="60"/>
  <c r="F15" i="60"/>
  <c r="G30" i="60"/>
  <c r="G23" i="60"/>
  <c r="C52" i="37"/>
  <c r="C31" i="37"/>
  <c r="G51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50" i="37"/>
  <c r="G32" i="37"/>
  <c r="G30" i="37"/>
  <c r="G9" i="37"/>
  <c r="G10" i="37"/>
  <c r="G11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8" i="37"/>
  <c r="AQ20" i="15"/>
  <c r="X14" i="15"/>
  <c r="X15" i="15"/>
  <c r="X16" i="15"/>
  <c r="X20" i="15"/>
  <c r="K8" i="56"/>
  <c r="G8" i="56"/>
  <c r="H8" i="56"/>
  <c r="I8" i="56"/>
  <c r="J8" i="56"/>
  <c r="F8" i="56"/>
  <c r="E8" i="56"/>
  <c r="D8" i="56"/>
  <c r="C8" i="56"/>
  <c r="M26" i="56"/>
  <c r="M27" i="56"/>
  <c r="M28" i="56"/>
  <c r="M29" i="56"/>
  <c r="L26" i="56"/>
  <c r="L27" i="56"/>
  <c r="L28" i="56"/>
  <c r="N28" i="56" s="1"/>
  <c r="L29" i="56"/>
  <c r="N29" i="56" s="1"/>
  <c r="L9" i="56"/>
  <c r="M9" i="56"/>
  <c r="L10" i="56"/>
  <c r="M10" i="56"/>
  <c r="L11" i="56"/>
  <c r="M11" i="56"/>
  <c r="L12" i="56"/>
  <c r="M12" i="56"/>
  <c r="L13" i="56"/>
  <c r="M13" i="56"/>
  <c r="L14" i="56"/>
  <c r="M14" i="56"/>
  <c r="L15" i="56"/>
  <c r="M15" i="56"/>
  <c r="L16" i="56"/>
  <c r="M16" i="56"/>
  <c r="L17" i="56"/>
  <c r="M17" i="56"/>
  <c r="L18" i="56"/>
  <c r="M18" i="56"/>
  <c r="L19" i="56"/>
  <c r="M19" i="56"/>
  <c r="L20" i="56"/>
  <c r="M20" i="56"/>
  <c r="L21" i="56"/>
  <c r="M21" i="56"/>
  <c r="L22" i="56"/>
  <c r="M22" i="56"/>
  <c r="L23" i="56"/>
  <c r="M23" i="56"/>
  <c r="L25" i="56"/>
  <c r="M25" i="56"/>
  <c r="L33" i="56"/>
  <c r="M33" i="56"/>
  <c r="L34" i="56"/>
  <c r="M34" i="56"/>
  <c r="L35" i="56"/>
  <c r="M35" i="56"/>
  <c r="L36" i="56"/>
  <c r="M36" i="56"/>
  <c r="L37" i="56"/>
  <c r="M37" i="56"/>
  <c r="L38" i="56"/>
  <c r="M38" i="56"/>
  <c r="L39" i="56"/>
  <c r="M39" i="56"/>
  <c r="L40" i="56"/>
  <c r="M40" i="56"/>
  <c r="L41" i="56"/>
  <c r="M41" i="56"/>
  <c r="L42" i="56"/>
  <c r="M42" i="56"/>
  <c r="L43" i="56"/>
  <c r="M43" i="56"/>
  <c r="L44" i="56"/>
  <c r="M44" i="56"/>
  <c r="L45" i="56"/>
  <c r="M45" i="56"/>
  <c r="L46" i="56"/>
  <c r="M46" i="56"/>
  <c r="L47" i="56"/>
  <c r="M47" i="56"/>
  <c r="L48" i="56"/>
  <c r="M48" i="56"/>
  <c r="L49" i="56"/>
  <c r="M49" i="56"/>
  <c r="L50" i="56"/>
  <c r="M50" i="56"/>
  <c r="L51" i="56"/>
  <c r="M51" i="56"/>
  <c r="L52" i="56"/>
  <c r="M52" i="56"/>
  <c r="L53" i="56"/>
  <c r="M53" i="56"/>
  <c r="L54" i="56"/>
  <c r="M54" i="56"/>
  <c r="L55" i="56"/>
  <c r="M55" i="56"/>
  <c r="L56" i="56"/>
  <c r="M56" i="56"/>
  <c r="L57" i="56"/>
  <c r="M57" i="56"/>
  <c r="H29" i="17"/>
  <c r="F9" i="57"/>
  <c r="G9" i="57"/>
  <c r="F10" i="57"/>
  <c r="G10" i="57"/>
  <c r="R23" i="17"/>
  <c r="L8" i="56" l="1"/>
  <c r="N26" i="56"/>
  <c r="M8" i="56"/>
  <c r="N27" i="56"/>
  <c r="N25" i="56"/>
  <c r="C53" i="37"/>
  <c r="N8" i="67"/>
  <c r="D34" i="59"/>
  <c r="L18" i="7" l="1"/>
  <c r="L12" i="7"/>
  <c r="L22" i="7"/>
  <c r="L23" i="7"/>
  <c r="L27" i="7"/>
  <c r="L28" i="7"/>
  <c r="G28" i="12"/>
  <c r="G29" i="12"/>
  <c r="G30" i="12"/>
  <c r="G31" i="12"/>
  <c r="G32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9" i="12"/>
  <c r="G34" i="12"/>
  <c r="L24" i="65"/>
  <c r="L27" i="65"/>
  <c r="L28" i="65"/>
  <c r="L22" i="65"/>
  <c r="L23" i="65"/>
  <c r="L18" i="65"/>
  <c r="L13" i="65"/>
  <c r="L12" i="65"/>
  <c r="M29" i="65"/>
  <c r="K29" i="65"/>
  <c r="J29" i="65"/>
  <c r="I29" i="65"/>
  <c r="H29" i="65"/>
  <c r="G29" i="65"/>
  <c r="F29" i="65"/>
  <c r="E29" i="65"/>
  <c r="D29" i="65"/>
  <c r="C29" i="65"/>
  <c r="L26" i="65"/>
  <c r="L25" i="65"/>
  <c r="L21" i="65"/>
  <c r="L20" i="65"/>
  <c r="L19" i="65"/>
  <c r="L17" i="65"/>
  <c r="L16" i="65"/>
  <c r="L15" i="65"/>
  <c r="L14" i="65"/>
  <c r="L11" i="65"/>
  <c r="L10" i="65"/>
  <c r="L9" i="65"/>
  <c r="L8" i="65"/>
  <c r="N19" i="56"/>
  <c r="N20" i="56"/>
  <c r="N21" i="56"/>
  <c r="N22" i="56"/>
  <c r="D32" i="56"/>
  <c r="D58" i="56" s="1"/>
  <c r="E32" i="56"/>
  <c r="E58" i="56" s="1"/>
  <c r="F32" i="56"/>
  <c r="F58" i="56" s="1"/>
  <c r="G32" i="56"/>
  <c r="H32" i="56"/>
  <c r="I32" i="56"/>
  <c r="I58" i="56" s="1"/>
  <c r="J32" i="56"/>
  <c r="K32" i="56"/>
  <c r="C32" i="56"/>
  <c r="N57" i="56"/>
  <c r="N55" i="56"/>
  <c r="N53" i="56"/>
  <c r="N49" i="56"/>
  <c r="N47" i="56"/>
  <c r="N41" i="56"/>
  <c r="N39" i="56"/>
  <c r="N38" i="56"/>
  <c r="N37" i="56"/>
  <c r="N35" i="56"/>
  <c r="N33" i="56"/>
  <c r="N24" i="56"/>
  <c r="D24" i="56"/>
  <c r="E24" i="56"/>
  <c r="F24" i="56"/>
  <c r="G24" i="56"/>
  <c r="H24" i="56"/>
  <c r="I24" i="56"/>
  <c r="J24" i="56"/>
  <c r="K24" i="56"/>
  <c r="L24" i="56"/>
  <c r="M24" i="56"/>
  <c r="C24" i="56"/>
  <c r="K58" i="56" l="1"/>
  <c r="C58" i="56"/>
  <c r="H58" i="56"/>
  <c r="G58" i="56"/>
  <c r="J58" i="56"/>
  <c r="N23" i="56"/>
  <c r="N52" i="56"/>
  <c r="N51" i="56"/>
  <c r="L29" i="65"/>
  <c r="M32" i="56"/>
  <c r="N45" i="56"/>
  <c r="N36" i="56"/>
  <c r="N42" i="56"/>
  <c r="N46" i="56"/>
  <c r="N54" i="56"/>
  <c r="N40" i="56"/>
  <c r="L32" i="56"/>
  <c r="N56" i="56"/>
  <c r="N44" i="56"/>
  <c r="N34" i="56"/>
  <c r="N43" i="56"/>
  <c r="N48" i="56"/>
  <c r="N50" i="56"/>
  <c r="N32" i="56" l="1"/>
  <c r="M8" i="64" l="1"/>
  <c r="M9" i="64"/>
  <c r="M10" i="64"/>
  <c r="M11" i="64"/>
  <c r="M12" i="64"/>
  <c r="M13" i="64"/>
  <c r="M14" i="64"/>
  <c r="M15" i="64"/>
  <c r="M16" i="64"/>
  <c r="M17" i="64"/>
  <c r="M18" i="64"/>
  <c r="M19" i="64"/>
  <c r="M20" i="64"/>
  <c r="M21" i="64"/>
  <c r="M22" i="64"/>
  <c r="M23" i="64"/>
  <c r="M24" i="64"/>
  <c r="M25" i="64"/>
  <c r="M26" i="64"/>
  <c r="M27" i="64"/>
  <c r="M28" i="64"/>
  <c r="M29" i="64"/>
  <c r="M30" i="64"/>
  <c r="M31" i="64"/>
  <c r="M7" i="64"/>
  <c r="M32" i="64" l="1"/>
  <c r="L58" i="56"/>
  <c r="N12" i="56"/>
  <c r="N17" i="56" l="1"/>
  <c r="N18" i="56"/>
  <c r="N16" i="56"/>
  <c r="N9" i="56"/>
  <c r="E32" i="58"/>
  <c r="F32" i="58"/>
  <c r="G32" i="58"/>
  <c r="D32" i="58"/>
  <c r="M58" i="56" l="1"/>
  <c r="N15" i="56"/>
  <c r="N13" i="56"/>
  <c r="N14" i="56"/>
  <c r="N11" i="56"/>
  <c r="N10" i="56"/>
  <c r="K32" i="64"/>
  <c r="J32" i="64"/>
  <c r="I32" i="64"/>
  <c r="H32" i="64"/>
  <c r="G32" i="64"/>
  <c r="F32" i="64"/>
  <c r="E32" i="64"/>
  <c r="D32" i="64"/>
  <c r="C32" i="64"/>
  <c r="L31" i="64"/>
  <c r="N31" i="64" s="1"/>
  <c r="L30" i="64"/>
  <c r="N30" i="64" s="1"/>
  <c r="L29" i="64"/>
  <c r="N29" i="64" s="1"/>
  <c r="L28" i="64"/>
  <c r="N28" i="64" s="1"/>
  <c r="L27" i="64"/>
  <c r="N27" i="64" s="1"/>
  <c r="L26" i="64"/>
  <c r="N26" i="64" s="1"/>
  <c r="L25" i="64"/>
  <c r="N25" i="64" s="1"/>
  <c r="L24" i="64"/>
  <c r="N24" i="64" s="1"/>
  <c r="L23" i="64"/>
  <c r="N23" i="64" s="1"/>
  <c r="L22" i="64"/>
  <c r="N22" i="64" s="1"/>
  <c r="L21" i="64"/>
  <c r="N21" i="64" s="1"/>
  <c r="L20" i="64"/>
  <c r="N20" i="64" s="1"/>
  <c r="L19" i="64"/>
  <c r="N19" i="64" s="1"/>
  <c r="L18" i="64"/>
  <c r="N18" i="64" s="1"/>
  <c r="L17" i="64"/>
  <c r="N17" i="64" s="1"/>
  <c r="L16" i="64"/>
  <c r="N16" i="64" s="1"/>
  <c r="L15" i="64"/>
  <c r="N15" i="64" s="1"/>
  <c r="L14" i="64"/>
  <c r="N14" i="64" s="1"/>
  <c r="L13" i="64"/>
  <c r="N13" i="64" s="1"/>
  <c r="L12" i="64"/>
  <c r="N12" i="64" s="1"/>
  <c r="L11" i="64"/>
  <c r="N11" i="64" s="1"/>
  <c r="L10" i="64"/>
  <c r="N10" i="64" s="1"/>
  <c r="L9" i="64"/>
  <c r="N9" i="64" s="1"/>
  <c r="L8" i="64"/>
  <c r="N8" i="64" s="1"/>
  <c r="L7" i="64"/>
  <c r="N7" i="64" s="1"/>
  <c r="N8" i="56" l="1"/>
  <c r="N58" i="56" s="1"/>
  <c r="N32" i="64"/>
  <c r="L32" i="64"/>
  <c r="Q33" i="62"/>
  <c r="P33" i="62"/>
  <c r="O33" i="62"/>
  <c r="L33" i="62"/>
  <c r="K33" i="62"/>
  <c r="J33" i="62"/>
  <c r="I33" i="62"/>
  <c r="H33" i="62"/>
  <c r="G33" i="62"/>
  <c r="F33" i="62"/>
  <c r="E33" i="62"/>
  <c r="D33" i="62"/>
  <c r="C33" i="62"/>
  <c r="V32" i="62"/>
  <c r="M32" i="62"/>
  <c r="V31" i="62"/>
  <c r="M31" i="62"/>
  <c r="V30" i="62"/>
  <c r="M30" i="62"/>
  <c r="V29" i="62"/>
  <c r="M29" i="62"/>
  <c r="V28" i="62"/>
  <c r="M28" i="62"/>
  <c r="V27" i="62"/>
  <c r="M27" i="62"/>
  <c r="V26" i="62"/>
  <c r="M26" i="62"/>
  <c r="V25" i="62"/>
  <c r="M25" i="62"/>
  <c r="V24" i="62"/>
  <c r="M24" i="62"/>
  <c r="V23" i="62"/>
  <c r="M23" i="62"/>
  <c r="V22" i="62"/>
  <c r="M22" i="62"/>
  <c r="V21" i="62"/>
  <c r="M21" i="62"/>
  <c r="V20" i="62"/>
  <c r="M20" i="62"/>
  <c r="V19" i="62"/>
  <c r="M19" i="62"/>
  <c r="V18" i="62"/>
  <c r="M18" i="62"/>
  <c r="V17" i="62"/>
  <c r="M17" i="62"/>
  <c r="V16" i="62"/>
  <c r="M16" i="62"/>
  <c r="V15" i="62"/>
  <c r="M15" i="62"/>
  <c r="V14" i="62"/>
  <c r="M14" i="62"/>
  <c r="V13" i="62"/>
  <c r="M13" i="62"/>
  <c r="V12" i="62"/>
  <c r="M12" i="62"/>
  <c r="V11" i="62"/>
  <c r="M11" i="62"/>
  <c r="V10" i="62"/>
  <c r="M10" i="62"/>
  <c r="V9" i="62"/>
  <c r="M9" i="62"/>
  <c r="V8" i="62"/>
  <c r="N8" i="62"/>
  <c r="N33" i="62" s="1"/>
  <c r="M8" i="62"/>
  <c r="M49" i="61"/>
  <c r="N49" i="61" s="1"/>
  <c r="N51" i="61" s="1"/>
  <c r="K39" i="61"/>
  <c r="K41" i="61" s="1"/>
  <c r="K38" i="61"/>
  <c r="K36" i="61"/>
  <c r="F35" i="61"/>
  <c r="D35" i="61"/>
  <c r="H30" i="61"/>
  <c r="H26" i="61"/>
  <c r="H25" i="61"/>
  <c r="F24" i="61"/>
  <c r="D24" i="61"/>
  <c r="H23" i="61"/>
  <c r="G23" i="61"/>
  <c r="H22" i="61"/>
  <c r="G22" i="61"/>
  <c r="F21" i="61"/>
  <c r="E21" i="61"/>
  <c r="D21" i="61"/>
  <c r="H20" i="61"/>
  <c r="G20" i="61"/>
  <c r="H19" i="61"/>
  <c r="G19" i="61"/>
  <c r="H18" i="61"/>
  <c r="G18" i="61"/>
  <c r="F17" i="61"/>
  <c r="E17" i="61"/>
  <c r="G17" i="61" s="1"/>
  <c r="D17" i="61"/>
  <c r="H16" i="61"/>
  <c r="G16" i="61"/>
  <c r="H15" i="61"/>
  <c r="G15" i="61"/>
  <c r="H14" i="61"/>
  <c r="G14" i="61"/>
  <c r="F13" i="61"/>
  <c r="E13" i="61"/>
  <c r="G13" i="61" s="1"/>
  <c r="D13" i="61"/>
  <c r="H12" i="61"/>
  <c r="G12" i="61"/>
  <c r="M11" i="61"/>
  <c r="L11" i="61"/>
  <c r="N11" i="61" s="1"/>
  <c r="H11" i="61"/>
  <c r="G11" i="61"/>
  <c r="N10" i="61"/>
  <c r="H10" i="61"/>
  <c r="G10" i="61"/>
  <c r="N9" i="61"/>
  <c r="H9" i="61"/>
  <c r="G9" i="61"/>
  <c r="U8" i="61"/>
  <c r="N8" i="61"/>
  <c r="F8" i="61"/>
  <c r="E8" i="61"/>
  <c r="D8" i="61"/>
  <c r="D34" i="60"/>
  <c r="F34" i="60" s="1"/>
  <c r="C34" i="60"/>
  <c r="G33" i="60"/>
  <c r="F33" i="60"/>
  <c r="G32" i="60"/>
  <c r="F32" i="60"/>
  <c r="G31" i="60"/>
  <c r="F31" i="60"/>
  <c r="G29" i="60"/>
  <c r="F29" i="60"/>
  <c r="G28" i="60"/>
  <c r="F28" i="60"/>
  <c r="G27" i="60"/>
  <c r="F27" i="60"/>
  <c r="G26" i="60"/>
  <c r="F26" i="60"/>
  <c r="G25" i="60"/>
  <c r="F25" i="60"/>
  <c r="G24" i="60"/>
  <c r="F24" i="60"/>
  <c r="G22" i="60"/>
  <c r="F22" i="60"/>
  <c r="G21" i="60"/>
  <c r="F21" i="60"/>
  <c r="G20" i="60"/>
  <c r="F20" i="60"/>
  <c r="G19" i="60"/>
  <c r="F19" i="60"/>
  <c r="G18" i="60"/>
  <c r="F18" i="60"/>
  <c r="G17" i="60"/>
  <c r="F17" i="60"/>
  <c r="G16" i="60"/>
  <c r="F16" i="60"/>
  <c r="G15" i="60"/>
  <c r="G14" i="60"/>
  <c r="F14" i="60"/>
  <c r="G13" i="60"/>
  <c r="F13" i="60"/>
  <c r="G12" i="60"/>
  <c r="F12" i="60"/>
  <c r="G11" i="60"/>
  <c r="F11" i="60"/>
  <c r="G10" i="60"/>
  <c r="F10" i="60"/>
  <c r="G9" i="60"/>
  <c r="F9" i="60"/>
  <c r="Q9" i="17"/>
  <c r="H9" i="17"/>
  <c r="L26" i="21"/>
  <c r="K26" i="21"/>
  <c r="Q27" i="17"/>
  <c r="H27" i="17"/>
  <c r="L21" i="21"/>
  <c r="K21" i="21"/>
  <c r="H22" i="17"/>
  <c r="R22" i="17" s="1"/>
  <c r="L11" i="21"/>
  <c r="K11" i="21"/>
  <c r="Q12" i="17"/>
  <c r="H12" i="17"/>
  <c r="L25" i="21"/>
  <c r="K25" i="21"/>
  <c r="Q26" i="17"/>
  <c r="H14" i="17"/>
  <c r="H21" i="17"/>
  <c r="H25" i="17"/>
  <c r="H26" i="17"/>
  <c r="E23" i="55"/>
  <c r="E20" i="55"/>
  <c r="L17" i="7"/>
  <c r="E27" i="43"/>
  <c r="G24" i="28"/>
  <c r="G31" i="28"/>
  <c r="E32" i="9"/>
  <c r="E37" i="9"/>
  <c r="E12" i="57"/>
  <c r="F25" i="28"/>
  <c r="F34" i="59"/>
  <c r="G34" i="59" s="1"/>
  <c r="D12" i="57"/>
  <c r="C12" i="57"/>
  <c r="H30" i="59"/>
  <c r="H26" i="59"/>
  <c r="H25" i="59"/>
  <c r="F24" i="59"/>
  <c r="D24" i="59"/>
  <c r="H23" i="59"/>
  <c r="G23" i="59"/>
  <c r="H22" i="59"/>
  <c r="G22" i="59"/>
  <c r="F21" i="59"/>
  <c r="E21" i="59"/>
  <c r="G21" i="59" s="1"/>
  <c r="D21" i="59"/>
  <c r="H20" i="59"/>
  <c r="G20" i="59"/>
  <c r="H19" i="59"/>
  <c r="G19" i="59"/>
  <c r="H18" i="59"/>
  <c r="G18" i="59"/>
  <c r="F17" i="59"/>
  <c r="E17" i="59"/>
  <c r="D17" i="59"/>
  <c r="H16" i="59"/>
  <c r="G16" i="59"/>
  <c r="H15" i="59"/>
  <c r="G15" i="59"/>
  <c r="H14" i="59"/>
  <c r="G14" i="59"/>
  <c r="F13" i="59"/>
  <c r="E13" i="59"/>
  <c r="D13" i="59"/>
  <c r="H12" i="59"/>
  <c r="G12" i="59"/>
  <c r="H11" i="59"/>
  <c r="G11" i="59"/>
  <c r="H10" i="59"/>
  <c r="G10" i="59"/>
  <c r="H9" i="59"/>
  <c r="G9" i="59"/>
  <c r="F8" i="59"/>
  <c r="E8" i="59"/>
  <c r="D8" i="59"/>
  <c r="C32" i="58"/>
  <c r="F11" i="57"/>
  <c r="G8" i="57"/>
  <c r="G11" i="57"/>
  <c r="L28" i="21"/>
  <c r="K28" i="21"/>
  <c r="Q29" i="17"/>
  <c r="R29" i="17" s="1"/>
  <c r="E28" i="43"/>
  <c r="C33" i="12"/>
  <c r="E26" i="43"/>
  <c r="F33" i="12"/>
  <c r="E33" i="12"/>
  <c r="D33" i="12"/>
  <c r="O14" i="18"/>
  <c r="P14" i="18"/>
  <c r="Q14" i="18"/>
  <c r="J14" i="18"/>
  <c r="K14" i="18"/>
  <c r="D38" i="9"/>
  <c r="E35" i="9"/>
  <c r="E13" i="9"/>
  <c r="L22" i="21"/>
  <c r="K22" i="21"/>
  <c r="D28" i="55"/>
  <c r="C28" i="55"/>
  <c r="E9" i="55"/>
  <c r="E10" i="55"/>
  <c r="E11" i="55"/>
  <c r="E12" i="55"/>
  <c r="E14" i="55"/>
  <c r="E16" i="55"/>
  <c r="E17" i="55"/>
  <c r="E18" i="55"/>
  <c r="E21" i="55"/>
  <c r="E25" i="55"/>
  <c r="E26" i="55"/>
  <c r="E27" i="55"/>
  <c r="E8" i="55"/>
  <c r="AQ14" i="15"/>
  <c r="L20" i="7"/>
  <c r="G31" i="40"/>
  <c r="G31" i="52"/>
  <c r="M8" i="52"/>
  <c r="E10" i="9"/>
  <c r="R31" i="52"/>
  <c r="Q31" i="52"/>
  <c r="P31" i="52"/>
  <c r="O31" i="52"/>
  <c r="N31" i="52"/>
  <c r="L31" i="52"/>
  <c r="K31" i="52"/>
  <c r="J31" i="52"/>
  <c r="I31" i="52"/>
  <c r="H31" i="52"/>
  <c r="F31" i="52"/>
  <c r="E31" i="52"/>
  <c r="D31" i="52"/>
  <c r="C31" i="52"/>
  <c r="Z30" i="52"/>
  <c r="M30" i="52"/>
  <c r="Z29" i="52"/>
  <c r="M29" i="52"/>
  <c r="Z28" i="52"/>
  <c r="M28" i="52"/>
  <c r="Z27" i="52"/>
  <c r="M27" i="52"/>
  <c r="Z26" i="52"/>
  <c r="M26" i="52"/>
  <c r="Z25" i="52"/>
  <c r="M25" i="52"/>
  <c r="Z24" i="52"/>
  <c r="M24" i="52"/>
  <c r="Z23" i="52"/>
  <c r="M23" i="52"/>
  <c r="Z22" i="52"/>
  <c r="M22" i="52"/>
  <c r="Z21" i="52"/>
  <c r="M21" i="52"/>
  <c r="Z20" i="52"/>
  <c r="M20" i="52"/>
  <c r="Z19" i="52"/>
  <c r="M19" i="52"/>
  <c r="Z18" i="52"/>
  <c r="M18" i="52"/>
  <c r="Z17" i="52"/>
  <c r="M17" i="52"/>
  <c r="Z16" i="52"/>
  <c r="M16" i="52"/>
  <c r="Z15" i="52"/>
  <c r="M15" i="52"/>
  <c r="Z14" i="52"/>
  <c r="M14" i="52"/>
  <c r="Z13" i="52"/>
  <c r="M13" i="52"/>
  <c r="Z12" i="52"/>
  <c r="M12" i="52"/>
  <c r="Z11" i="52"/>
  <c r="M11" i="52"/>
  <c r="Z10" i="52"/>
  <c r="M10" i="52"/>
  <c r="Z9" i="52"/>
  <c r="M9" i="52"/>
  <c r="Z8" i="52"/>
  <c r="E58" i="50"/>
  <c r="D58" i="50"/>
  <c r="C58" i="50"/>
  <c r="F57" i="50"/>
  <c r="F56" i="50"/>
  <c r="F55" i="50"/>
  <c r="F54" i="50"/>
  <c r="F53" i="50"/>
  <c r="F52" i="50"/>
  <c r="F51" i="50"/>
  <c r="F50" i="50"/>
  <c r="F49" i="50"/>
  <c r="F48" i="50"/>
  <c r="F47" i="50"/>
  <c r="F46" i="50"/>
  <c r="F45" i="50"/>
  <c r="F44" i="50"/>
  <c r="F43" i="50"/>
  <c r="F42" i="50"/>
  <c r="F41" i="50"/>
  <c r="F40" i="50"/>
  <c r="F39" i="50"/>
  <c r="F38" i="50"/>
  <c r="F37" i="50"/>
  <c r="F36" i="50"/>
  <c r="F35" i="50"/>
  <c r="F34" i="50"/>
  <c r="F33" i="50"/>
  <c r="F32" i="50"/>
  <c r="F31" i="50"/>
  <c r="F30" i="50"/>
  <c r="F29" i="50"/>
  <c r="F28" i="50"/>
  <c r="F27" i="50"/>
  <c r="F26" i="50"/>
  <c r="F25" i="50"/>
  <c r="F24" i="50"/>
  <c r="F23" i="50"/>
  <c r="F22" i="50"/>
  <c r="F21" i="50"/>
  <c r="F20" i="50"/>
  <c r="F19" i="50"/>
  <c r="F18" i="50"/>
  <c r="F17" i="50"/>
  <c r="F16" i="50"/>
  <c r="F15" i="50"/>
  <c r="F14" i="50"/>
  <c r="F13" i="50"/>
  <c r="F12" i="50"/>
  <c r="F11" i="50"/>
  <c r="F10" i="50"/>
  <c r="F9" i="50"/>
  <c r="L32" i="49"/>
  <c r="J32" i="49"/>
  <c r="E32" i="49"/>
  <c r="G32" i="49" s="1"/>
  <c r="D32" i="49"/>
  <c r="C32" i="49"/>
  <c r="G31" i="49"/>
  <c r="F31" i="49"/>
  <c r="G30" i="49"/>
  <c r="F30" i="49"/>
  <c r="G29" i="49"/>
  <c r="F29" i="49"/>
  <c r="G28" i="49"/>
  <c r="F28" i="49"/>
  <c r="G27" i="49"/>
  <c r="F27" i="49"/>
  <c r="G26" i="49"/>
  <c r="F26" i="49"/>
  <c r="G25" i="49"/>
  <c r="F25" i="49"/>
  <c r="G24" i="49"/>
  <c r="F24" i="49"/>
  <c r="G23" i="49"/>
  <c r="F23" i="49"/>
  <c r="G22" i="49"/>
  <c r="F22" i="49"/>
  <c r="G21" i="49"/>
  <c r="F21" i="49"/>
  <c r="G20" i="49"/>
  <c r="F20" i="49"/>
  <c r="G19" i="49"/>
  <c r="F19" i="49"/>
  <c r="G18" i="49"/>
  <c r="F18" i="49"/>
  <c r="G17" i="49"/>
  <c r="F17" i="49"/>
  <c r="G16" i="49"/>
  <c r="F16" i="49"/>
  <c r="G15" i="49"/>
  <c r="G14" i="49"/>
  <c r="F14" i="49"/>
  <c r="G13" i="49"/>
  <c r="F13" i="49"/>
  <c r="G12" i="49"/>
  <c r="F12" i="49"/>
  <c r="G11" i="49"/>
  <c r="F11" i="49"/>
  <c r="G10" i="49"/>
  <c r="F10" i="49"/>
  <c r="G9" i="49"/>
  <c r="F9" i="49"/>
  <c r="B22" i="48"/>
  <c r="B21" i="48"/>
  <c r="B20" i="48"/>
  <c r="B19" i="48"/>
  <c r="B18" i="48"/>
  <c r="B17" i="48"/>
  <c r="B16" i="48"/>
  <c r="B15" i="48"/>
  <c r="B14" i="48"/>
  <c r="B13" i="48"/>
  <c r="B12" i="48"/>
  <c r="B11" i="48"/>
  <c r="B10" i="48"/>
  <c r="B9" i="48"/>
  <c r="B8" i="48"/>
  <c r="G12" i="28"/>
  <c r="G13" i="28"/>
  <c r="G14" i="28"/>
  <c r="G15" i="28"/>
  <c r="G16" i="28"/>
  <c r="G17" i="28"/>
  <c r="G18" i="28"/>
  <c r="G19" i="28"/>
  <c r="G20" i="28"/>
  <c r="G21" i="28"/>
  <c r="G22" i="28"/>
  <c r="G23" i="28"/>
  <c r="G25" i="28"/>
  <c r="G26" i="28"/>
  <c r="G27" i="28"/>
  <c r="G28" i="28"/>
  <c r="G29" i="28"/>
  <c r="G30" i="28"/>
  <c r="G32" i="28"/>
  <c r="G33" i="28"/>
  <c r="G34" i="28"/>
  <c r="G11" i="28"/>
  <c r="G10" i="28"/>
  <c r="F11" i="28"/>
  <c r="F12" i="28"/>
  <c r="F13" i="28"/>
  <c r="F14" i="28"/>
  <c r="F15" i="28"/>
  <c r="F17" i="28"/>
  <c r="F18" i="28"/>
  <c r="F19" i="28"/>
  <c r="F20" i="28"/>
  <c r="F21" i="28"/>
  <c r="F22" i="28"/>
  <c r="F23" i="28"/>
  <c r="F26" i="28"/>
  <c r="F27" i="28"/>
  <c r="F28" i="28"/>
  <c r="F29" i="28"/>
  <c r="F30" i="28"/>
  <c r="F32" i="28"/>
  <c r="F33" i="28"/>
  <c r="F34" i="28"/>
  <c r="F10" i="28"/>
  <c r="G9" i="44"/>
  <c r="G12" i="27"/>
  <c r="G13" i="27"/>
  <c r="G11" i="27"/>
  <c r="F11" i="44"/>
  <c r="F12" i="44"/>
  <c r="F13" i="44"/>
  <c r="F14" i="44"/>
  <c r="F16" i="44"/>
  <c r="F17" i="44"/>
  <c r="F18" i="44"/>
  <c r="F19" i="44"/>
  <c r="F20" i="44"/>
  <c r="F21" i="44"/>
  <c r="F22" i="44"/>
  <c r="F24" i="44"/>
  <c r="F25" i="44"/>
  <c r="F26" i="44"/>
  <c r="F27" i="44"/>
  <c r="F28" i="44"/>
  <c r="F29" i="44"/>
  <c r="F31" i="44"/>
  <c r="F32" i="44"/>
  <c r="F33" i="44"/>
  <c r="F10" i="44"/>
  <c r="F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4" i="44"/>
  <c r="G25" i="44"/>
  <c r="G26" i="44"/>
  <c r="G27" i="44"/>
  <c r="G28" i="44"/>
  <c r="G29" i="44"/>
  <c r="G31" i="44"/>
  <c r="G32" i="44"/>
  <c r="G33" i="44"/>
  <c r="F14" i="27"/>
  <c r="F12" i="27"/>
  <c r="F13" i="27"/>
  <c r="F11" i="27"/>
  <c r="C14" i="27"/>
  <c r="D14" i="27"/>
  <c r="E14" i="27"/>
  <c r="E14" i="46"/>
  <c r="G14" i="46" s="1"/>
  <c r="D14" i="46"/>
  <c r="G13" i="46"/>
  <c r="F13" i="46"/>
  <c r="G12" i="46"/>
  <c r="F12" i="46"/>
  <c r="G11" i="46"/>
  <c r="F11" i="46"/>
  <c r="R31" i="40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Z9" i="40"/>
  <c r="Z10" i="40"/>
  <c r="Z11" i="40"/>
  <c r="Z12" i="40"/>
  <c r="Z13" i="40"/>
  <c r="Z14" i="40"/>
  <c r="Z15" i="40"/>
  <c r="Z16" i="40"/>
  <c r="Z17" i="40"/>
  <c r="Z18" i="40"/>
  <c r="Z19" i="40"/>
  <c r="Z20" i="40"/>
  <c r="Z21" i="40"/>
  <c r="Z22" i="40"/>
  <c r="Z23" i="40"/>
  <c r="Z24" i="40"/>
  <c r="Z25" i="40"/>
  <c r="Z26" i="40"/>
  <c r="Z27" i="40"/>
  <c r="Z28" i="40"/>
  <c r="Z29" i="40"/>
  <c r="Z30" i="40"/>
  <c r="Z8" i="40"/>
  <c r="L25" i="7"/>
  <c r="L24" i="7"/>
  <c r="L21" i="7"/>
  <c r="L19" i="7"/>
  <c r="F52" i="37"/>
  <c r="E52" i="37"/>
  <c r="D52" i="37"/>
  <c r="F31" i="37"/>
  <c r="K39" i="45"/>
  <c r="K41" i="45"/>
  <c r="K36" i="45"/>
  <c r="K38" i="45"/>
  <c r="E36" i="9"/>
  <c r="O31" i="40"/>
  <c r="P31" i="40"/>
  <c r="Q31" i="40"/>
  <c r="C31" i="40"/>
  <c r="F31" i="40"/>
  <c r="M27" i="40"/>
  <c r="M26" i="40"/>
  <c r="M25" i="40"/>
  <c r="M18" i="40"/>
  <c r="E20" i="9"/>
  <c r="E23" i="9"/>
  <c r="E24" i="9"/>
  <c r="E29" i="9"/>
  <c r="E30" i="9"/>
  <c r="E31" i="9"/>
  <c r="E34" i="9"/>
  <c r="E9" i="9"/>
  <c r="E12" i="9"/>
  <c r="E14" i="9"/>
  <c r="E18" i="9"/>
  <c r="E19" i="9"/>
  <c r="E7" i="9"/>
  <c r="E8" i="9"/>
  <c r="D29" i="7"/>
  <c r="H24" i="17"/>
  <c r="F35" i="45"/>
  <c r="G35" i="45" s="1"/>
  <c r="D35" i="45"/>
  <c r="H30" i="45"/>
  <c r="H26" i="45"/>
  <c r="H25" i="45"/>
  <c r="F24" i="45"/>
  <c r="D24" i="45"/>
  <c r="H23" i="45"/>
  <c r="G23" i="45"/>
  <c r="H22" i="45"/>
  <c r="G22" i="45"/>
  <c r="F21" i="45"/>
  <c r="E21" i="45"/>
  <c r="D21" i="45"/>
  <c r="H20" i="45"/>
  <c r="G20" i="45"/>
  <c r="H19" i="45"/>
  <c r="G19" i="45"/>
  <c r="H18" i="45"/>
  <c r="G18" i="45"/>
  <c r="F17" i="45"/>
  <c r="E17" i="45"/>
  <c r="D17" i="45"/>
  <c r="H16" i="45"/>
  <c r="G16" i="45"/>
  <c r="H15" i="45"/>
  <c r="G15" i="45"/>
  <c r="H14" i="45"/>
  <c r="G14" i="45"/>
  <c r="F13" i="45"/>
  <c r="E13" i="45"/>
  <c r="D13" i="45"/>
  <c r="H12" i="45"/>
  <c r="G12" i="45"/>
  <c r="H11" i="45"/>
  <c r="G11" i="45"/>
  <c r="H10" i="45"/>
  <c r="G10" i="45"/>
  <c r="H9" i="45"/>
  <c r="G9" i="45"/>
  <c r="F8" i="45"/>
  <c r="E8" i="45"/>
  <c r="D8" i="45"/>
  <c r="L13" i="21"/>
  <c r="K13" i="21"/>
  <c r="Q13" i="17"/>
  <c r="Q14" i="17"/>
  <c r="Q15" i="17"/>
  <c r="Q16" i="17"/>
  <c r="Q17" i="17"/>
  <c r="Q18" i="17"/>
  <c r="Q19" i="17"/>
  <c r="Q20" i="17"/>
  <c r="Q21" i="17"/>
  <c r="R21" i="17" s="1"/>
  <c r="Q24" i="17"/>
  <c r="R24" i="17" s="1"/>
  <c r="Q25" i="17"/>
  <c r="Q28" i="17"/>
  <c r="Q30" i="17"/>
  <c r="Q31" i="17"/>
  <c r="Q32" i="17"/>
  <c r="E13" i="43"/>
  <c r="M14" i="40"/>
  <c r="L14" i="7"/>
  <c r="L8" i="21"/>
  <c r="L9" i="21"/>
  <c r="L10" i="21"/>
  <c r="L12" i="21"/>
  <c r="L14" i="21"/>
  <c r="L15" i="21"/>
  <c r="L16" i="21"/>
  <c r="L17" i="21"/>
  <c r="L18" i="21"/>
  <c r="L19" i="21"/>
  <c r="L20" i="21"/>
  <c r="L23" i="21"/>
  <c r="L24" i="21"/>
  <c r="L27" i="21"/>
  <c r="L29" i="21"/>
  <c r="L30" i="21"/>
  <c r="L31" i="21"/>
  <c r="L7" i="21"/>
  <c r="K8" i="21"/>
  <c r="K9" i="21"/>
  <c r="K10" i="21"/>
  <c r="K12" i="21"/>
  <c r="K14" i="21"/>
  <c r="K15" i="21"/>
  <c r="K16" i="21"/>
  <c r="K17" i="21"/>
  <c r="K18" i="21"/>
  <c r="K19" i="21"/>
  <c r="K20" i="21"/>
  <c r="K23" i="21"/>
  <c r="K24" i="21"/>
  <c r="K27" i="21"/>
  <c r="K29" i="21"/>
  <c r="K30" i="21"/>
  <c r="K31" i="21"/>
  <c r="K7" i="21"/>
  <c r="E34" i="44"/>
  <c r="D34" i="44"/>
  <c r="C34" i="44"/>
  <c r="E8" i="43"/>
  <c r="E9" i="43"/>
  <c r="E10" i="43"/>
  <c r="E11" i="43"/>
  <c r="E12" i="43"/>
  <c r="E14" i="43"/>
  <c r="E15" i="43"/>
  <c r="E16" i="43"/>
  <c r="E17" i="43"/>
  <c r="E18" i="43"/>
  <c r="E19" i="43"/>
  <c r="E20" i="43"/>
  <c r="E23" i="43"/>
  <c r="E24" i="43"/>
  <c r="E25" i="43"/>
  <c r="E29" i="43"/>
  <c r="E30" i="43"/>
  <c r="E31" i="43"/>
  <c r="D32" i="43"/>
  <c r="C32" i="43"/>
  <c r="E35" i="28"/>
  <c r="D35" i="28"/>
  <c r="C35" i="28"/>
  <c r="M29" i="7"/>
  <c r="K29" i="7"/>
  <c r="J29" i="7"/>
  <c r="I29" i="7"/>
  <c r="H29" i="7"/>
  <c r="G29" i="7"/>
  <c r="F29" i="7"/>
  <c r="E29" i="7"/>
  <c r="C29" i="7"/>
  <c r="L26" i="7"/>
  <c r="L16" i="7"/>
  <c r="L15" i="7"/>
  <c r="L13" i="7"/>
  <c r="L11" i="7"/>
  <c r="L10" i="7"/>
  <c r="L9" i="7"/>
  <c r="L8" i="7"/>
  <c r="H10" i="17"/>
  <c r="H11" i="17"/>
  <c r="H13" i="17"/>
  <c r="H15" i="17"/>
  <c r="R15" i="17" s="1"/>
  <c r="H16" i="17"/>
  <c r="H17" i="17"/>
  <c r="H18" i="17"/>
  <c r="H19" i="17"/>
  <c r="H20" i="17"/>
  <c r="H28" i="17"/>
  <c r="H30" i="17"/>
  <c r="H31" i="17"/>
  <c r="H32" i="17"/>
  <c r="C33" i="17"/>
  <c r="E33" i="17"/>
  <c r="G33" i="17"/>
  <c r="D31" i="40"/>
  <c r="E31" i="40"/>
  <c r="H31" i="40"/>
  <c r="I31" i="40"/>
  <c r="J31" i="40"/>
  <c r="K31" i="40"/>
  <c r="L31" i="40"/>
  <c r="N31" i="40"/>
  <c r="D30" i="8"/>
  <c r="E30" i="8"/>
  <c r="F30" i="8"/>
  <c r="G30" i="8"/>
  <c r="H30" i="8"/>
  <c r="I8" i="8"/>
  <c r="C30" i="8"/>
  <c r="C38" i="9"/>
  <c r="G38" i="10"/>
  <c r="D38" i="10"/>
  <c r="E38" i="10"/>
  <c r="C38" i="10"/>
  <c r="I33" i="17"/>
  <c r="K33" i="17"/>
  <c r="M33" i="17"/>
  <c r="O33" i="17"/>
  <c r="Q10" i="17"/>
  <c r="M28" i="40"/>
  <c r="M29" i="40"/>
  <c r="M30" i="40"/>
  <c r="M8" i="40"/>
  <c r="M9" i="40"/>
  <c r="M10" i="40"/>
  <c r="M11" i="40"/>
  <c r="M12" i="40"/>
  <c r="M22" i="40"/>
  <c r="M13" i="40"/>
  <c r="M15" i="40"/>
  <c r="M16" i="40"/>
  <c r="M23" i="40"/>
  <c r="M19" i="40"/>
  <c r="M20" i="40"/>
  <c r="M21" i="40"/>
  <c r="M24" i="40"/>
  <c r="M17" i="40"/>
  <c r="AJ21" i="15"/>
  <c r="AO21" i="15"/>
  <c r="K21" i="15"/>
  <c r="L21" i="15"/>
  <c r="D32" i="21"/>
  <c r="F32" i="21"/>
  <c r="H32" i="21"/>
  <c r="J32" i="2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H8" i="17"/>
  <c r="Q8" i="17"/>
  <c r="Q11" i="17"/>
  <c r="AQ9" i="15"/>
  <c r="AQ10" i="15"/>
  <c r="AQ11" i="15"/>
  <c r="AQ12" i="15"/>
  <c r="AF21" i="15"/>
  <c r="AQ8" i="15"/>
  <c r="AQ13" i="15"/>
  <c r="AQ18" i="15"/>
  <c r="AQ15" i="15"/>
  <c r="AQ16" i="15"/>
  <c r="AQ17" i="15"/>
  <c r="AQ19" i="15"/>
  <c r="V21" i="15"/>
  <c r="X12" i="15"/>
  <c r="AM21" i="15"/>
  <c r="AN21" i="15"/>
  <c r="AP21" i="15"/>
  <c r="AB21" i="15"/>
  <c r="AC21" i="15"/>
  <c r="AD21" i="15"/>
  <c r="AE21" i="15"/>
  <c r="AG21" i="15"/>
  <c r="AH21" i="15"/>
  <c r="AI21" i="15"/>
  <c r="AK21" i="15"/>
  <c r="AL21" i="15"/>
  <c r="N21" i="15"/>
  <c r="J21" i="15"/>
  <c r="S21" i="15"/>
  <c r="T21" i="15"/>
  <c r="U21" i="15"/>
  <c r="W21" i="15"/>
  <c r="X8" i="15"/>
  <c r="X9" i="15"/>
  <c r="X10" i="15"/>
  <c r="X11" i="15"/>
  <c r="X13" i="15"/>
  <c r="X18" i="15"/>
  <c r="X17" i="15"/>
  <c r="X19" i="15"/>
  <c r="D21" i="15"/>
  <c r="E21" i="15"/>
  <c r="F21" i="15"/>
  <c r="G21" i="15"/>
  <c r="H21" i="15"/>
  <c r="I21" i="15"/>
  <c r="M21" i="15"/>
  <c r="O21" i="15"/>
  <c r="P21" i="15"/>
  <c r="Q21" i="15"/>
  <c r="R21" i="15"/>
  <c r="C21" i="15"/>
  <c r="D31" i="37"/>
  <c r="E31" i="37"/>
  <c r="C32" i="21"/>
  <c r="E32" i="21"/>
  <c r="G32" i="21"/>
  <c r="I32" i="21"/>
  <c r="S14" i="18"/>
  <c r="T14" i="18"/>
  <c r="N14" i="18"/>
  <c r="R14" i="18"/>
  <c r="D14" i="18"/>
  <c r="E14" i="18"/>
  <c r="F14" i="18"/>
  <c r="G14" i="18"/>
  <c r="H14" i="18"/>
  <c r="I14" i="18"/>
  <c r="L14" i="18"/>
  <c r="M14" i="18"/>
  <c r="C14" i="18"/>
  <c r="R28" i="17"/>
  <c r="G33" i="12"/>
  <c r="R8" i="17" l="1"/>
  <c r="Z31" i="52"/>
  <c r="G17" i="45"/>
  <c r="R31" i="17"/>
  <c r="R30" i="17"/>
  <c r="R26" i="17"/>
  <c r="H21" i="45"/>
  <c r="N32" i="40"/>
  <c r="F34" i="44"/>
  <c r="G21" i="45"/>
  <c r="L32" i="21"/>
  <c r="H13" i="61"/>
  <c r="R12" i="17"/>
  <c r="G8" i="45"/>
  <c r="F32" i="49"/>
  <c r="M33" i="62"/>
  <c r="H8" i="61"/>
  <c r="H21" i="61"/>
  <c r="H24" i="61"/>
  <c r="R32" i="17"/>
  <c r="G34" i="44"/>
  <c r="R14" i="17"/>
  <c r="H8" i="45"/>
  <c r="H17" i="45"/>
  <c r="R27" i="17"/>
  <c r="R9" i="17"/>
  <c r="G21" i="61"/>
  <c r="Q33" i="17"/>
  <c r="M31" i="52"/>
  <c r="H35" i="61"/>
  <c r="R20" i="17"/>
  <c r="H13" i="45"/>
  <c r="K35" i="45"/>
  <c r="M35" i="45" s="1"/>
  <c r="Z31" i="40"/>
  <c r="F14" i="46"/>
  <c r="F58" i="50"/>
  <c r="R25" i="17"/>
  <c r="G8" i="61"/>
  <c r="H17" i="61"/>
  <c r="G35" i="61"/>
  <c r="V33" i="62"/>
  <c r="E38" i="9"/>
  <c r="M31" i="40"/>
  <c r="R17" i="17"/>
  <c r="R11" i="17"/>
  <c r="F35" i="28"/>
  <c r="H24" i="45"/>
  <c r="H35" i="45"/>
  <c r="I30" i="8"/>
  <c r="N32" i="52"/>
  <c r="K35" i="61"/>
  <c r="M35" i="61" s="1"/>
  <c r="G31" i="37"/>
  <c r="G52" i="37"/>
  <c r="F53" i="37"/>
  <c r="E53" i="37"/>
  <c r="AQ21" i="15"/>
  <c r="X21" i="15"/>
  <c r="E28" i="55"/>
  <c r="K32" i="21"/>
  <c r="R16" i="17"/>
  <c r="R10" i="17"/>
  <c r="R18" i="17"/>
  <c r="R13" i="17"/>
  <c r="R19" i="17"/>
  <c r="F38" i="10"/>
  <c r="G35" i="28"/>
  <c r="G34" i="60"/>
  <c r="G14" i="27"/>
  <c r="S29" i="62"/>
  <c r="S27" i="62"/>
  <c r="S13" i="62"/>
  <c r="S25" i="62"/>
  <c r="S18" i="62"/>
  <c r="S16" i="62"/>
  <c r="S22" i="62"/>
  <c r="S9" i="62"/>
  <c r="S24" i="62"/>
  <c r="S32" i="62"/>
  <c r="S31" i="62"/>
  <c r="S28" i="62"/>
  <c r="S26" i="62"/>
  <c r="S17" i="62"/>
  <c r="S11" i="62"/>
  <c r="S15" i="62"/>
  <c r="S21" i="62"/>
  <c r="S20" i="62"/>
  <c r="S19" i="62"/>
  <c r="S23" i="62"/>
  <c r="S14" i="62"/>
  <c r="S12" i="62"/>
  <c r="T12" i="62" s="1"/>
  <c r="S30" i="62"/>
  <c r="N35" i="62"/>
  <c r="N37" i="62" s="1"/>
  <c r="S10" i="62"/>
  <c r="N36" i="62"/>
  <c r="S8" i="62"/>
  <c r="G13" i="45"/>
  <c r="F12" i="57"/>
  <c r="D53" i="37"/>
  <c r="L29" i="7"/>
  <c r="G12" i="57"/>
  <c r="E32" i="43"/>
  <c r="H17" i="59"/>
  <c r="G13" i="59"/>
  <c r="H21" i="59"/>
  <c r="H24" i="59"/>
  <c r="G8" i="59"/>
  <c r="G17" i="59"/>
  <c r="H34" i="59"/>
  <c r="H13" i="59"/>
  <c r="H8" i="59"/>
  <c r="H33" i="17"/>
  <c r="T26" i="62" l="1"/>
  <c r="G53" i="37"/>
  <c r="T24" i="62"/>
  <c r="T17" i="62"/>
  <c r="T22" i="62"/>
  <c r="R33" i="17"/>
  <c r="T30" i="62"/>
  <c r="U8" i="62"/>
  <c r="T8" i="62"/>
  <c r="T19" i="62"/>
  <c r="U19" i="62"/>
  <c r="U31" i="62"/>
  <c r="T31" i="62"/>
  <c r="T25" i="62"/>
  <c r="U25" i="62"/>
  <c r="U32" i="62"/>
  <c r="T32" i="62"/>
  <c r="U13" i="62"/>
  <c r="T13" i="62"/>
  <c r="U10" i="62"/>
  <c r="T10" i="62"/>
  <c r="U14" i="62"/>
  <c r="T14" i="62"/>
  <c r="U21" i="62"/>
  <c r="T21" i="62"/>
  <c r="T16" i="62"/>
  <c r="T27" i="62"/>
  <c r="T11" i="62"/>
  <c r="U11" i="62"/>
  <c r="U20" i="62"/>
  <c r="T20" i="62"/>
  <c r="U23" i="62"/>
  <c r="T23" i="62"/>
  <c r="U15" i="62"/>
  <c r="T15" i="62"/>
  <c r="T28" i="62"/>
  <c r="U9" i="62"/>
  <c r="T9" i="62"/>
  <c r="T18" i="62"/>
  <c r="T29" i="62"/>
  <c r="T33" i="62" l="1"/>
  <c r="U33" i="62"/>
</calcChain>
</file>

<file path=xl/sharedStrings.xml><?xml version="1.0" encoding="utf-8"?>
<sst xmlns="http://schemas.openxmlformats.org/spreadsheetml/2006/main" count="2428" uniqueCount="665">
  <si>
    <t xml:space="preserve"> </t>
  </si>
  <si>
    <t>¬Éktþa³ etan¦</t>
  </si>
  <si>
    <t>ព្រះរាជាណាចក្រកម្ពុជា</t>
  </si>
  <si>
    <t>ក្រសួងកសិកម្ម រុក្ខាប្រមាញ់ និងនេសាទ</t>
  </si>
  <si>
    <t>ជាតិ សាសនា ព្រះមហាក្សត្រ</t>
  </si>
  <si>
    <t>រដ្ឋបាលជលផល</t>
  </si>
  <si>
    <t>(ឯកត្តាគិតៈ តោន)</t>
  </si>
  <si>
    <t>ល.រ</t>
  </si>
  <si>
    <t>ខណ្ឌរដ្ឋបាល</t>
  </si>
  <si>
    <t>អនុវត្តរដូវនេសាទ</t>
  </si>
  <si>
    <t>ផែនការរដូវនេសាទ</t>
  </si>
  <si>
    <t>ប្រៀបធៀប</t>
  </si>
  <si>
    <t>ផ្សេងៗ</t>
  </si>
  <si>
    <t>ជលផល</t>
  </si>
  <si>
    <t>ផែនការ%</t>
  </si>
  <si>
    <t>កើន-ថយ</t>
  </si>
  <si>
    <t>ភ្នំពេញ</t>
  </si>
  <si>
    <t>កណ្តាល</t>
  </si>
  <si>
    <t>តាកែវ</t>
  </si>
  <si>
    <t>កំពង់ចាម</t>
  </si>
  <si>
    <t>ក្រចេះ</t>
  </si>
  <si>
    <t>ស្ទឹងត្រែង</t>
  </si>
  <si>
    <t>រតនៈគីរី</t>
  </si>
  <si>
    <t>កំពង់ឆ្នាំង</t>
  </si>
  <si>
    <t>ពោធិ៍សាត់</t>
  </si>
  <si>
    <t>បាត់ដំបង</t>
  </si>
  <si>
    <t>កំពង់ធំ</t>
  </si>
  <si>
    <t>សៀមរាប</t>
  </si>
  <si>
    <t>បន្ទាយមានជ័យ</t>
  </si>
  <si>
    <t>ឧត្តរមានជ័យ</t>
  </si>
  <si>
    <t>ស រុ ប រួ ម</t>
  </si>
  <si>
    <t>តារាងស្ថិតិផលនេសាទទឹកសាប និងសមុទ្រចាប់បានពីការនេសាទជាលក្ខណៈគ្រួសារ</t>
  </si>
  <si>
    <t>អនុវត្តឆ្នាំ</t>
  </si>
  <si>
    <t>ផែនការឆ្នាំ</t>
  </si>
  <si>
    <t>ស្វាយរៀង</t>
  </si>
  <si>
    <t>មណ្ឌលគីរី</t>
  </si>
  <si>
    <t>កំពង់ស្ពឺ</t>
  </si>
  <si>
    <t>ព្រះវិហារ</t>
  </si>
  <si>
    <t>កំពង់សោម</t>
  </si>
  <si>
    <t>កោះកុង</t>
  </si>
  <si>
    <t>ប្រភេទត្រី</t>
  </si>
  <si>
    <t>ខណ្ឌរដ្ឋបាលជលផល</t>
  </si>
  <si>
    <t>សរុប</t>
  </si>
  <si>
    <t>កំពត</t>
  </si>
  <si>
    <t>ត្រីតុកកែ</t>
  </si>
  <si>
    <t>ត្រីបេកា</t>
  </si>
  <si>
    <t>ត្រីឆ្ពង់</t>
  </si>
  <si>
    <t>ត្រីការ៉ាវ</t>
  </si>
  <si>
    <t>ត្រីសំប៉ាន</t>
  </si>
  <si>
    <t>ត្រីចាប</t>
  </si>
  <si>
    <t>ត្រីកាម៉ុង</t>
  </si>
  <si>
    <t>ត្រីឆ្លាម</t>
  </si>
  <si>
    <t>ត្រីអណ្តាតឆ្កែ</t>
  </si>
  <si>
    <t>ត្រីប្រម៉ា</t>
  </si>
  <si>
    <t>ត្រីត្រសក់</t>
  </si>
  <si>
    <t>ត្រីគ្រាប់ខ្នុរ</t>
  </si>
  <si>
    <t>ត្រីសេក</t>
  </si>
  <si>
    <t>ត្រីដងដាវ</t>
  </si>
  <si>
    <t>ត្រីក្រហម</t>
  </si>
  <si>
    <t>ត្រីអង្រែ</t>
  </si>
  <si>
    <t>ត្រីកាតាំង</t>
  </si>
  <si>
    <t>ត្រីជី</t>
  </si>
  <si>
    <t>បង្គា</t>
  </si>
  <si>
    <t>បបែល</t>
  </si>
  <si>
    <t>មឹក</t>
  </si>
  <si>
    <t>បង្កងកណ្តូប</t>
  </si>
  <si>
    <t>ក្តាមថ្ម</t>
  </si>
  <si>
    <t>ក្តាមសេះ</t>
  </si>
  <si>
    <t>ក្តាមជ័រ</t>
  </si>
  <si>
    <t>ខ្យង និងគ្រំក្រឡាហូល</t>
  </si>
  <si>
    <t>គ្រែងឈាម</t>
  </si>
  <si>
    <t>ងាវចំរុះ</t>
  </si>
  <si>
    <t>គី</t>
  </si>
  <si>
    <t>ត្រីឈាម</t>
  </si>
  <si>
    <t>ត្រីអាំងកឺយ</t>
  </si>
  <si>
    <t>ត្រីផ្ទោង</t>
  </si>
  <si>
    <t>ត្រីកាំកួច</t>
  </si>
  <si>
    <t>ត្រីក្បក</t>
  </si>
  <si>
    <t>ត្រីកន្ទុយរឹង</t>
  </si>
  <si>
    <t>ត្រីកូនគុំ</t>
  </si>
  <si>
    <t>ត្រីបោះត្រា</t>
  </si>
  <si>
    <t>ត្រីកាឡាំង</t>
  </si>
  <si>
    <t>ត្រីកាកឺម</t>
  </si>
  <si>
    <t>ត្រីក្តចិន</t>
  </si>
  <si>
    <t>ត្រីកាជី</t>
  </si>
  <si>
    <t>ត្រីផ្ទក់សមុទ្រ</t>
  </si>
  <si>
    <t>អន្ទង់សមុទ្រ</t>
  </si>
  <si>
    <t>ខ្យងចំរុះ</t>
  </si>
  <si>
    <t>ប្រភេទត្រីចំរុះ</t>
  </si>
  <si>
    <t>ត្រីទឹកសាប</t>
  </si>
  <si>
    <t xml:space="preserve">                   រដ្ឋបាលជលផល</t>
  </si>
  <si>
    <t>(ឯកត្តាគិតៈ តោន ទឹកត្រីៈ ពាន់លីត្រ)</t>
  </si>
  <si>
    <t>ត្រីងៀត</t>
  </si>
  <si>
    <t>ត្រីឆ្អើរ</t>
  </si>
  <si>
    <t>ផ្អក</t>
  </si>
  <si>
    <t>មុំា</t>
  </si>
  <si>
    <t>ប្រហុក</t>
  </si>
  <si>
    <t>ត្រីហាល</t>
  </si>
  <si>
    <t>ត្រីប្រឡាក់</t>
  </si>
  <si>
    <t>កំពិសក្រៀម</t>
  </si>
  <si>
    <t>ប្រហិត</t>
  </si>
  <si>
    <t>ស រុ ប</t>
  </si>
  <si>
    <t>ទឹកត្រី</t>
  </si>
  <si>
    <t>ព្រៃវែង</t>
  </si>
  <si>
    <t>ប្រភេទផលនេសាទកែច្នៃ</t>
  </si>
  <si>
    <t xml:space="preserve">ស រុ ប </t>
  </si>
  <si>
    <t>(ឯកត្តាគិតៈ តោន ក្រពើៈ ក្បាល កូនត្រីៈពាន់ក្បាល)</t>
  </si>
  <si>
    <t>អន្ទង់</t>
  </si>
  <si>
    <t>កង្កែប</t>
  </si>
  <si>
    <t>ត្រីសមុទ្រ</t>
  </si>
  <si>
    <t>កូនត្រី</t>
  </si>
  <si>
    <t>ក្រពើ</t>
  </si>
  <si>
    <t xml:space="preserve">                 រដ្ឋបាលជលផល</t>
  </si>
  <si>
    <t>ស្រះ</t>
  </si>
  <si>
    <t>បែ</t>
  </si>
  <si>
    <t>ដំណើរការ</t>
  </si>
  <si>
    <t>ស្ថានីយ៍ភ្ញាស់កូនត្រី</t>
  </si>
  <si>
    <t>កសិដ្ឋានផលិតកូនត្រី</t>
  </si>
  <si>
    <t>ភ្ញាស់កូនត្រី(កូន)</t>
  </si>
  <si>
    <t>អង្គការសហការ</t>
  </si>
  <si>
    <t>ស្រះជម្រកត្រី</t>
  </si>
  <si>
    <t>កន្លែងអភិរក្សក្នុងសហគមន៍នេសាទ</t>
  </si>
  <si>
    <t>ត្រីដំរី</t>
  </si>
  <si>
    <t>ត្រី</t>
  </si>
  <si>
    <t>កែស</t>
  </si>
  <si>
    <t>ត្រីឆ្តោ</t>
  </si>
  <si>
    <t>ត្រីរ៉ស់</t>
  </si>
  <si>
    <t>ប្រា</t>
  </si>
  <si>
    <t>សណ្តាយ</t>
  </si>
  <si>
    <t>ក្រាយ</t>
  </si>
  <si>
    <t>កន្ធរ</t>
  </si>
  <si>
    <t>ត្រីក្លាំង</t>
  </si>
  <si>
    <t>ហាយ</t>
  </si>
  <si>
    <t>ក្រឡង់</t>
  </si>
  <si>
    <t>កញ្ជ្រូក</t>
  </si>
  <si>
    <t>ត្រីពោ</t>
  </si>
  <si>
    <t>ត្រីកែ</t>
  </si>
  <si>
    <t>ស្លាត</t>
  </si>
  <si>
    <t>លិញ</t>
  </si>
  <si>
    <t>ឆ្លាំង</t>
  </si>
  <si>
    <t>ឆ្លូញ</t>
  </si>
  <si>
    <t>កំពិស</t>
  </si>
  <si>
    <t>លៀស</t>
  </si>
  <si>
    <t>ខ្ចៅ ខ្ចង</t>
  </si>
  <si>
    <t>ចំរុះ</t>
  </si>
  <si>
    <t>ងៀត</t>
  </si>
  <si>
    <t>ឆ្អើ</t>
  </si>
  <si>
    <t>ប្រឡាក់</t>
  </si>
  <si>
    <t>ក្លាស្សេ</t>
  </si>
  <si>
    <t>បង្កក</t>
  </si>
  <si>
    <t>ខ្លាញ់</t>
  </si>
  <si>
    <t>សាច់ត្រី</t>
  </si>
  <si>
    <t>ក្រៀម</t>
  </si>
  <si>
    <t>ត្រីកំភ្លាញ</t>
  </si>
  <si>
    <t>សរុបផលនេសាទស្រស់</t>
  </si>
  <si>
    <t>សរុបផលនេសាទកែច្នៃ</t>
  </si>
  <si>
    <t>កង្កងកណ្តូប</t>
  </si>
  <si>
    <t>ខ្យង និងគ្រុំក្រឡាហូល</t>
  </si>
  <si>
    <t>ក្រែងឈាម</t>
  </si>
  <si>
    <t>ត្រីចំហុយ</t>
  </si>
  <si>
    <t>បង្គាក្រៀម</t>
  </si>
  <si>
    <t>មឹកក្រៀម</t>
  </si>
  <si>
    <t>សាច់ក្តាម</t>
  </si>
  <si>
    <t>សាច់បង្គា</t>
  </si>
  <si>
    <t>សាច់ខ្យង</t>
  </si>
  <si>
    <t>ក្តាមស្ងោរ</t>
  </si>
  <si>
    <t>គីហាល</t>
  </si>
  <si>
    <t>កាពិ</t>
  </si>
  <si>
    <t>មឹកបង្កក</t>
  </si>
  <si>
    <t>បង្គាបង្កក</t>
  </si>
  <si>
    <t>ត្រីបោប</t>
  </si>
  <si>
    <t>ម្សៅត្រី</t>
  </si>
  <si>
    <t>ក្តាមប្រៃ</t>
  </si>
  <si>
    <t>បបែលក្រៀម</t>
  </si>
  <si>
    <t>អធិការដ្ឋាន-ខណ្ឌរដ្ឋបាលជលផល</t>
  </si>
  <si>
    <t>ចំនួនកំណត់ហេតុបទល្មើស</t>
  </si>
  <si>
    <t>ទោសជាប់ពន្ធធនគារ</t>
  </si>
  <si>
    <t>អធិការដ្ឋានរដ្ឋបាលជលផលចតុមុខ</t>
  </si>
  <si>
    <t>អធិការដ្ឋានរដ្ឋបាលជលផលមេគង្គ</t>
  </si>
  <si>
    <t>អធិការដ្ឋានរដ្ឋបាលជលផលបឹងទន្លេសាបខាងត្បូង</t>
  </si>
  <si>
    <t>អធិការដ្ឋានរដ្ឋបាលជលផលបឹងទន្លេសាបខាងជើង</t>
  </si>
  <si>
    <t>អធិការដ្ឋានរដ្ឋបាលជលផលសមុទ្រ</t>
  </si>
  <si>
    <t>លក់វត្ថុតាង</t>
  </si>
  <si>
    <t>អធិការដ្ឋាន និង</t>
  </si>
  <si>
    <t>ប្រាក់ធានាស្ថាពរ</t>
  </si>
  <si>
    <t>ថ្លៃឈ្នួលដែននេសាទ</t>
  </si>
  <si>
    <t>ទឹកសាបនិងសមុទ្រ</t>
  </si>
  <si>
    <t>បំណុលឆ្នាំចាស់</t>
  </si>
  <si>
    <t>ពិន័យ និងលក់</t>
  </si>
  <si>
    <t>វត្ថុតាង</t>
  </si>
  <si>
    <t>ចំណូលផ្សេងៗ</t>
  </si>
  <si>
    <t>ចំណូលសរុប</t>
  </si>
  <si>
    <t>ក្រសួងកសិកម្ម រុក្ខាប្រមាញ់​ និងនេសាទ</t>
  </si>
  <si>
    <t>ឧបករណ៍នេសាទសិប្បកម្ម</t>
  </si>
  <si>
    <t>"កន្លែង"</t>
  </si>
  <si>
    <t>ដាយបង្កង</t>
  </si>
  <si>
    <t>មង</t>
  </si>
  <si>
    <t>"ម៉ែត្រ"</t>
  </si>
  <si>
    <t>អួន</t>
  </si>
  <si>
    <t>"វង់"</t>
  </si>
  <si>
    <t>នាម</t>
  </si>
  <si>
    <t>ជន</t>
  </si>
  <si>
    <t>ឆៃរ៉ា</t>
  </si>
  <si>
    <t>ឈ្នក់</t>
  </si>
  <si>
    <t>ចំនួន</t>
  </si>
  <si>
    <t>ថ្នង</t>
  </si>
  <si>
    <t>"ចំនួន"</t>
  </si>
  <si>
    <t>តុម</t>
  </si>
  <si>
    <t>លប</t>
  </si>
  <si>
    <t>លបណរ៉ាវ</t>
  </si>
  <si>
    <t>ម៉ាញ់</t>
  </si>
  <si>
    <t>"ផ្លែ"</t>
  </si>
  <si>
    <t>"អូសដៃ"</t>
  </si>
  <si>
    <t>សំណាញ់</t>
  </si>
  <si>
    <t>ទ្រូ</t>
  </si>
  <si>
    <t>សៃយឺន</t>
  </si>
  <si>
    <t>ឈ្នាង</t>
  </si>
  <si>
    <t>ចាន់</t>
  </si>
  <si>
    <t>ឡើ</t>
  </si>
  <si>
    <t>សាង</t>
  </si>
  <si>
    <t>ស្ន</t>
  </si>
  <si>
    <t>ចង្រប់</t>
  </si>
  <si>
    <t>លាន់</t>
  </si>
  <si>
    <t>លាយ</t>
  </si>
  <si>
    <t>ជុច</t>
  </si>
  <si>
    <t>អង្រុត</t>
  </si>
  <si>
    <t>អញ្ចង</t>
  </si>
  <si>
    <t>សន្ទូច</t>
  </si>
  <si>
    <t>ឧបករណ៍នេសាទសមុទ្រ</t>
  </si>
  <si>
    <t>អួនអូស</t>
  </si>
  <si>
    <t>កាកឺម</t>
  </si>
  <si>
    <t>មងត្រី</t>
  </si>
  <si>
    <t>កាម៉ុង</t>
  </si>
  <si>
    <t>អួនក្រែង</t>
  </si>
  <si>
    <t>ផូងផាង</t>
  </si>
  <si>
    <t>"មាត់"</t>
  </si>
  <si>
    <t>លបត្រី</t>
  </si>
  <si>
    <t>ក្តាម មឹក</t>
  </si>
  <si>
    <t>ក្រសួងកសិកម្ម រុក្ខាប្រមាញ់ ​និងនេសាទ</t>
  </si>
  <si>
    <t>ព្រះរាជណាចក្រកម្ពុជា</t>
  </si>
  <si>
    <t>ទូកគ្មានម៉ាស៊ីន</t>
  </si>
  <si>
    <t>ទូកគ្មាន</t>
  </si>
  <si>
    <t>ម៉ាស៊ីន</t>
  </si>
  <si>
    <t>ចំណុះតិចជាង</t>
  </si>
  <si>
    <t>៥តោន</t>
  </si>
  <si>
    <t>ចំណុះលើស</t>
  </si>
  <si>
    <t>ទូកឌុក</t>
  </si>
  <si>
    <t>ទូកមានម៉ាស៊ីន</t>
  </si>
  <si>
    <t>ទូកមាន</t>
  </si>
  <si>
    <t>សរុបរួម</t>
  </si>
  <si>
    <t>កំលាំងក្រោម</t>
  </si>
  <si>
    <t>១០សេះ</t>
  </si>
  <si>
    <t>កំលាំងពី</t>
  </si>
  <si>
    <t>១០-៣០ សេះ</t>
  </si>
  <si>
    <t>៣០-៥០សេះ</t>
  </si>
  <si>
    <t>៥០សេះ</t>
  </si>
  <si>
    <t>ចំណុះ</t>
  </si>
  <si>
    <t xml:space="preserve">                  រដ្ឋបាលជលផល</t>
  </si>
  <si>
    <t>នេសាទគ្រួសារនិងតាមវាលស្រែ</t>
  </si>
  <si>
    <t>កែច្នៃផលនេសាទ</t>
  </si>
  <si>
    <t>គ្រួសារ</t>
  </si>
  <si>
    <t>ពលកម្ម</t>
  </si>
  <si>
    <t>ទីតាំងស្ថានីយ៍</t>
  </si>
  <si>
    <t>អ.រ.ប.ជផចតុមុខ</t>
  </si>
  <si>
    <t>អ.រ.ប.ជផមេគង្គ</t>
  </si>
  <si>
    <t>អ.រ.ប.ជផបឹងទន្លេសាបខាងត្បូង</t>
  </si>
  <si>
    <t>អ.រ.ប.ជផ បឹងទន្លេសាបខាងជើង</t>
  </si>
  <si>
    <t>អ.រ.ប.ជផសមុទ្រ</t>
  </si>
  <si>
    <t>វារីវប្បកម្ម</t>
  </si>
  <si>
    <t>ផ្អកបង្គា</t>
  </si>
  <si>
    <t>ផ្អកត្រី</t>
  </si>
  <si>
    <t>សំបកក្តាម</t>
  </si>
  <si>
    <t>សំបកក្តាមស្ងួត</t>
  </si>
  <si>
    <t>ត្រីចំណីសត្វ</t>
  </si>
  <si>
    <t>សារាយក្រៀម</t>
  </si>
  <si>
    <t>សាច់បង្គាបក</t>
  </si>
  <si>
    <t>គីហាលក្រៀម</t>
  </si>
  <si>
    <t>សំបកបង្គាស្ងួត</t>
  </si>
  <si>
    <t>ត្រីសកាត់ក្បាល</t>
  </si>
  <si>
    <t>២០១៣-២០១៤</t>
  </si>
  <si>
    <t>តារាងស្ថិតិផលនេសាទសមុទ្រតាមប្រភេទត្រីប្រចាំឆ្នាំ ២០១៤</t>
  </si>
  <si>
    <t>តារាងស្ថិតិវារីវប្បកម្មប្រចាំឆ្នាំ ២០១៤</t>
  </si>
  <si>
    <t>តារាងសិ្ថតិចំណូលវិស័យជលផលប្រចាំឆ្នាំ ២០១៤</t>
  </si>
  <si>
    <t>ថ្លៃឈ្នួលដាយត្រី</t>
  </si>
  <si>
    <t>តារាងស្ថិតិផលនេសាទទឹកសាបចាប់បានពីការនេសាទដាយត្រី</t>
  </si>
  <si>
    <t>ត្បូងឃ្មុំ</t>
  </si>
  <si>
    <t>បរិយាយ</t>
  </si>
  <si>
    <t>ឯកតា</t>
  </si>
  <si>
    <t>អនុវត្ដរដូវនេសាទ</t>
  </si>
  <si>
    <t>ឆ្នាំ២០១៣</t>
  </si>
  <si>
    <t>ឆ្នាំ២០១៤</t>
  </si>
  <si>
    <t>ភាគរយ</t>
  </si>
  <si>
    <t>ក</t>
  </si>
  <si>
    <t>ខ</t>
  </si>
  <si>
    <t>គ</t>
  </si>
  <si>
    <t>2</t>
  </si>
  <si>
    <t>3/2</t>
  </si>
  <si>
    <t>3-1</t>
  </si>
  <si>
    <t>នេសាទទឹកសាប</t>
  </si>
  <si>
    <t>តោន</t>
  </si>
  <si>
    <t>នេសាទគ្រួសារក្នុងដែននេសាទ(ឆ្នាំ២០១៤)</t>
  </si>
  <si>
    <t>នេសាទគ្រួសារក្នុងវាលស្រែ(ឆ្នាំ២០១៤)</t>
  </si>
  <si>
    <t>នេសាទសមុទ្រ(ឆ្នាំ២០១៤ )</t>
  </si>
  <si>
    <t>ចិញ្ចឹមត្រី-បង្គា</t>
  </si>
  <si>
    <t>ចិញ្ចឹមក្រពើ</t>
  </si>
  <si>
    <t>ក្បាល</t>
  </si>
  <si>
    <t>ភ្ញាស់កូនត្រីពូជ</t>
  </si>
  <si>
    <t>កូន</t>
  </si>
  <si>
    <t>សមុទ្រ(ឆ្នាំ២០១៤)</t>
  </si>
  <si>
    <t>ការផលិតទឹកត្រី</t>
  </si>
  <si>
    <t>លីត្រ</t>
  </si>
  <si>
    <t>ការនាំចេញផលនេសាទ</t>
  </si>
  <si>
    <t>ផលស្រស់</t>
  </si>
  <si>
    <t>ផលកែច្នៃ</t>
  </si>
  <si>
    <t>ការងារការពារបង្ក្រាបបទល្មើសជលផល</t>
  </si>
  <si>
    <t>ករណី</t>
  </si>
  <si>
    <t>បទល្មើសទឹកសាប</t>
  </si>
  <si>
    <t xml:space="preserve">បទល្មើសសមុទ្រ </t>
  </si>
  <si>
    <t>ការងារកែលំអរដែននេសាទ</t>
  </si>
  <si>
    <t>លែងកូនត្រី​ និងកូនបង្កង</t>
  </si>
  <si>
    <t>ដាំព្រៃលិចទឹក និងព្រៃកោងកាង</t>
  </si>
  <si>
    <t>ហិកតា</t>
  </si>
  <si>
    <t>ដាក់លូស៊ីម៉ង់កន្លែងអភិរក្សជលផលតំបន់ឆ្នេរ</t>
  </si>
  <si>
    <t>លូ</t>
  </si>
  <si>
    <t>ដាក់បង្គោលស៊ីម៉ង់កន្លែងអភិរក្សជលផលតំបន់ឆ្នេរ</t>
  </si>
  <si>
    <t>បង្គោល</t>
  </si>
  <si>
    <t>បោះបង្គោលហាមកាប់ព្រៃលិចទឹក និងព្រៃកោងកាង</t>
  </si>
  <si>
    <t>ការប្រមូលថវិកា</t>
  </si>
  <si>
    <t>រៀល</t>
  </si>
  <si>
    <t>ថ្លៃឈ្នួលឡូត៍នេសាទ</t>
  </si>
  <si>
    <t>ឈ្នួលដែននេសាទសមុទ្រ</t>
  </si>
  <si>
    <t xml:space="preserve">ប្រាក់ពិន័យ និង លក់វត្ថុតាង </t>
  </si>
  <si>
    <t>. រដ្ឋបាលជលផល(ឈ្នួលអាគារ រោងចក្រ...)</t>
  </si>
  <si>
    <t>រាជធានីភ្នំពេញ ថ្ងៃទី            ខែធ្នូ  ឆ្នាំ២០១៤</t>
  </si>
  <si>
    <t>បានឃើញ និងឯកភាព</t>
  </si>
  <si>
    <t>អ្នកធ្វើតារាង</t>
  </si>
  <si>
    <t>ប្រតិភូរាជរដ្ឋាភិបាលកម្ពុជា ទទួលបន្ទុកជា</t>
  </si>
  <si>
    <t>ប្រធាននាយកដ្ឋានផែនការ ហិរញ្ញវត្ថុ និងសហប្រតិបត្ដិការអន្ដរជាតិ</t>
  </si>
  <si>
    <t>ប្រធានរដ្ឋបាលជលផល</t>
  </si>
  <si>
    <t>ផ្ទៃក្រឡា</t>
  </si>
  <si>
    <t>អនុវត្តឆ្នាំ ២០១៤</t>
  </si>
  <si>
    <t>បង្កង</t>
  </si>
  <si>
    <t>កន្ធាយ</t>
  </si>
  <si>
    <t>ទឹកសាប(រដូវនេសាទ២០១៣-២០១៤)</t>
  </si>
  <si>
    <t>. សេវាសាធារណៈ</t>
  </si>
  <si>
    <t>តារាងស្ថិតិជលផលប្រចាំឆ្នាំ ២០១៤</t>
  </si>
  <si>
    <t>នេសាទដាយត្រី(រដូវនេសាទ២០១៣-២០១៤)</t>
  </si>
  <si>
    <t xml:space="preserve">                                           បានពិនិត្យត្រឹមត្រូវ</t>
  </si>
  <si>
    <t xml:space="preserve">ប្រាក់ធានាស្ថាពរ(រដូវនេសាទ​២០១៣-២០១៤) </t>
  </si>
  <si>
    <t>ក្តាមចំរុះ</t>
  </si>
  <si>
    <t>ត្រីស</t>
  </si>
  <si>
    <t>គ្រែងឈាមមមីស</t>
  </si>
  <si>
    <t>ត្រីព្រលួស</t>
  </si>
  <si>
    <t>សាច់គ្រែងឈាមមមីស</t>
  </si>
  <si>
    <t>ខ្យងចំពុះទា</t>
  </si>
  <si>
    <t>បង អ៊ុន វុធ</t>
  </si>
  <si>
    <t>អ៊ុន រដ្ឋា</t>
  </si>
  <si>
    <t xml:space="preserve">                                      ជាតិ សាសនា ព្រះមហាក្សត្រ</t>
  </si>
  <si>
    <t xml:space="preserve">                                  ព្រះរាជាណាចក្រកម្ពុជា</t>
  </si>
  <si>
    <t>​                            រដ្ឋបាលជលផល</t>
  </si>
  <si>
    <t>ឧបករណ៍នេសាទគ្រួសារ</t>
  </si>
  <si>
    <t>ក្នុងដែននេសាទប្រចាំឆ្នាំ២០១៤</t>
  </si>
  <si>
    <t>ឈិបអូសដៃ</t>
  </si>
  <si>
    <t>កំពង់ស្ភឺ</t>
  </si>
  <si>
    <t xml:space="preserve"> ព្រះរាជាណាចក្រកម្ពុជា</t>
  </si>
  <si>
    <t>២០១៤-២០១៥</t>
  </si>
  <si>
    <t>សារាយសមុទ្រ</t>
  </si>
  <si>
    <t>គ្រុំ</t>
  </si>
  <si>
    <t>រដូវនេសាទ ២០១៤-២០១៥</t>
  </si>
  <si>
    <t>%</t>
  </si>
  <si>
    <t>ជាតិ សាសនា​ ព្រះមហាក្សត្រ</t>
  </si>
  <si>
    <t>តារាងស្ថិតិផលនេសាទទឹកសាប សមុទ្រ និងវារីវប្បកម្ម</t>
  </si>
  <si>
    <t>ឆ្នាំ២០០០-២០១៤</t>
  </si>
  <si>
    <t>ឆ្នាំ</t>
  </si>
  <si>
    <t>ផលនេសាទសរុប</t>
  </si>
  <si>
    <t>ផលនេសាទទឹកសាប</t>
  </si>
  <si>
    <t>ផលនេសាទសមុទ្រ</t>
  </si>
  <si>
    <t xml:space="preserve">វារីវប្បកម្ម </t>
  </si>
  <si>
    <t>ក្រពើចិញ្ចឹម</t>
  </si>
  <si>
    <t>កូនត្រីពូជ</t>
  </si>
  <si>
    <t>(តោន)</t>
  </si>
  <si>
    <t>(ក្បាល)</t>
  </si>
  <si>
    <t>(ពាន់ក្បាល)</t>
  </si>
  <si>
    <t>ខណ្ឌបង្កើតថ្មី</t>
  </si>
  <si>
    <t>New</t>
  </si>
  <si>
    <t>គួរលប់បង្កង និងសារាយសមុទ្រចោល</t>
  </si>
  <si>
    <t>សេវាសាធារណៈ</t>
  </si>
  <si>
    <t>ក្នុងដែននេសាទប្រចាំឆ្នាំ២០១៥</t>
  </si>
  <si>
    <t>តារាងស្ថិតិវារីវប្បកម្មប្រចាំឆ្នាំ ២០១៥</t>
  </si>
  <si>
    <t>អនុវត្តឆ្នាំ ២០១៥</t>
  </si>
  <si>
    <t>បណ្ឌិត</t>
  </si>
  <si>
    <t>អនុបណ្ឌិត</t>
  </si>
  <si>
    <t>បរិញ្ញាប័ត្រ</t>
  </si>
  <si>
    <t>បរិញ្ញាប័ត្ររង</t>
  </si>
  <si>
    <t>ជំនាញផ្សេងៗ</t>
  </si>
  <si>
    <t>ប៉ៃលិន</t>
  </si>
  <si>
    <t>ផ្ទោង</t>
  </si>
  <si>
    <t>ស</t>
  </si>
  <si>
    <t>ធ្នាក់មឹក</t>
  </si>
  <si>
    <t>សបកខ្យង</t>
  </si>
  <si>
    <t>ឈិបរុញ</t>
  </si>
  <si>
    <t>ដៃ</t>
  </si>
  <si>
    <t>ខូវ</t>
  </si>
  <si>
    <t>ហ៊ុំ</t>
  </si>
  <si>
    <t>បេកា</t>
  </si>
  <si>
    <t>ក្តាម</t>
  </si>
  <si>
    <t>ក្តាមផ្សេងៗ</t>
  </si>
  <si>
    <t>ខ្សងចំរុះ</t>
  </si>
  <si>
    <t>នេសាទសិប្បកម្ម/ឧស្សាហកម្ម</t>
  </si>
  <si>
    <t>កែប</t>
  </si>
  <si>
    <t xml:space="preserve">តារាងស្ថិតិកំលាំងពលកម្មធើ្វអាជីវកម្មនេសាទ </t>
  </si>
  <si>
    <t>អនុវត្តរដូវនេសាទ ២០១៤-២០១៥</t>
  </si>
  <si>
    <t>ទឹកសាប</t>
  </si>
  <si>
    <t>សមុទ្រ</t>
  </si>
  <si>
    <t>ហែម រ៉ាឌី</t>
  </si>
  <si>
    <t>តារាងស្ថិតិជលផលប្រចាំឆ្នាំ ២០១៥</t>
  </si>
  <si>
    <t>ឆ្នាំ២០១៥</t>
  </si>
  <si>
    <t>នេសាទដាយត្រី(រដូវនេសាទ២០១៥)</t>
  </si>
  <si>
    <t>ទឹកសាប(រដូវនេសាទ២០១៤-២០១៥)</t>
  </si>
  <si>
    <t>សមុទ្រ(ឆ្នាំ២០១៥)</t>
  </si>
  <si>
    <t>នេសាទសមុទ្រ(ឆ្នាំ២០១៥ )</t>
  </si>
  <si>
    <t>អនុវត្តនេសាទ</t>
  </si>
  <si>
    <t xml:space="preserve"> និងសហប្រតិបត្ដិការអន្ដរជាតិ</t>
  </si>
  <si>
    <t xml:space="preserve">ប្រធាននាយកដ្ឋានផែនការ ហិរញ្ញវត្ថុ </t>
  </si>
  <si>
    <t xml:space="preserve">ប្រាក់ធានាស្ថាពរ(រដូវនេសាទ​២០១៤-២០១៥) </t>
  </si>
  <si>
    <t>ថ្លៃឈ្នួលដែននេសាទសមុទ្រ</t>
  </si>
  <si>
    <t>. ផលហិរញ្ញវត្ថុ (សំណែសចំណាយ)</t>
  </si>
  <si>
    <t>បានពិនិត្យត្រឹមត្រូវ</t>
  </si>
  <si>
    <t>20%-25%</t>
  </si>
  <si>
    <t>នេសាទគ្រួសារក្នុងដែននេសាទ(ឆ្នាំ២០១៥)</t>
  </si>
  <si>
    <t>នេសាទគ្រួសារក្នុងវាលស្រែ(ឆ្នាំ២០១៥)</t>
  </si>
  <si>
    <t>សហគមន៍នេសាទ</t>
  </si>
  <si>
    <t>រាជធានីភ្នំពេញ ថ្ងៃទី            ខែមករា  ឆ្នាំ២០១៦</t>
  </si>
  <si>
    <t>កន្លែងអភិរក្សក្នុងសហគមន៍</t>
  </si>
  <si>
    <t>នាយកដ្ឋានកិច្ចរដ្ឋបាល និងនីតិកម្ម</t>
  </si>
  <si>
    <t>នាយកដ្ឋានផែនការ ហិរញ្ញវត្ថុ និងសហប្រតិបត្តិការអន្តរជាតិ</t>
  </si>
  <si>
    <t>នាយកដ្ឋានអភិវឌ្ឍន៍វារីវប្បកម្ម</t>
  </si>
  <si>
    <t>នាយកដ្ឋានអភិវឌ្ឍន៍សហគមន៍នេសាទ</t>
  </si>
  <si>
    <t>នាយកដ្ឋានអភិរក្សជលផល</t>
  </si>
  <si>
    <t>នាយកដ្ឋានកិច្ច​ការជលផល</t>
  </si>
  <si>
    <t>មជ្ឈមណ្ឌលអភិរក្សជលផលសមុទ្រ</t>
  </si>
  <si>
    <t>ចំនួនគ្រួសារ</t>
  </si>
  <si>
    <t>ចំនួនសមាជិក</t>
  </si>
  <si>
    <t>ចុះបញ្ជីនៅ ក្រសួងកសិកម្ម</t>
  </si>
  <si>
    <t>កន្លែងអភិរក្ស  ជលផល</t>
  </si>
  <si>
    <t>ទឹកសាប(ឆ្នាំ២០១៥)</t>
  </si>
  <si>
    <t>នេសាទដាយត្រី(ឆ្នាំ២០១៥)</t>
  </si>
  <si>
    <t>រាជធានីភ្នំពេញ ថ្ងៃទី            ខែកុម្ភៈ  ឆ្នាំ២០១៥</t>
  </si>
  <si>
    <t>តារាងសិ្ថតិផលនេសាទទឹកសាបកែច្នៃប្រចាំឆ្នាំ ២០១៥</t>
  </si>
  <si>
    <t>ពិន័យ​ (១០០%)</t>
  </si>
  <si>
    <t xml:space="preserve">ចំនួនទឹកប្រាក់ </t>
  </si>
  <si>
    <t>តារាងសិ្ថតិមន្ត្រីរាជការខណ្ឌរដ្ឋបាលជលផលតាមបណ្តាខេត្ត រាជធានីប្រចាំឆ្នាំ ២០១៥</t>
  </si>
  <si>
    <t>អធិការដ្ឋានរដ្ឋបាលជលផល</t>
  </si>
  <si>
    <t>វិទ្យាស្ថានស្រាវជ្រាវនិងអភិវឌ្ឍន៍ជលផលទឹកសាប</t>
  </si>
  <si>
    <t>វិទ្យាស្ថានស្រាវជ្រាវនិងអភិវឌ្ឍន៍ជលផលសមុទ្រ</t>
  </si>
  <si>
    <t xml:space="preserve">វិទ្យាស្ថានស្រាវជ្រាវនិងអភិវឌ្ឍន៍វារីវប្បកម្មសម្តេច តេជោ </t>
  </si>
  <si>
    <t>នាយកដ្ឋានបច្ចេកវិទ្យាកែច្នៃនិងគុណភាព</t>
  </si>
  <si>
    <t>រដ្ឋបាលជលផលថ្នាក់កណ្តាល</t>
  </si>
  <si>
    <t>មជ្ឈមណ្ឌលស្រាវជ្រាវនិងអភិវឌ្ឍន៍វារីវប្បកម្មសមុទ្រ</t>
  </si>
  <si>
    <t>មជ្ឈមណ្ឌលស្រាវជ្រាវនិងអភិវដ្ឍន៍វារីវប្បកម្មទឹកសាប</t>
  </si>
  <si>
    <t>មជ្ឈមណ្ឌលស្រាវជ្រាវនេសាទបឹងទន្លេសាប</t>
  </si>
  <si>
    <t>អង្គភាពនេសាទរដ្ឋកណ្តាលស្ទឹង</t>
  </si>
  <si>
    <t>ដាក់ប្រអប់បេតុងកន្លែងអភិរក្សជលផលតំបន់ឆ្នេរ</t>
  </si>
  <si>
    <t>ប្រអប់</t>
  </si>
  <si>
    <t>បោះបង្គោលការពារព្រៃលិចទឹក និងព្រៃកោងកាង</t>
  </si>
  <si>
    <t>ឧបករណ៍នេសាទឧស្សាហ៍កម្ម</t>
  </si>
  <si>
    <t>ចំនួនអ្នកនេសាទពេញម៉ោង</t>
  </si>
  <si>
    <t>ចំនួនអ្នកនេសាទមិនពេញម៉ោង</t>
  </si>
  <si>
    <t>កំលាំងពលកម្ម</t>
  </si>
  <si>
    <t>ប្រុស</t>
  </si>
  <si>
    <t>ស្រី</t>
  </si>
  <si>
    <t>ចំនួនអ្នកនេសាទម្តងម្កាល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</si>
  <si>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</si>
  <si>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</si>
  <si>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</si>
  <si>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</si>
  <si>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</si>
  <si>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</si>
  <si>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</si>
  <si>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</si>
  <si>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</si>
  <si>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</si>
  <si>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</si>
  <si>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</si>
  <si>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</si>
  <si>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</si>
  <si>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</si>
  <si>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</si>
  <si>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</si>
  <si>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</si>
  <si>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</si>
  <si>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</si>
  <si>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</si>
  <si>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</si>
  <si>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</si>
  <si>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</si>
  <si>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ដាយត្រី/ត្រីលីញ</t>
  </si>
  <si>
    <t>គ្រែងឈាមមានរោម</t>
  </si>
  <si>
    <t>ពពុះទឹក</t>
  </si>
  <si>
    <t xml:space="preserve">                    រដ្ឋបាលជលផល</t>
  </si>
  <si>
    <t>តារាងសិ្ថតិមន្ត្រីរាជការរដ្ឋបាលជលផលថ្នាក់កណ្តាលប្រចាំឆ្នាំ ២០១៩</t>
  </si>
  <si>
    <t>តារាងសិ្ថតិផលនេសាទទឹកសាបស្រស់នាំចេញប្រចាំឆ្នាំ ២០២០</t>
  </si>
  <si>
    <t>តារាងស្ថិតិផលនេសាទទឹកសាបចាប់បានពីការនេសាទដាយត្រីប្រចាំឆ្នាំ២០២១</t>
  </si>
  <si>
    <t>ក្នុងដែននេសាទប្រចាំឆ្នាំ២០២១</t>
  </si>
  <si>
    <t>អនុវត្តឆ្នាំ២០២១</t>
  </si>
  <si>
    <t>ផែនការឆ្នាំ២០២១</t>
  </si>
  <si>
    <t>តារាងស្ថិតិផលនេសាទសមុទ្រតាមប្រភេទត្រីប្រចាំឆ្នាំ២០២១</t>
  </si>
  <si>
    <t>តារាងសិ្ថតិផលនេសាទទឹកសាបកែច្នៃប្រចាំឆ្នាំ ២០២១</t>
  </si>
  <si>
    <t>អនុវត្តរដូវនេសាទ ២០២១</t>
  </si>
  <si>
    <t>តារាងសិ្ថតិផលនេសាទសមុទ្រកែច្នៃប្រចាំឆ្នាំ ២០២១</t>
  </si>
  <si>
    <t>តារាងស្ថិតិវារីវប្បកម្មប្រចាំឆ្នាំ២០២១</t>
  </si>
  <si>
    <t>តារាងសិ្ថតិស្ថានីយ៍ភ្ញាស់កូនត្រីនិងស្រះជម្រកត្រីប្រចាំឆ្នាំ ២០២១</t>
  </si>
  <si>
    <t>តារាងសិ្ថតិផលនេសាទស្រស់ និងកែច្នៃនាំចេញប្រចាំឆ្នាំ ២០២១</t>
  </si>
  <si>
    <t>តារាងសិ្ថតិផលនេសាទទឹកសាបកែច្នៃនាំចេញប្រចាំឆ្នាំ ២០២១</t>
  </si>
  <si>
    <t>តារាងស្ថិតិផលនេសាទសមុទ្រនាំចេញប្រចាំឆ្នាំ ២០២១</t>
  </si>
  <si>
    <t>តារាងស្ថិតិកន្លែងអភិរក្សក្នុងសហគមន៍នេសាទ និងកន្លែងអភិរក្សជលផលប្រចាំឆ្នាំ២០២១</t>
  </si>
  <si>
    <t>តារាងស្ថិតិចំនួនសហគមន៍នេសាទ និងសមាជិកសហគមន៍នេសាទប្រចាំឆ្នាំ ២០២១</t>
  </si>
  <si>
    <t xml:space="preserve">                       តារាងសិ្ថតិប្រាក់ពិន័យ និងលក់វត្ថុតាងការងារទប់ស្កាត់បទល្មើសជលផលប្រចាំឆ្នាំ ២០២១</t>
  </si>
  <si>
    <t>តារាងស្ថិតិឧបករណ៍នេសាទទឹកសាបប្រចាំឆ្នាំ២០២១</t>
  </si>
  <si>
    <t>តារាងស្ថិតិឧបករណ៍នេសាទទឹកសាបប្រចាំឆ្នាំ ២០២១</t>
  </si>
  <si>
    <t>តារាងស្ថិតិឧបករណ៍នេសាទសមុទ្រប្រចាំឆ្នាំ ២០២១</t>
  </si>
  <si>
    <t>តារាងស្ថិតិអ្នកនេសាទប្រចាំឆ្នាំ ២០២១</t>
  </si>
  <si>
    <t>តារាងស្ថិតិទូក កាណូតប្រចាំឆ្នាំ ២០២១</t>
  </si>
  <si>
    <t>កែច្នៃផលនេសាទ និងវារីវប្បកម្មប្រចាំឆ្នាំ ២០២១</t>
  </si>
  <si>
    <t>តារាងសិ្ថតិមន្ត្រីរាជការខណ្ឌរដ្ឋបាលជលផលប្រចាំឆ្នាំ ២០២១</t>
  </si>
  <si>
    <t>នាវានេសាទគ្មានម៉ាស៊ីន /នាវានេសាទគ្រួសារ</t>
  </si>
  <si>
    <t>នាវានេសាទខ្នាតតូច</t>
  </si>
  <si>
    <t>នាវានេសាទខ្នាតមធ្យម</t>
  </si>
  <si>
    <t>នាវានេសាទខ្នាតធំ</t>
  </si>
  <si>
    <t>សរុបនាវានេសាទមានម៉ាស៊ីន</t>
  </si>
  <si>
    <t>(ម៉ែត្រ)</t>
  </si>
  <si>
    <t>នាវានេសាទសរុប</t>
  </si>
  <si>
    <r>
      <rPr>
        <sz val="16"/>
        <rFont val="Khmer OS Muol Light"/>
      </rPr>
      <t>&lt;</t>
    </r>
    <r>
      <rPr>
        <sz val="10"/>
        <rFont val="Khmer OS Muol Light"/>
      </rPr>
      <t>៦</t>
    </r>
  </si>
  <si>
    <r>
      <t>៦</t>
    </r>
    <r>
      <rPr>
        <sz val="16"/>
        <rFont val="Khmer OS Muol Light"/>
      </rPr>
      <t>&lt;</t>
    </r>
    <r>
      <rPr>
        <sz val="10"/>
        <rFont val="Khmer OS Muol Light"/>
      </rPr>
      <t>១២</t>
    </r>
  </si>
  <si>
    <r>
      <t>១២</t>
    </r>
    <r>
      <rPr>
        <sz val="16"/>
        <rFont val="Khmer OS Muol Light"/>
      </rPr>
      <t>&lt;</t>
    </r>
    <r>
      <rPr>
        <sz val="10"/>
        <rFont val="Khmer OS Muol Light"/>
      </rPr>
      <t>១៨</t>
    </r>
  </si>
  <si>
    <r>
      <t>១៨</t>
    </r>
    <r>
      <rPr>
        <sz val="16"/>
        <rFont val="Khmer OS Muol Light"/>
      </rPr>
      <t>&lt;</t>
    </r>
    <r>
      <rPr>
        <sz val="10"/>
        <rFont val="Khmer OS Muol Light"/>
      </rPr>
      <t>២៤</t>
    </r>
  </si>
  <si>
    <r>
      <rPr>
        <sz val="16"/>
        <rFont val="Calibri"/>
        <family val="2"/>
      </rPr>
      <t>≥</t>
    </r>
    <r>
      <rPr>
        <sz val="10"/>
        <rFont val="Khmer OS Muol Light"/>
      </rPr>
      <t>២៤</t>
    </r>
  </si>
  <si>
    <t>តារាងស្ថិតិនាវានេសាទសមុទ្រប្រចាំឆ្នាំ ២០២១</t>
  </si>
  <si>
    <t>សន្ទូចរនង</t>
  </si>
  <si>
    <t>មងបណ្តែត</t>
  </si>
  <si>
    <t>លរ</t>
  </si>
  <si>
    <t>ប្រភេទផលនេសាទ</t>
  </si>
  <si>
    <t>ផលចាប់</t>
  </si>
  <si>
    <t>តំលៃ</t>
  </si>
  <si>
    <t>រៀល/គ.ក</t>
  </si>
  <si>
    <t>ត្រីកេស</t>
  </si>
  <si>
    <t>ត្រីគ្រំ</t>
  </si>
  <si>
    <t>ត្រីឆ្កោក</t>
  </si>
  <si>
    <t>ត្រីក្រឡង់/ព្រួល</t>
  </si>
  <si>
    <t>ត្រីក្រពាត់/សណ្ដាយ</t>
  </si>
  <si>
    <t>ត្រីក្រាយ</t>
  </si>
  <si>
    <t>ត្រីប្រា</t>
  </si>
  <si>
    <t>ត្រីក្រម៉ម</t>
  </si>
  <si>
    <t>ត្រីស្លាត</t>
  </si>
  <si>
    <t>ត្រីក្លាំងហាយ</t>
  </si>
  <si>
    <t>ត្រីឆ្ពិន</t>
  </si>
  <si>
    <t>ត្រីច្រកែង</t>
  </si>
  <si>
    <t>ត្រីផ្ទក់/រ៉ស់</t>
  </si>
  <si>
    <t>ត្រីដៀប/ឆ្ដា</t>
  </si>
  <si>
    <t>ត្រីកញ្ជនជ័យ</t>
  </si>
  <si>
    <t>ត្រីឆ្លាំង</t>
  </si>
  <si>
    <t>ត្រីលិញ</t>
  </si>
  <si>
    <t>ត្រីក្រុស</t>
  </si>
  <si>
    <t>ត្រីអាចម៍កុក</t>
  </si>
  <si>
    <t>ត្រីរៀល</t>
  </si>
  <si>
    <t>ត្រីឈ្វៀត</t>
  </si>
  <si>
    <t>ត្រីក្អែក</t>
  </si>
  <si>
    <t>ត្រីស្លឹកឬស្សី</t>
  </si>
  <si>
    <t>ត្រីបណ្ដូលអំពៅ</t>
  </si>
  <si>
    <t>ត្រីចង្វាភ្លៀង</t>
  </si>
  <si>
    <t>ត្រីស្រកាក្ដាម</t>
  </si>
  <si>
    <t>ត្រីកញ្ជ្រូក</t>
  </si>
  <si>
    <t>ត្រីអណ្ដាតឆ្កែ</t>
  </si>
  <si>
    <t>ត្រីកញ្ជាក់ស្លា</t>
  </si>
  <si>
    <t>ត្រីកញ្ចុះ</t>
  </si>
  <si>
    <t>ត្រីក្រាញ់</t>
  </si>
  <si>
    <t>ត្រីកន្ដ្រប់</t>
  </si>
  <si>
    <t>ត្រីកន្ធរ</t>
  </si>
  <si>
    <t>ត្រីអណ្ដែង</t>
  </si>
  <si>
    <t>ត្រីឆ្លូញ</t>
  </si>
  <si>
    <t>កំពឹស</t>
  </si>
  <si>
    <t>ខ្យង</t>
  </si>
  <si>
    <t>ក្ដាម</t>
  </si>
  <si>
    <t>ខ្ចៅ</t>
  </si>
  <si>
    <t>តារាងស្ថិតិប្រភេទត្រីដែលចាប់បានពីការនេសាទជាលក្ខណៈគ្រួសារ</t>
  </si>
  <si>
    <t>ក្នុងវាលស្រែប្រចាំឆ្នាំ២០២១</t>
  </si>
  <si>
    <t>តារាងស្ថិតិត្រីចិញ្ចឹមប្រចាំឆ្នាំ២០២១</t>
  </si>
  <si>
    <t>ប្រមូលផល</t>
  </si>
  <si>
    <t>ប្រភេទត្រីចិញ្ចឹម</t>
  </si>
  <si>
    <t>តារាងស្ថិតិជលផលប្រចាំឆ្នាំ២០២១</t>
  </si>
  <si>
    <t>អនុវត្ដឆ្នាំ២០២០</t>
  </si>
  <si>
    <t>ផែនការអនុវត្ត</t>
  </si>
  <si>
    <t>អនុវត្ដឆ្នាំ២០២១</t>
  </si>
  <si>
    <t>ឆ្នាំ២០២១</t>
  </si>
  <si>
    <t>នេសាទដាយត្រី(ឆ្នាំ២០២១)</t>
  </si>
  <si>
    <t>នេសាទគ្រួសារក្នុងដែននេសាទ(ឆ្នាំ២០២១)</t>
  </si>
  <si>
    <t>នេសាទគ្រួសារក្នុងវាលស្រែ(ឆ្នាំ២០២១)</t>
  </si>
  <si>
    <t>នេសាទសមុទ្រ (ឆ្នាំ២០២១)</t>
  </si>
  <si>
    <t>កែច្នៃផល ផលិតផលជលផល</t>
  </si>
  <si>
    <t>ទឹកសាប(ឆ្នាំ២០២១)</t>
  </si>
  <si>
    <t>ទឹកសមុទ្រ(ឆ្នាំ២០២១)</t>
  </si>
  <si>
    <t>ការនាំចេញផល ផលិតផលជលផល</t>
  </si>
  <si>
    <t>ការងារកែលំអដែននេសាទ</t>
  </si>
  <si>
    <t>លែងកូនត្រី</t>
  </si>
  <si>
    <t>ដាំព្រៃលិចទឹក</t>
  </si>
  <si>
    <t>ផលហិរញ្ញវត្ថុផ្សេងៗទៀត​ (សំណែសចំណាយ)</t>
  </si>
  <si>
    <t>ផលនៃឯកជនភាវូបនីយកម្មសហគ្រាសសាធារណៈ (ដោះដូរ)</t>
  </si>
  <si>
    <t xml:space="preserve">          ថ្ងៃសុក្រ ១២រោច ខែមិគសិរ ឆ្នាំឆ្លូវ ត្រីស័ក ព.ស ២៥៦៥</t>
  </si>
  <si>
    <t xml:space="preserve">          រាជធានីភ្នំពេញ ថ្ងៃទី              ខែធ្នូ ឆ្នាំ២០២១</t>
  </si>
  <si>
    <t xml:space="preserve">   អ្នករៀបចំតារាង</t>
  </si>
  <si>
    <t>ប្រតិភូរាជរដ្ឋាភិបាល ទទួលបន្ទុកជា</t>
  </si>
  <si>
    <t xml:space="preserve">      ប្រធានរដ្ឋបាលជលផល</t>
  </si>
  <si>
    <t xml:space="preserve">      និងសហប្រតិបត្ដិការអន្ដរជាតិ</t>
  </si>
  <si>
    <t>ផលពីនេសាទ (ថ្លៃឈ្នួលដែននេសាទ)</t>
  </si>
  <si>
    <t>លក់ឯកសារដេញថ្លៃ (គម្រោង)</t>
  </si>
  <si>
    <t>ចេញលិខិតអនុញ្ញាត</t>
  </si>
  <si>
    <t>ការជួលទ្រព្យសម្បត្តិរដ្ឋ</t>
  </si>
  <si>
    <t>វិញ្ញាបនបត្របញ្ជាក់គុណភាពផ្នែករោគសាស្រ្តជលផលសម្រាប់នាំចេញ</t>
  </si>
  <si>
    <t>ប្រាក់រង្វាន់បង្រ្កាបបទល្មើសនេសាទ</t>
  </si>
  <si>
    <t>(ឯកតាគិតៈ តោន)</t>
  </si>
  <si>
    <t>(ឯកតាគិតៈ តោន ក្រពើៈ ក្បាល កូនត្រីៈពាន់ក្បាល)</t>
  </si>
  <si>
    <t>តារាងសិ្ថតិចំណូលវិស័យជលផលប្រចាំឆ្នាំ២០២១</t>
  </si>
  <si>
    <t>អនុវត្ត</t>
  </si>
  <si>
    <t>ឆ្នាំ២០២០</t>
  </si>
  <si>
    <t>ផលហិរញ្ញវត្ថុផ្សេងៗទៀត (សំណែសសំណាយ)</t>
  </si>
  <si>
    <t>តារាងសិ្ថតិស្តីពីលទ្ធផលការងារទប់ស្កាត់បទល្មើសជលផលប្រចាំឆ្នាំ២០២១</t>
  </si>
  <si>
    <t>119(ខ្លាញ់ត្រី)</t>
  </si>
  <si>
    <t>សេចក្តីព្រាង</t>
  </si>
  <si>
    <t>តារាងស្ថិតិផលនេសាទសមុទ្រចាប់បានពីការនេសាទជាលក្ខណៈសិប្បកម្មប្រចាំឆ្នាំ២០២១</t>
  </si>
  <si>
    <t>តារាងស្ថិតិស្រះ បែ ស៊ង ប្រចាំឆ្នាំ២០២១</t>
  </si>
  <si>
    <t>តង់ប្លាស្ទិក/ស៊ង</t>
  </si>
  <si>
    <t xml:space="preserve">ទួលក្រសាំង </t>
  </si>
  <si>
    <t>៣ដំណើរការ</t>
  </si>
  <si>
    <t>បាទី (ឃុំ-ស្រុកពាមរ៍ ព្រៃវែង)</t>
  </si>
  <si>
    <t>២៥ដំណើរការ</t>
  </si>
  <si>
    <t>២៣ដំណើរការ</t>
  </si>
  <si>
    <t xml:space="preserve">ភូមិត្រដែត ឃុំព្រះពន្លា ស្រុកកំពង់រោទិ៍ </t>
  </si>
  <si>
    <t>មិនដំណើរការ</t>
  </si>
  <si>
    <t>ក្រុងក្រចេះ, ចិត្របុរី, សំបូរ</t>
  </si>
  <si>
    <t>FiA</t>
  </si>
  <si>
    <t>១ដំណើរការ</t>
  </si>
  <si>
    <t>បឹងកន្សែង</t>
  </si>
  <si>
    <t>៦មិនដំណើរការ</t>
  </si>
  <si>
    <t>Aspire</t>
  </si>
  <si>
    <t>៤មិនដំណើរការ</t>
  </si>
  <si>
    <t>កណ្តៀង, បាកាន, ក្រគរ, ក្រវាញ និងក្រ.ពស</t>
  </si>
  <si>
    <t>JICA</t>
  </si>
  <si>
    <t>TICA</t>
  </si>
  <si>
    <t>ភូមិខ្ញុង ឃុំតាវ៉ៅ ក្រុងប៉ៃលិន</t>
  </si>
  <si>
    <t>ច្បារមន, បរសេដ្ឋ, គងពិសី, ថ្ពង</t>
  </si>
  <si>
    <t>បន្ទាយយោមរាជ និងបញ្ញាជី</t>
  </si>
  <si>
    <t>២ដំណើរការ</t>
  </si>
  <si>
    <t>ភូមិជ្រៃ សង្កាត់ទឹកវិល ក្រុងសៀមរាប</t>
  </si>
  <si>
    <t>TCO</t>
  </si>
  <si>
    <t>៧ដំណើរការ</t>
  </si>
  <si>
    <t>ភូមិចក សង្កាត់ព្រះពន្លា ក្រុងសិរីសោភ័ណ្ឌ</t>
  </si>
  <si>
    <t>ភូមិគោករំដួល ក្រុងសំរោង ឧត្តរមានជ័យ</t>
  </si>
  <si>
    <t>ដំណាក់ទ្រព្យខាងជើង ឃុំក្រាំងស្នាយ ឈូក</t>
  </si>
  <si>
    <t>១៤ដំណើរការ</t>
  </si>
  <si>
    <t>១៩៧ដំណើរការ</t>
  </si>
  <si>
    <t>អនុវត្តឆ្នាំ២០២៤</t>
  </si>
  <si>
    <t>អនុវត្តឆ្នាំ២០២៥</t>
  </si>
  <si>
    <t>បំផ្លាញចោល</t>
  </si>
  <si>
    <t>ពិន័យអន្តរការណ៍</t>
  </si>
  <si>
    <t>បញ្ជូនសំណុំរឿងទៅតុលាការ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</si>
</sst>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#,##0;[Red]#,##0"/>
    <numFmt numFmtId="165" formatCode="#,##0.00;[Red]#,##0.00"/>
    <numFmt numFmtId="166" formatCode="0.00;[Red]0.00"/>
    <numFmt numFmtId="167" formatCode="0;[Red]0"/>
    <numFmt numFmtId="168" formatCode="[$-12000425]0"/>
    <numFmt numFmtId="169" formatCode="_(* #,##0_);_(* \(#,##0\);_(* &quot;-&quot;??_);_(@_)"/>
    <numFmt numFmtId="170" formatCode="#,##0.0;[Red]#,##0.0"/>
  </numFmts>
  <fonts count="148">
    <font>
      <sz val="10"/>
      <name val="Arial"/>
    </font>
    <font>
      <sz val="10"/>
      <name val="Arial"/>
      <family val="2"/>
    </font>
    <font>
      <sz val="20"/>
      <name val="Limon R1"/>
    </font>
    <font>
      <sz val="20"/>
      <name val="Limon F2"/>
    </font>
    <font>
      <sz val="22"/>
      <name val="Limon R1"/>
    </font>
    <font>
      <sz val="10"/>
      <color indexed="8"/>
      <name val="Arial"/>
      <family val="2"/>
    </font>
    <font>
      <sz val="20"/>
      <name val="Tacteing"/>
    </font>
    <font>
      <sz val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1"/>
      <name val="Khmer OS Muol Light"/>
    </font>
    <font>
      <sz val="10"/>
      <name val="Khmer OS Battambang"/>
    </font>
    <font>
      <sz val="10"/>
      <name val="Arial"/>
      <family val="2"/>
    </font>
    <font>
      <sz val="15"/>
      <name val="Khmer OS Muol Light"/>
    </font>
    <font>
      <sz val="12"/>
      <name val="Khmer OS Muol Light"/>
    </font>
    <font>
      <sz val="14"/>
      <name val="Kh Kangrey"/>
    </font>
    <font>
      <sz val="12"/>
      <name val="Khmer OS Bokor"/>
    </font>
    <font>
      <sz val="22"/>
      <name val="Tacteing"/>
    </font>
    <font>
      <sz val="20"/>
      <name val="Saravuth Tacteing"/>
    </font>
    <font>
      <b/>
      <sz val="10"/>
      <name val="Khmer OS Battambang"/>
    </font>
    <font>
      <sz val="9"/>
      <name val="Khmer OS Battambang"/>
    </font>
    <font>
      <b/>
      <u/>
      <sz val="11"/>
      <name val="Khmer OS Battambang"/>
    </font>
    <font>
      <b/>
      <u/>
      <sz val="10"/>
      <name val="Khmer OS Battambang"/>
    </font>
    <font>
      <sz val="9"/>
      <name val="Khmer OS System"/>
    </font>
    <font>
      <sz val="13"/>
      <name val="Khmer OS Muol Light"/>
    </font>
    <font>
      <sz val="11"/>
      <name val="Khmer OS Bokor"/>
    </font>
    <font>
      <sz val="22"/>
      <name val="Tacteing"/>
      <family val="1"/>
    </font>
    <font>
      <sz val="10"/>
      <name val="Khmer OS Muol Light"/>
    </font>
    <font>
      <sz val="10"/>
      <name val="Times New Roman"/>
      <family val="1"/>
    </font>
    <font>
      <b/>
      <sz val="11"/>
      <name val="Khmer OS Battambang"/>
    </font>
    <font>
      <b/>
      <sz val="12"/>
      <name val="Times New Roman"/>
      <family val="1"/>
    </font>
    <font>
      <sz val="20"/>
      <name val="Tacteing"/>
      <family val="1"/>
    </font>
    <font>
      <u/>
      <sz val="20"/>
      <name val="Limon R1"/>
    </font>
    <font>
      <sz val="11"/>
      <name val="Khmer OS Battambang"/>
    </font>
    <font>
      <sz val="20"/>
      <name val="Limon S1"/>
    </font>
    <font>
      <sz val="12"/>
      <name val="Times New Roman"/>
      <family val="1"/>
    </font>
    <font>
      <sz val="11"/>
      <name val="Times New Roman"/>
      <family val="1"/>
    </font>
    <font>
      <u/>
      <sz val="11"/>
      <name val="Khmer OS Muol Light"/>
    </font>
    <font>
      <b/>
      <u/>
      <sz val="11"/>
      <name val="Times New Roman"/>
      <family val="1"/>
    </font>
    <font>
      <b/>
      <sz val="9"/>
      <name val="Khmer OS Battambang"/>
    </font>
    <font>
      <sz val="14"/>
      <name val="Khmer OS Bokor"/>
    </font>
    <font>
      <sz val="10"/>
      <name val="Khmer Chrieng1"/>
    </font>
    <font>
      <sz val="10"/>
      <name val="Limon S1"/>
    </font>
    <font>
      <b/>
      <u/>
      <sz val="10"/>
      <name val="Times New Roman"/>
      <family val="1"/>
    </font>
    <font>
      <b/>
      <u/>
      <sz val="9"/>
      <name val="Khmer OS Battambang"/>
    </font>
    <font>
      <b/>
      <sz val="10"/>
      <name val="Arial"/>
      <family val="2"/>
    </font>
    <font>
      <b/>
      <u val="singleAccounting"/>
      <sz val="10"/>
      <name val="Arial"/>
      <family val="2"/>
    </font>
    <font>
      <b/>
      <u/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sz val="28"/>
      <name val="Khmer OS Muol"/>
    </font>
    <font>
      <sz val="10"/>
      <name val="Khmer OS Muol"/>
    </font>
    <font>
      <sz val="11"/>
      <name val="Khmer OS Muol"/>
    </font>
    <font>
      <b/>
      <sz val="10"/>
      <name val="Khmer OS Muol Light"/>
    </font>
    <font>
      <b/>
      <sz val="11"/>
      <name val="Arial"/>
      <family val="2"/>
    </font>
    <font>
      <sz val="11"/>
      <name val="Arial"/>
      <family val="2"/>
    </font>
    <font>
      <b/>
      <u val="singleAccounting"/>
      <sz val="11"/>
      <name val="Arial"/>
      <family val="2"/>
    </font>
    <font>
      <b/>
      <u/>
      <sz val="11"/>
      <name val="Arial"/>
      <family val="2"/>
    </font>
    <font>
      <sz val="10"/>
      <color theme="3"/>
      <name val="Arial"/>
      <family val="2"/>
    </font>
    <font>
      <sz val="10"/>
      <color theme="3"/>
      <name val="Khmer OS Muol Light"/>
    </font>
    <font>
      <sz val="13"/>
      <color theme="3"/>
      <name val="Khmer OS Muol Light"/>
    </font>
    <font>
      <sz val="11"/>
      <color theme="3"/>
      <name val="Khmer OS Bokor"/>
    </font>
    <font>
      <sz val="12"/>
      <color theme="3"/>
      <name val="Khmer OS Bokor"/>
    </font>
    <font>
      <sz val="12"/>
      <color rgb="FF0070C0"/>
      <name val="Times New Roman"/>
      <family val="1"/>
    </font>
    <font>
      <sz val="10"/>
      <color theme="1"/>
      <name val="Khmer OS Battambang"/>
    </font>
    <font>
      <b/>
      <u/>
      <sz val="11"/>
      <color theme="1"/>
      <name val="Khmer OS Battambang"/>
    </font>
    <font>
      <sz val="11"/>
      <color theme="1"/>
      <name val="Times New Roman"/>
      <family val="1"/>
    </font>
    <font>
      <sz val="11"/>
      <color theme="1"/>
      <name val="Khmer OS Battambang"/>
    </font>
    <font>
      <b/>
      <u/>
      <sz val="11"/>
      <color theme="1"/>
      <name val="Times New Roman"/>
      <family val="1"/>
    </font>
    <font>
      <b/>
      <sz val="10"/>
      <color theme="3"/>
      <name val="Arial"/>
      <family val="2"/>
    </font>
    <font>
      <sz val="10"/>
      <color theme="1"/>
      <name val="Limon R1"/>
    </font>
    <font>
      <sz val="10"/>
      <color theme="1"/>
      <name val="Times New Roman"/>
      <family val="1"/>
    </font>
    <font>
      <b/>
      <sz val="10"/>
      <color rgb="FFFF0000"/>
      <name val="Arial"/>
      <family val="2"/>
    </font>
    <font>
      <sz val="11"/>
      <color rgb="FFFF0000"/>
      <name val="Khmer OS Battambang"/>
    </font>
    <font>
      <sz val="10"/>
      <color rgb="FFFF0000"/>
      <name val="Arial"/>
      <family val="2"/>
    </font>
    <font>
      <sz val="10"/>
      <color rgb="FFC00000"/>
      <name val="Arial"/>
      <family val="2"/>
    </font>
    <font>
      <sz val="9"/>
      <color theme="1"/>
      <name val="Khmer OS Battambang"/>
    </font>
    <font>
      <sz val="12"/>
      <color theme="1"/>
      <name val="Khmer OS Muol Light"/>
    </font>
    <font>
      <sz val="11"/>
      <color theme="1"/>
      <name val="Khmer OS Muol Light"/>
    </font>
    <font>
      <sz val="12"/>
      <color theme="1"/>
      <name val="Khmer OS Bokor"/>
    </font>
    <font>
      <sz val="22"/>
      <color theme="1"/>
      <name val="Tacteing"/>
    </font>
    <font>
      <sz val="10"/>
      <color theme="1"/>
      <name val="Arial"/>
      <family val="2"/>
    </font>
    <font>
      <b/>
      <sz val="10"/>
      <color theme="1"/>
      <name val="Khmer OS Battambang"/>
    </font>
    <font>
      <b/>
      <u/>
      <sz val="10"/>
      <color theme="1"/>
      <name val="Khmer OS Battambang"/>
    </font>
    <font>
      <b/>
      <sz val="11"/>
      <color theme="1"/>
      <name val="Khmer OS Battambang"/>
    </font>
    <font>
      <sz val="20"/>
      <color theme="1"/>
      <name val="Limon R1"/>
    </font>
    <font>
      <sz val="20"/>
      <color theme="1"/>
      <name val="Limon F2"/>
    </font>
    <font>
      <sz val="11"/>
      <color theme="1"/>
      <name val="Khmer OS Bokor"/>
    </font>
    <font>
      <sz val="20"/>
      <color theme="1"/>
      <name val="Tacteing"/>
    </font>
    <font>
      <sz val="20"/>
      <color theme="1"/>
      <name val="Limon S1"/>
    </font>
    <font>
      <sz val="13"/>
      <color theme="1"/>
      <name val="Khmer OS Muol Light"/>
    </font>
    <font>
      <sz val="22"/>
      <color theme="1"/>
      <name val="Tacteing"/>
      <family val="1"/>
    </font>
    <font>
      <sz val="10"/>
      <color rgb="FFC00000"/>
      <name val="Khmer OS Battambang"/>
    </font>
    <font>
      <sz val="9"/>
      <color rgb="FFC00000"/>
      <name val="Khmer OS Battambang"/>
    </font>
    <font>
      <b/>
      <u/>
      <sz val="10"/>
      <color rgb="FFC00000"/>
      <name val="Khmer OS Battambang"/>
    </font>
    <font>
      <b/>
      <sz val="10"/>
      <color rgb="FFC00000"/>
      <name val="Arial"/>
      <family val="2"/>
    </font>
    <font>
      <sz val="10"/>
      <color rgb="FFFF0000"/>
      <name val="Khmer OS Battambang"/>
    </font>
    <font>
      <b/>
      <u/>
      <sz val="10"/>
      <color rgb="FFFF0000"/>
      <name val="Khmer OS Battambang"/>
    </font>
    <font>
      <b/>
      <sz val="10"/>
      <color rgb="FFFF0000"/>
      <name val="Khmer OS Battambang"/>
    </font>
    <font>
      <b/>
      <u/>
      <sz val="9"/>
      <color theme="1"/>
      <name val="Khmer OS Battambang"/>
    </font>
    <font>
      <b/>
      <sz val="10"/>
      <color rgb="FF0070C0"/>
      <name val="Arial"/>
      <family val="2"/>
    </font>
    <font>
      <sz val="10"/>
      <color theme="1"/>
      <name val="Khmer OS Muol Light"/>
    </font>
    <font>
      <u/>
      <sz val="11"/>
      <color theme="1"/>
      <name val="Khmer OS Muol Light"/>
    </font>
    <font>
      <b/>
      <sz val="9"/>
      <color theme="3"/>
      <name val="Arial"/>
      <family val="2"/>
    </font>
    <font>
      <sz val="10"/>
      <color theme="4"/>
      <name val="Khmer OS Battambang"/>
    </font>
    <font>
      <u/>
      <sz val="10"/>
      <name val="Khmer OS Muol Light"/>
    </font>
    <font>
      <sz val="10"/>
      <color theme="0"/>
      <name val="Khmer OS Battambang"/>
    </font>
    <font>
      <b/>
      <u/>
      <sz val="10"/>
      <color theme="0"/>
      <name val="Khmer OS Battambang"/>
    </font>
    <font>
      <b/>
      <sz val="10"/>
      <color theme="0"/>
      <name val="Khmer OS Battambang"/>
    </font>
    <font>
      <sz val="11"/>
      <color theme="0"/>
      <name val="Khmer OS Battambang"/>
    </font>
    <font>
      <b/>
      <sz val="11"/>
      <color theme="0"/>
      <name val="Khmer OS Battambang"/>
    </font>
    <font>
      <b/>
      <u/>
      <sz val="11"/>
      <color theme="0"/>
      <name val="Khmer OS Battambang"/>
    </font>
    <font>
      <b/>
      <u/>
      <sz val="11"/>
      <color theme="0"/>
      <name val="Khmer OS Muol Light"/>
    </font>
    <font>
      <sz val="9"/>
      <color theme="0"/>
      <name val="Khmer OS Battambang"/>
    </font>
    <font>
      <b/>
      <u/>
      <sz val="8"/>
      <color theme="0"/>
      <name val="Khmer OS Battambang"/>
    </font>
    <font>
      <sz val="8"/>
      <color theme="0"/>
      <name val="Khmer OS Battambang"/>
    </font>
    <font>
      <b/>
      <u/>
      <sz val="10"/>
      <color theme="0"/>
      <name val="Times New Roman"/>
      <family val="1"/>
    </font>
    <font>
      <b/>
      <sz val="10"/>
      <color theme="0"/>
      <name val="Arial"/>
      <family val="2"/>
    </font>
    <font>
      <b/>
      <u/>
      <sz val="10"/>
      <color theme="0"/>
      <name val="Khmer OS Muol Light"/>
    </font>
    <font>
      <sz val="10"/>
      <color theme="0"/>
      <name val="Times New Roman"/>
      <family val="1"/>
    </font>
    <font>
      <b/>
      <sz val="11"/>
      <color theme="0"/>
      <name val="Khmer OS Muol Light"/>
    </font>
    <font>
      <sz val="22"/>
      <name val="Limon S1"/>
    </font>
    <font>
      <sz val="11"/>
      <name val="Limon S1"/>
    </font>
    <font>
      <sz val="8"/>
      <name val="Khmer OS Battambang"/>
    </font>
    <font>
      <sz val="8"/>
      <color theme="1" tint="4.9989318521683403E-2"/>
      <name val="Khmer OS Battambang"/>
    </font>
    <font>
      <sz val="10"/>
      <color theme="0"/>
      <name val="Khmer OS Muol Light"/>
    </font>
    <font>
      <sz val="20"/>
      <name val="RAVY Tacteing"/>
    </font>
    <font>
      <sz val="16"/>
      <name val="Khmer OS Muol Light"/>
    </font>
    <font>
      <sz val="16"/>
      <name val="Calibri"/>
      <family val="2"/>
    </font>
    <font>
      <b/>
      <u/>
      <sz val="12"/>
      <name val="Times New Roman"/>
      <family val="1"/>
    </font>
    <font>
      <b/>
      <sz val="11"/>
      <name val="Khmer Chrieng1"/>
    </font>
    <font>
      <b/>
      <sz val="22"/>
      <name val="Limon S1"/>
    </font>
    <font>
      <sz val="11"/>
      <name val="Khmer Chrieng1"/>
    </font>
    <font>
      <sz val="22"/>
      <color theme="1"/>
      <name val="Limon R1"/>
    </font>
    <font>
      <sz val="12"/>
      <color theme="1"/>
      <name val="Times New Roman"/>
      <family val="1"/>
    </font>
    <font>
      <b/>
      <u/>
      <sz val="11"/>
      <color rgb="FF0070C0"/>
      <name val="Times New Roman"/>
      <family val="1"/>
    </font>
    <font>
      <sz val="11"/>
      <color rgb="FF0070C0"/>
      <name val="Times New Roman"/>
      <family val="1"/>
    </font>
    <font>
      <sz val="12"/>
      <color theme="1"/>
      <name val="Khmer OS Battambang"/>
    </font>
    <font>
      <sz val="20"/>
      <color theme="1"/>
      <name val="Khmer OS Battambang"/>
    </font>
    <font>
      <sz val="10"/>
      <color rgb="FF0070C0"/>
      <name val="Khmer OS Battambang"/>
    </font>
    <font>
      <sz val="22"/>
      <color theme="1"/>
      <name val="Khmer OS Muol Light"/>
    </font>
    <font>
      <b/>
      <u/>
      <sz val="10"/>
      <color theme="1"/>
      <name val="Khmer OS Muol Light"/>
    </font>
    <font>
      <b/>
      <u/>
      <sz val="10"/>
      <name val="Khmer OS Muol Light"/>
    </font>
    <font>
      <b/>
      <sz val="11"/>
      <color theme="1"/>
      <name val="Times New Roman"/>
      <family val="1"/>
    </font>
    <font>
      <sz val="11"/>
      <color theme="3"/>
      <name val="Times New Roman"/>
      <family val="1"/>
    </font>
    <font>
      <b/>
      <u val="singleAccounting"/>
      <sz val="11"/>
      <name val="Times New Roman"/>
      <family val="1"/>
    </font>
    <font>
      <sz val="35"/>
      <name val="Khmer OS Muol Light"/>
    </font>
    <font>
      <sz val="40"/>
      <name val="Khmer OS Muol Light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lightGray"/>
    </fill>
    <fill>
      <patternFill patternType="lightGray">
        <bgColor indexed="9"/>
      </patternFill>
    </fill>
    <fill>
      <patternFill patternType="gray125">
        <bgColor indexed="9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theme="0"/>
        <bgColor indexed="64"/>
      </patternFill>
    </fill>
    <fill>
      <patternFill patternType="lightGray">
        <bgColor theme="0"/>
      </patternFill>
    </fill>
    <fill>
      <patternFill patternType="solid">
        <fgColor rgb="FFFFFF00"/>
        <bgColor indexed="64"/>
      </patternFill>
    </fill>
    <fill>
      <patternFill patternType="gray125">
        <bgColor theme="0"/>
      </patternFill>
    </fill>
    <fill>
      <patternFill patternType="lightGray"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gray0625"/>
    </fill>
    <fill>
      <patternFill patternType="gray0625">
        <bgColor theme="0"/>
      </patternFill>
    </fill>
    <fill>
      <patternFill patternType="lightGray">
        <fgColor indexed="9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26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2" borderId="0" xfId="0" applyFont="1" applyFill="1"/>
    <xf numFmtId="0" fontId="58" fillId="0" borderId="0" xfId="0" applyFont="1"/>
    <xf numFmtId="0" fontId="58" fillId="0" borderId="0" xfId="0" applyFont="1" applyAlignment="1">
      <alignment vertical="center"/>
    </xf>
    <xf numFmtId="0" fontId="60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58" fillId="2" borderId="0" xfId="0" applyFont="1" applyFill="1"/>
    <xf numFmtId="0" fontId="62" fillId="0" borderId="0" xfId="0" applyFont="1" applyAlignment="1">
      <alignment vertical="center"/>
    </xf>
    <xf numFmtId="0" fontId="58" fillId="3" borderId="0" xfId="0" applyFont="1" applyFill="1" applyAlignment="1">
      <alignment vertical="center"/>
    </xf>
    <xf numFmtId="164" fontId="11" fillId="0" borderId="3" xfId="0" applyNumberFormat="1" applyFont="1" applyBorder="1" applyAlignment="1">
      <alignment vertical="center"/>
    </xf>
    <xf numFmtId="0" fontId="12" fillId="0" borderId="0" xfId="0" applyFont="1"/>
    <xf numFmtId="0" fontId="1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9" fillId="0" borderId="9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/>
    </xf>
    <xf numFmtId="3" fontId="11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164" fontId="11" fillId="0" borderId="11" xfId="0" applyNumberFormat="1" applyFont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164" fontId="22" fillId="4" borderId="7" xfId="0" applyNumberFormat="1" applyFont="1" applyFill="1" applyBorder="1" applyAlignment="1">
      <alignment vertical="center"/>
    </xf>
    <xf numFmtId="0" fontId="20" fillId="0" borderId="0" xfId="0" applyFont="1"/>
    <xf numFmtId="0" fontId="1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9" fillId="0" borderId="9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3" fontId="11" fillId="0" borderId="2" xfId="0" applyNumberFormat="1" applyFont="1" applyBorder="1" applyAlignment="1">
      <alignment horizontal="center"/>
    </xf>
    <xf numFmtId="164" fontId="19" fillId="4" borderId="3" xfId="0" applyNumberFormat="1" applyFont="1" applyFill="1" applyBorder="1" applyAlignment="1">
      <alignment vertical="center"/>
    </xf>
    <xf numFmtId="0" fontId="11" fillId="0" borderId="3" xfId="0" applyFont="1" applyBorder="1"/>
    <xf numFmtId="164" fontId="12" fillId="0" borderId="0" xfId="0" applyNumberFormat="1" applyFont="1"/>
    <xf numFmtId="164" fontId="30" fillId="3" borderId="13" xfId="0" applyNumberFormat="1" applyFont="1" applyFill="1" applyBorder="1" applyAlignment="1">
      <alignment vertical="center"/>
    </xf>
    <xf numFmtId="0" fontId="32" fillId="0" borderId="0" xfId="0" applyFont="1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vertical="center"/>
    </xf>
    <xf numFmtId="164" fontId="21" fillId="4" borderId="7" xfId="0" applyNumberFormat="1" applyFont="1" applyFill="1" applyBorder="1" applyAlignment="1">
      <alignment vertical="center"/>
    </xf>
    <xf numFmtId="164" fontId="21" fillId="4" borderId="8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11" fillId="0" borderId="11" xfId="0" applyFont="1" applyBorder="1" applyAlignment="1">
      <alignment vertical="center"/>
    </xf>
    <xf numFmtId="0" fontId="11" fillId="1" borderId="8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vertical="top"/>
    </xf>
    <xf numFmtId="0" fontId="3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9" fillId="0" borderId="3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34" fillId="0" borderId="0" xfId="0" applyFont="1"/>
    <xf numFmtId="0" fontId="19" fillId="2" borderId="9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2" borderId="0" xfId="0" applyFont="1" applyFill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166" fontId="11" fillId="0" borderId="11" xfId="0" applyNumberFormat="1" applyFont="1" applyBorder="1" applyAlignment="1">
      <alignment vertical="center"/>
    </xf>
    <xf numFmtId="0" fontId="11" fillId="0" borderId="1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9" fillId="2" borderId="16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4" xfId="0" applyFont="1" applyBorder="1"/>
    <xf numFmtId="0" fontId="11" fillId="3" borderId="11" xfId="0" applyFont="1" applyFill="1" applyBorder="1" applyAlignment="1">
      <alignment vertical="center"/>
    </xf>
    <xf numFmtId="0" fontId="22" fillId="3" borderId="8" xfId="0" applyFont="1" applyFill="1" applyBorder="1" applyAlignment="1">
      <alignment vertical="center"/>
    </xf>
    <xf numFmtId="0" fontId="19" fillId="0" borderId="17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16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2" fillId="0" borderId="1" xfId="0" applyFont="1" applyBorder="1"/>
    <xf numFmtId="0" fontId="34" fillId="2" borderId="0" xfId="0" applyFont="1" applyFill="1"/>
    <xf numFmtId="0" fontId="11" fillId="0" borderId="20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/>
    <xf numFmtId="0" fontId="19" fillId="0" borderId="23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2" fillId="0" borderId="1" xfId="0" applyFont="1" applyBorder="1"/>
    <xf numFmtId="0" fontId="33" fillId="0" borderId="3" xfId="0" applyFont="1" applyBorder="1" applyAlignment="1">
      <alignment vertical="top"/>
    </xf>
    <xf numFmtId="0" fontId="33" fillId="0" borderId="7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34" fillId="0" borderId="1" xfId="0" applyFont="1" applyBorder="1"/>
    <xf numFmtId="0" fontId="40" fillId="0" borderId="0" xfId="0" applyFont="1" applyAlignment="1">
      <alignment vertical="center"/>
    </xf>
    <xf numFmtId="0" fontId="17" fillId="0" borderId="0" xfId="0" applyFont="1"/>
    <xf numFmtId="0" fontId="27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63" fillId="0" borderId="0" xfId="0" applyFont="1" applyAlignment="1">
      <alignment vertical="center"/>
    </xf>
    <xf numFmtId="0" fontId="33" fillId="0" borderId="2" xfId="0" applyFont="1" applyBorder="1" applyAlignment="1">
      <alignment horizontal="center" vertical="center"/>
    </xf>
    <xf numFmtId="0" fontId="64" fillId="0" borderId="3" xfId="0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8" fontId="33" fillId="1" borderId="2" xfId="0" applyNumberFormat="1" applyFont="1" applyFill="1" applyBorder="1" applyAlignment="1">
      <alignment horizontal="center" vertical="center"/>
    </xf>
    <xf numFmtId="0" fontId="27" fillId="1" borderId="3" xfId="0" applyFont="1" applyFill="1" applyBorder="1" applyAlignment="1">
      <alignment vertical="center"/>
    </xf>
    <xf numFmtId="0" fontId="11" fillId="1" borderId="3" xfId="0" applyFont="1" applyFill="1" applyBorder="1" applyAlignment="1">
      <alignment horizontal="center" vertical="center"/>
    </xf>
    <xf numFmtId="3" fontId="65" fillId="1" borderId="3" xfId="0" applyNumberFormat="1" applyFont="1" applyFill="1" applyBorder="1" applyAlignment="1">
      <alignment vertical="center"/>
    </xf>
    <xf numFmtId="3" fontId="21" fillId="1" borderId="3" xfId="0" applyNumberFormat="1" applyFont="1" applyFill="1" applyBorder="1" applyAlignment="1">
      <alignment vertical="center"/>
    </xf>
    <xf numFmtId="2" fontId="21" fillId="1" borderId="3" xfId="0" applyNumberFormat="1" applyFont="1" applyFill="1" applyBorder="1" applyAlignment="1">
      <alignment vertical="center"/>
    </xf>
    <xf numFmtId="0" fontId="22" fillId="1" borderId="11" xfId="0" applyFont="1" applyFill="1" applyBorder="1" applyAlignment="1">
      <alignment vertical="center"/>
    </xf>
    <xf numFmtId="0" fontId="36" fillId="0" borderId="2" xfId="0" applyFont="1" applyBorder="1" applyAlignment="1">
      <alignment horizontal="center" vertical="center"/>
    </xf>
    <xf numFmtId="0" fontId="64" fillId="0" borderId="3" xfId="0" applyFont="1" applyBorder="1" applyAlignment="1">
      <alignment vertical="center"/>
    </xf>
    <xf numFmtId="3" fontId="66" fillId="0" borderId="3" xfId="0" applyNumberFormat="1" applyFont="1" applyBorder="1" applyAlignment="1">
      <alignment vertical="center"/>
    </xf>
    <xf numFmtId="3" fontId="36" fillId="0" borderId="3" xfId="0" applyNumberFormat="1" applyFont="1" applyBorder="1" applyAlignment="1">
      <alignment vertical="center"/>
    </xf>
    <xf numFmtId="2" fontId="36" fillId="0" borderId="3" xfId="0" applyNumberFormat="1" applyFont="1" applyBorder="1" applyAlignment="1">
      <alignment vertical="center"/>
    </xf>
    <xf numFmtId="0" fontId="41" fillId="0" borderId="11" xfId="0" applyFont="1" applyBorder="1" applyAlignment="1">
      <alignment horizontal="center" vertical="center"/>
    </xf>
    <xf numFmtId="164" fontId="66" fillId="0" borderId="3" xfId="0" applyNumberFormat="1" applyFont="1" applyBorder="1" applyAlignment="1">
      <alignment vertical="center"/>
    </xf>
    <xf numFmtId="164" fontId="36" fillId="0" borderId="3" xfId="0" applyNumberFormat="1" applyFont="1" applyBorder="1" applyAlignment="1">
      <alignment vertical="center"/>
    </xf>
    <xf numFmtId="0" fontId="42" fillId="0" borderId="11" xfId="0" applyFont="1" applyBorder="1" applyAlignment="1">
      <alignment vertical="center"/>
    </xf>
    <xf numFmtId="0" fontId="28" fillId="0" borderId="11" xfId="0" applyFont="1" applyBorder="1" applyAlignment="1">
      <alignment vertical="center"/>
    </xf>
    <xf numFmtId="0" fontId="11" fillId="1" borderId="11" xfId="0" applyFont="1" applyFill="1" applyBorder="1" applyAlignment="1">
      <alignment vertical="center"/>
    </xf>
    <xf numFmtId="3" fontId="67" fillId="0" borderId="3" xfId="0" applyNumberFormat="1" applyFont="1" applyBorder="1" applyAlignment="1">
      <alignment vertical="center"/>
    </xf>
    <xf numFmtId="3" fontId="33" fillId="0" borderId="3" xfId="0" applyNumberFormat="1" applyFont="1" applyBorder="1" applyAlignment="1">
      <alignment vertical="center"/>
    </xf>
    <xf numFmtId="2" fontId="33" fillId="0" borderId="3" xfId="0" applyNumberFormat="1" applyFont="1" applyBorder="1" applyAlignment="1">
      <alignment vertical="center"/>
    </xf>
    <xf numFmtId="164" fontId="67" fillId="0" borderId="3" xfId="0" applyNumberFormat="1" applyFont="1" applyBorder="1" applyAlignment="1">
      <alignment vertical="center"/>
    </xf>
    <xf numFmtId="164" fontId="33" fillId="0" borderId="3" xfId="0" applyNumberFormat="1" applyFont="1" applyBorder="1" applyAlignment="1">
      <alignment vertical="center"/>
    </xf>
    <xf numFmtId="2" fontId="33" fillId="3" borderId="3" xfId="0" applyNumberFormat="1" applyFont="1" applyFill="1" applyBorder="1" applyAlignment="1">
      <alignment vertical="center"/>
    </xf>
    <xf numFmtId="164" fontId="65" fillId="1" borderId="3" xfId="0" applyNumberFormat="1" applyFont="1" applyFill="1" applyBorder="1" applyAlignment="1">
      <alignment vertical="center"/>
    </xf>
    <xf numFmtId="0" fontId="36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3" fontId="66" fillId="0" borderId="0" xfId="0" applyNumberFormat="1" applyFont="1" applyAlignment="1">
      <alignment vertical="center"/>
    </xf>
    <xf numFmtId="3" fontId="36" fillId="0" borderId="0" xfId="0" applyNumberFormat="1" applyFont="1" applyAlignment="1">
      <alignment vertical="center"/>
    </xf>
    <xf numFmtId="39" fontId="36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66" fillId="0" borderId="3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49" fontId="36" fillId="0" borderId="3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1" borderId="3" xfId="0" applyFont="1" applyFill="1" applyBorder="1" applyAlignment="1">
      <alignment horizontal="center" vertical="center"/>
    </xf>
    <xf numFmtId="0" fontId="68" fillId="1" borderId="3" xfId="0" applyFont="1" applyFill="1" applyBorder="1" applyAlignment="1">
      <alignment vertical="center"/>
    </xf>
    <xf numFmtId="0" fontId="38" fillId="1" borderId="3" xfId="0" applyFont="1" applyFill="1" applyBorder="1" applyAlignment="1">
      <alignment vertical="center"/>
    </xf>
    <xf numFmtId="39" fontId="38" fillId="1" borderId="3" xfId="0" applyNumberFormat="1" applyFont="1" applyFill="1" applyBorder="1" applyAlignment="1">
      <alignment vertical="center"/>
    </xf>
    <xf numFmtId="0" fontId="43" fillId="1" borderId="11" xfId="0" applyFont="1" applyFill="1" applyBorder="1" applyAlignment="1">
      <alignment vertical="center"/>
    </xf>
    <xf numFmtId="0" fontId="67" fillId="0" borderId="3" xfId="0" applyFont="1" applyBorder="1" applyAlignment="1">
      <alignment vertical="center"/>
    </xf>
    <xf numFmtId="39" fontId="33" fillId="0" borderId="3" xfId="0" applyNumberFormat="1" applyFont="1" applyBorder="1" applyAlignment="1">
      <alignment vertical="center"/>
    </xf>
    <xf numFmtId="0" fontId="33" fillId="0" borderId="3" xfId="0" applyFont="1" applyBorder="1" applyAlignment="1">
      <alignment vertical="center"/>
    </xf>
    <xf numFmtId="2" fontId="21" fillId="1" borderId="3" xfId="0" applyNumberFormat="1" applyFont="1" applyFill="1" applyBorder="1" applyAlignment="1">
      <alignment horizontal="right" vertical="center"/>
    </xf>
    <xf numFmtId="0" fontId="19" fillId="1" borderId="11" xfId="0" applyFont="1" applyFill="1" applyBorder="1" applyAlignment="1">
      <alignment vertical="center"/>
    </xf>
    <xf numFmtId="2" fontId="33" fillId="0" borderId="3" xfId="0" applyNumberFormat="1" applyFont="1" applyBorder="1" applyAlignment="1">
      <alignment horizontal="right" vertical="center"/>
    </xf>
    <xf numFmtId="169" fontId="33" fillId="0" borderId="3" xfId="1" applyNumberFormat="1" applyFont="1" applyBorder="1" applyAlignment="1">
      <alignment vertical="center"/>
    </xf>
    <xf numFmtId="0" fontId="34" fillId="0" borderId="0" xfId="0" applyFont="1" applyAlignment="1">
      <alignment vertical="center"/>
    </xf>
    <xf numFmtId="3" fontId="35" fillId="0" borderId="0" xfId="0" applyNumberFormat="1" applyFont="1" applyAlignment="1">
      <alignment vertical="center"/>
    </xf>
    <xf numFmtId="3" fontId="63" fillId="0" borderId="0" xfId="0" applyNumberFormat="1" applyFont="1" applyAlignment="1">
      <alignment vertical="center"/>
    </xf>
    <xf numFmtId="2" fontId="35" fillId="0" borderId="0" xfId="0" applyNumberFormat="1" applyFont="1" applyAlignment="1">
      <alignment horizontal="right" vertical="center"/>
    </xf>
    <xf numFmtId="0" fontId="11" fillId="0" borderId="3" xfId="0" applyFont="1" applyBorder="1" applyAlignment="1">
      <alignment vertical="top"/>
    </xf>
    <xf numFmtId="166" fontId="22" fillId="4" borderId="8" xfId="0" applyNumberFormat="1" applyFont="1" applyFill="1" applyBorder="1" applyAlignment="1">
      <alignment vertical="center"/>
    </xf>
    <xf numFmtId="0" fontId="19" fillId="2" borderId="9" xfId="0" applyFont="1" applyFill="1" applyBorder="1" applyAlignment="1">
      <alignment horizontal="center" vertical="top"/>
    </xf>
    <xf numFmtId="0" fontId="19" fillId="2" borderId="16" xfId="0" applyFont="1" applyFill="1" applyBorder="1" applyAlignment="1">
      <alignment horizontal="center" vertical="top"/>
    </xf>
    <xf numFmtId="0" fontId="19" fillId="0" borderId="10" xfId="0" applyFont="1" applyBorder="1" applyAlignment="1">
      <alignment horizontal="center" vertical="top"/>
    </xf>
    <xf numFmtId="0" fontId="19" fillId="2" borderId="6" xfId="0" applyFont="1" applyFill="1" applyBorder="1" applyAlignment="1">
      <alignment horizontal="center" vertical="top"/>
    </xf>
    <xf numFmtId="0" fontId="19" fillId="2" borderId="4" xfId="0" applyFont="1" applyFill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0" fontId="36" fillId="0" borderId="14" xfId="0" applyFont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164" fontId="67" fillId="0" borderId="7" xfId="0" applyNumberFormat="1" applyFont="1" applyBorder="1" applyAlignment="1">
      <alignment vertical="center"/>
    </xf>
    <xf numFmtId="0" fontId="67" fillId="0" borderId="7" xfId="0" applyFont="1" applyBorder="1" applyAlignment="1">
      <alignment vertical="center"/>
    </xf>
    <xf numFmtId="3" fontId="33" fillId="0" borderId="7" xfId="0" applyNumberFormat="1" applyFont="1" applyBorder="1" applyAlignment="1">
      <alignment vertical="center"/>
    </xf>
    <xf numFmtId="2" fontId="33" fillId="0" borderId="7" xfId="0" applyNumberFormat="1" applyFont="1" applyBorder="1" applyAlignment="1">
      <alignment horizontal="right" vertical="center"/>
    </xf>
    <xf numFmtId="0" fontId="11" fillId="0" borderId="8" xfId="0" applyFont="1" applyBorder="1" applyAlignment="1">
      <alignment vertical="center"/>
    </xf>
    <xf numFmtId="3" fontId="11" fillId="3" borderId="3" xfId="0" applyNumberFormat="1" applyFont="1" applyFill="1" applyBorder="1" applyAlignment="1">
      <alignment vertical="top"/>
    </xf>
    <xf numFmtId="0" fontId="19" fillId="0" borderId="9" xfId="0" applyFont="1" applyBorder="1" applyAlignment="1">
      <alignment horizontal="center" vertical="top"/>
    </xf>
    <xf numFmtId="0" fontId="19" fillId="0" borderId="4" xfId="0" applyFont="1" applyBorder="1" applyAlignment="1">
      <alignment horizontal="center" vertical="top"/>
    </xf>
    <xf numFmtId="3" fontId="11" fillId="0" borderId="3" xfId="0" applyNumberFormat="1" applyFont="1" applyBorder="1" applyAlignment="1">
      <alignment vertical="top"/>
    </xf>
    <xf numFmtId="164" fontId="11" fillId="0" borderId="3" xfId="0" applyNumberFormat="1" applyFont="1" applyBorder="1" applyAlignment="1">
      <alignment vertical="top"/>
    </xf>
    <xf numFmtId="3" fontId="19" fillId="0" borderId="11" xfId="0" applyNumberFormat="1" applyFont="1" applyBorder="1" applyAlignment="1">
      <alignment vertical="top"/>
    </xf>
    <xf numFmtId="3" fontId="21" fillId="4" borderId="7" xfId="0" applyNumberFormat="1" applyFont="1" applyFill="1" applyBorder="1" applyAlignment="1">
      <alignment horizontal="right" vertical="top"/>
    </xf>
    <xf numFmtId="3" fontId="21" fillId="4" borderId="8" xfId="0" applyNumberFormat="1" applyFont="1" applyFill="1" applyBorder="1" applyAlignment="1">
      <alignment horizontal="right" vertical="top"/>
    </xf>
    <xf numFmtId="0" fontId="19" fillId="0" borderId="4" xfId="0" applyFont="1" applyBorder="1" applyAlignment="1">
      <alignment horizontal="left" vertical="center"/>
    </xf>
    <xf numFmtId="0" fontId="11" fillId="3" borderId="4" xfId="0" applyFont="1" applyFill="1" applyBorder="1" applyAlignment="1">
      <alignment horizontal="center" vertical="top"/>
    </xf>
    <xf numFmtId="0" fontId="11" fillId="3" borderId="10" xfId="0" applyFont="1" applyFill="1" applyBorder="1" applyAlignment="1">
      <alignment horizontal="center" vertical="top"/>
    </xf>
    <xf numFmtId="0" fontId="11" fillId="0" borderId="11" xfId="0" applyFont="1" applyBorder="1" applyAlignment="1">
      <alignment vertical="top"/>
    </xf>
    <xf numFmtId="164" fontId="22" fillId="4" borderId="7" xfId="0" applyNumberFormat="1" applyFont="1" applyFill="1" applyBorder="1" applyAlignment="1">
      <alignment vertical="top"/>
    </xf>
    <xf numFmtId="164" fontId="64" fillId="0" borderId="3" xfId="0" applyNumberFormat="1" applyFont="1" applyBorder="1" applyAlignment="1">
      <alignment vertical="center"/>
    </xf>
    <xf numFmtId="0" fontId="11" fillId="9" borderId="3" xfId="0" applyFont="1" applyFill="1" applyBorder="1" applyAlignment="1">
      <alignment vertical="top"/>
    </xf>
    <xf numFmtId="0" fontId="19" fillId="1" borderId="3" xfId="0" applyFont="1" applyFill="1" applyBorder="1" applyAlignment="1">
      <alignment horizontal="center" vertical="center"/>
    </xf>
    <xf numFmtId="0" fontId="69" fillId="0" borderId="0" xfId="0" applyFont="1" applyAlignment="1">
      <alignment vertical="center"/>
    </xf>
    <xf numFmtId="164" fontId="69" fillId="0" borderId="0" xfId="0" applyNumberFormat="1" applyFont="1" applyAlignment="1">
      <alignment vertical="center"/>
    </xf>
    <xf numFmtId="169" fontId="69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0" fillId="0" borderId="0" xfId="1" applyNumberFormat="1" applyFont="1" applyAlignment="1">
      <alignment vertical="center"/>
    </xf>
    <xf numFmtId="169" fontId="45" fillId="0" borderId="0" xfId="0" applyNumberFormat="1" applyFont="1" applyAlignment="1">
      <alignment vertical="center"/>
    </xf>
    <xf numFmtId="0" fontId="70" fillId="0" borderId="0" xfId="0" applyFont="1" applyAlignment="1">
      <alignment vertical="center"/>
    </xf>
    <xf numFmtId="0" fontId="71" fillId="0" borderId="0" xfId="0" applyFont="1" applyAlignment="1">
      <alignment vertical="center"/>
    </xf>
    <xf numFmtId="169" fontId="45" fillId="0" borderId="0" xfId="1" applyNumberFormat="1" applyFont="1" applyAlignment="1">
      <alignment vertical="center"/>
    </xf>
    <xf numFmtId="0" fontId="33" fillId="0" borderId="9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67" fillId="0" borderId="9" xfId="0" applyFont="1" applyBorder="1" applyAlignment="1">
      <alignment horizontal="center" vertical="center"/>
    </xf>
    <xf numFmtId="168" fontId="33" fillId="0" borderId="4" xfId="0" applyNumberFormat="1" applyFont="1" applyBorder="1" applyAlignment="1">
      <alignment horizontal="center" vertical="center"/>
    </xf>
    <xf numFmtId="168" fontId="67" fillId="0" borderId="4" xfId="0" applyNumberFormat="1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27" fillId="0" borderId="0" xfId="0" applyFont="1" applyAlignment="1">
      <alignment horizontal="right" vertical="center"/>
    </xf>
    <xf numFmtId="169" fontId="72" fillId="0" borderId="0" xfId="1" applyNumberFormat="1" applyFont="1" applyAlignment="1">
      <alignment vertical="center"/>
    </xf>
    <xf numFmtId="164" fontId="73" fillId="0" borderId="3" xfId="0" applyNumberFormat="1" applyFont="1" applyBorder="1" applyAlignment="1">
      <alignment vertical="center"/>
    </xf>
    <xf numFmtId="169" fontId="74" fillId="0" borderId="0" xfId="1" applyNumberFormat="1" applyFont="1" applyAlignment="1">
      <alignment vertical="center"/>
    </xf>
    <xf numFmtId="0" fontId="74" fillId="0" borderId="0" xfId="0" applyFont="1" applyAlignment="1">
      <alignment vertical="center"/>
    </xf>
    <xf numFmtId="169" fontId="46" fillId="0" borderId="0" xfId="0" applyNumberFormat="1" applyFont="1" applyAlignment="1">
      <alignment vertical="center"/>
    </xf>
    <xf numFmtId="164" fontId="33" fillId="0" borderId="3" xfId="0" applyNumberFormat="1" applyFont="1" applyBorder="1" applyAlignment="1">
      <alignment horizontal="right" vertical="top"/>
    </xf>
    <xf numFmtId="3" fontId="33" fillId="9" borderId="3" xfId="0" applyNumberFormat="1" applyFont="1" applyFill="1" applyBorder="1" applyAlignment="1">
      <alignment horizontal="right" vertical="top"/>
    </xf>
    <xf numFmtId="164" fontId="33" fillId="0" borderId="22" xfId="0" applyNumberFormat="1" applyFont="1" applyBorder="1" applyAlignment="1">
      <alignment horizontal="right" vertical="top"/>
    </xf>
    <xf numFmtId="164" fontId="29" fillId="4" borderId="10" xfId="0" applyNumberFormat="1" applyFont="1" applyFill="1" applyBorder="1" applyAlignment="1">
      <alignment horizontal="right" vertical="top"/>
    </xf>
    <xf numFmtId="164" fontId="33" fillId="0" borderId="4" xfId="0" applyNumberFormat="1" applyFont="1" applyBorder="1" applyAlignment="1">
      <alignment horizontal="right" vertical="top"/>
    </xf>
    <xf numFmtId="3" fontId="33" fillId="9" borderId="4" xfId="0" applyNumberFormat="1" applyFont="1" applyFill="1" applyBorder="1" applyAlignment="1">
      <alignment horizontal="right" vertical="top"/>
    </xf>
    <xf numFmtId="164" fontId="33" fillId="0" borderId="5" xfId="0" applyNumberFormat="1" applyFont="1" applyBorder="1" applyAlignment="1">
      <alignment horizontal="right" vertical="top"/>
    </xf>
    <xf numFmtId="164" fontId="29" fillId="4" borderId="11" xfId="0" applyNumberFormat="1" applyFont="1" applyFill="1" applyBorder="1" applyAlignment="1">
      <alignment horizontal="right" vertical="top"/>
    </xf>
    <xf numFmtId="3" fontId="35" fillId="9" borderId="3" xfId="0" applyNumberFormat="1" applyFont="1" applyFill="1" applyBorder="1" applyAlignment="1">
      <alignment horizontal="right" vertical="top"/>
    </xf>
    <xf numFmtId="164" fontId="47" fillId="0" borderId="0" xfId="0" applyNumberFormat="1" applyFont="1" applyAlignment="1">
      <alignment vertical="center"/>
    </xf>
    <xf numFmtId="169" fontId="75" fillId="0" borderId="0" xfId="1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33" fillId="9" borderId="5" xfId="0" applyNumberFormat="1" applyFont="1" applyFill="1" applyBorder="1" applyAlignment="1">
      <alignment horizontal="right" vertical="top"/>
    </xf>
    <xf numFmtId="0" fontId="29" fillId="0" borderId="9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168" fontId="29" fillId="0" borderId="4" xfId="0" applyNumberFormat="1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0" fontId="16" fillId="0" borderId="0" xfId="0" applyFont="1" applyAlignment="1">
      <alignment vertical="top"/>
    </xf>
    <xf numFmtId="164" fontId="76" fillId="9" borderId="3" xfId="0" applyNumberFormat="1" applyFont="1" applyFill="1" applyBorder="1" applyAlignment="1">
      <alignment vertical="top"/>
    </xf>
    <xf numFmtId="0" fontId="76" fillId="9" borderId="0" xfId="0" applyFont="1" applyFill="1"/>
    <xf numFmtId="164" fontId="76" fillId="9" borderId="3" xfId="0" applyNumberFormat="1" applyFont="1" applyFill="1" applyBorder="1" applyAlignment="1">
      <alignment vertical="center"/>
    </xf>
    <xf numFmtId="0" fontId="76" fillId="9" borderId="11" xfId="0" applyFont="1" applyFill="1" applyBorder="1" applyAlignment="1">
      <alignment vertical="center"/>
    </xf>
    <xf numFmtId="164" fontId="76" fillId="9" borderId="11" xfId="0" applyNumberFormat="1" applyFont="1" applyFill="1" applyBorder="1" applyAlignment="1">
      <alignment vertical="center"/>
    </xf>
    <xf numFmtId="0" fontId="25" fillId="0" borderId="0" xfId="0" applyFont="1" applyAlignment="1">
      <alignment vertical="top"/>
    </xf>
    <xf numFmtId="0" fontId="14" fillId="0" borderId="0" xfId="0" applyFont="1"/>
    <xf numFmtId="0" fontId="2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48" fillId="0" borderId="0" xfId="0" applyNumberFormat="1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164" fontId="45" fillId="0" borderId="0" xfId="0" applyNumberFormat="1" applyFont="1" applyAlignment="1">
      <alignment vertical="center"/>
    </xf>
    <xf numFmtId="0" fontId="4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69" fontId="49" fillId="0" borderId="0" xfId="1" applyNumberFormat="1" applyFont="1"/>
    <xf numFmtId="0" fontId="24" fillId="0" borderId="0" xfId="0" applyFont="1" applyAlignment="1">
      <alignment vertical="center"/>
    </xf>
    <xf numFmtId="0" fontId="26" fillId="0" borderId="0" xfId="0" applyFont="1"/>
    <xf numFmtId="164" fontId="19" fillId="7" borderId="13" xfId="0" applyNumberFormat="1" applyFont="1" applyFill="1" applyBorder="1" applyAlignment="1">
      <alignment vertical="center"/>
    </xf>
    <xf numFmtId="0" fontId="31" fillId="0" borderId="0" xfId="0" applyFont="1"/>
    <xf numFmtId="0" fontId="4" fillId="0" borderId="0" xfId="0" applyFont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50" fillId="0" borderId="0" xfId="0" applyFont="1" applyAlignment="1">
      <alignment horizontal="center" vertical="center"/>
    </xf>
    <xf numFmtId="168" fontId="12" fillId="0" borderId="0" xfId="0" applyNumberFormat="1" applyFont="1"/>
    <xf numFmtId="164" fontId="39" fillId="10" borderId="10" xfId="0" applyNumberFormat="1" applyFont="1" applyFill="1" applyBorder="1" applyAlignment="1">
      <alignment horizontal="right" vertical="top"/>
    </xf>
    <xf numFmtId="0" fontId="77" fillId="0" borderId="0" xfId="0" applyFont="1" applyAlignment="1">
      <alignment vertical="center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vertical="center"/>
    </xf>
    <xf numFmtId="0" fontId="79" fillId="0" borderId="0" xfId="0" applyFont="1" applyAlignment="1">
      <alignment horizontal="center" vertical="top"/>
    </xf>
    <xf numFmtId="0" fontId="80" fillId="0" borderId="0" xfId="0" applyFont="1"/>
    <xf numFmtId="0" fontId="81" fillId="0" borderId="0" xfId="0" applyFont="1" applyAlignment="1">
      <alignment horizontal="center"/>
    </xf>
    <xf numFmtId="168" fontId="81" fillId="0" borderId="0" xfId="0" applyNumberFormat="1" applyFont="1" applyAlignment="1">
      <alignment horizontal="center"/>
    </xf>
    <xf numFmtId="0" fontId="82" fillId="0" borderId="9" xfId="0" applyFont="1" applyBorder="1" applyAlignment="1">
      <alignment horizontal="center" vertical="center"/>
    </xf>
    <xf numFmtId="0" fontId="82" fillId="0" borderId="15" xfId="0" applyFont="1" applyBorder="1" applyAlignment="1">
      <alignment horizontal="center" vertical="center"/>
    </xf>
    <xf numFmtId="0" fontId="82" fillId="0" borderId="15" xfId="0" applyFont="1" applyBorder="1" applyAlignment="1">
      <alignment vertical="center"/>
    </xf>
    <xf numFmtId="0" fontId="82" fillId="0" borderId="12" xfId="0" applyFont="1" applyBorder="1" applyAlignment="1">
      <alignment horizontal="center" vertical="center"/>
    </xf>
    <xf numFmtId="0" fontId="82" fillId="0" borderId="4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5" xfId="0" applyFont="1" applyBorder="1" applyAlignment="1">
      <alignment vertical="center"/>
    </xf>
    <xf numFmtId="0" fontId="82" fillId="0" borderId="10" xfId="0" applyFont="1" applyBorder="1" applyAlignment="1">
      <alignment vertical="center"/>
    </xf>
    <xf numFmtId="0" fontId="76" fillId="0" borderId="6" xfId="0" applyFont="1" applyBorder="1" applyAlignment="1">
      <alignment horizontal="center" vertical="center"/>
    </xf>
    <xf numFmtId="0" fontId="76" fillId="0" borderId="4" xfId="0" applyFont="1" applyBorder="1" applyAlignment="1">
      <alignment horizontal="center" vertical="center"/>
    </xf>
    <xf numFmtId="0" fontId="76" fillId="0" borderId="10" xfId="0" applyFont="1" applyBorder="1" applyAlignment="1">
      <alignment horizontal="center"/>
    </xf>
    <xf numFmtId="3" fontId="64" fillId="0" borderId="2" xfId="0" applyNumberFormat="1" applyFont="1" applyBorder="1" applyAlignment="1">
      <alignment horizontal="center" vertical="center"/>
    </xf>
    <xf numFmtId="164" fontId="82" fillId="8" borderId="3" xfId="0" applyNumberFormat="1" applyFont="1" applyFill="1" applyBorder="1" applyAlignment="1">
      <alignment vertical="center"/>
    </xf>
    <xf numFmtId="164" fontId="64" fillId="3" borderId="3" xfId="0" applyNumberFormat="1" applyFont="1" applyFill="1" applyBorder="1" applyAlignment="1">
      <alignment vertical="center"/>
    </xf>
    <xf numFmtId="164" fontId="82" fillId="7" borderId="3" xfId="0" applyNumberFormat="1" applyFont="1" applyFill="1" applyBorder="1" applyAlignment="1">
      <alignment vertical="center"/>
    </xf>
    <xf numFmtId="165" fontId="64" fillId="3" borderId="22" xfId="0" applyNumberFormat="1" applyFont="1" applyFill="1" applyBorder="1" applyAlignment="1">
      <alignment vertical="center"/>
    </xf>
    <xf numFmtId="3" fontId="64" fillId="3" borderId="22" xfId="0" applyNumberFormat="1" applyFont="1" applyFill="1" applyBorder="1" applyAlignment="1">
      <alignment vertical="center"/>
    </xf>
    <xf numFmtId="164" fontId="64" fillId="0" borderId="11" xfId="0" applyNumberFormat="1" applyFont="1" applyBorder="1" applyAlignment="1">
      <alignment vertical="center"/>
    </xf>
    <xf numFmtId="0" fontId="64" fillId="0" borderId="6" xfId="0" applyFont="1" applyBorder="1" applyAlignment="1">
      <alignment horizontal="center" vertical="center"/>
    </xf>
    <xf numFmtId="164" fontId="83" fillId="4" borderId="7" xfId="0" applyNumberFormat="1" applyFont="1" applyFill="1" applyBorder="1" applyAlignment="1">
      <alignment horizontal="right" vertical="center"/>
    </xf>
    <xf numFmtId="164" fontId="83" fillId="4" borderId="7" xfId="0" applyNumberFormat="1" applyFont="1" applyFill="1" applyBorder="1" applyAlignment="1">
      <alignment vertical="center"/>
    </xf>
    <xf numFmtId="165" fontId="83" fillId="4" borderId="27" xfId="0" applyNumberFormat="1" applyFont="1" applyFill="1" applyBorder="1" applyAlignment="1">
      <alignment vertical="center"/>
    </xf>
    <xf numFmtId="3" fontId="83" fillId="4" borderId="27" xfId="0" applyNumberFormat="1" applyFont="1" applyFill="1" applyBorder="1" applyAlignment="1">
      <alignment vertical="center"/>
    </xf>
    <xf numFmtId="164" fontId="82" fillId="4" borderId="8" xfId="0" applyNumberFormat="1" applyFont="1" applyFill="1" applyBorder="1" applyAlignment="1">
      <alignment vertical="center"/>
    </xf>
    <xf numFmtId="0" fontId="81" fillId="0" borderId="0" xfId="0" applyFont="1"/>
    <xf numFmtId="0" fontId="64" fillId="0" borderId="1" xfId="0" applyFont="1" applyBorder="1"/>
    <xf numFmtId="0" fontId="84" fillId="0" borderId="9" xfId="0" applyFont="1" applyBorder="1" applyAlignment="1">
      <alignment horizontal="center"/>
    </xf>
    <xf numFmtId="0" fontId="84" fillId="0" borderId="12" xfId="0" applyFont="1" applyBorder="1" applyAlignment="1">
      <alignment horizontal="center"/>
    </xf>
    <xf numFmtId="0" fontId="84" fillId="0" borderId="4" xfId="0" applyFont="1" applyBorder="1" applyAlignment="1">
      <alignment horizontal="center"/>
    </xf>
    <xf numFmtId="168" fontId="84" fillId="0" borderId="4" xfId="0" applyNumberFormat="1" applyFont="1" applyBorder="1" applyAlignment="1">
      <alignment horizontal="center"/>
    </xf>
    <xf numFmtId="0" fontId="84" fillId="0" borderId="10" xfId="0" applyFont="1" applyBorder="1" applyAlignment="1">
      <alignment horizontal="center"/>
    </xf>
    <xf numFmtId="3" fontId="64" fillId="0" borderId="2" xfId="0" applyNumberFormat="1" applyFont="1" applyBorder="1" applyAlignment="1">
      <alignment horizontal="center"/>
    </xf>
    <xf numFmtId="164" fontId="82" fillId="4" borderId="3" xfId="0" applyNumberFormat="1" applyFont="1" applyFill="1" applyBorder="1" applyAlignment="1">
      <alignment vertical="center"/>
    </xf>
    <xf numFmtId="0" fontId="64" fillId="0" borderId="3" xfId="0" applyFont="1" applyBorder="1"/>
    <xf numFmtId="164" fontId="83" fillId="4" borderId="8" xfId="0" applyNumberFormat="1" applyFont="1" applyFill="1" applyBorder="1" applyAlignment="1">
      <alignment vertical="center"/>
    </xf>
    <xf numFmtId="0" fontId="85" fillId="0" borderId="0" xfId="0" applyFont="1" applyAlignment="1">
      <alignment horizontal="center"/>
    </xf>
    <xf numFmtId="0" fontId="86" fillId="0" borderId="0" xfId="0" applyFont="1" applyAlignment="1">
      <alignment horizontal="center"/>
    </xf>
    <xf numFmtId="0" fontId="87" fillId="0" borderId="0" xfId="0" applyFont="1" applyAlignment="1">
      <alignment vertical="center"/>
    </xf>
    <xf numFmtId="0" fontId="88" fillId="0" borderId="0" xfId="0" applyFont="1" applyAlignment="1">
      <alignment vertical="center"/>
    </xf>
    <xf numFmtId="0" fontId="89" fillId="0" borderId="0" xfId="0" applyFont="1"/>
    <xf numFmtId="0" fontId="85" fillId="0" borderId="1" xfId="0" applyFont="1" applyBorder="1"/>
    <xf numFmtId="0" fontId="64" fillId="0" borderId="17" xfId="0" applyFont="1" applyBorder="1"/>
    <xf numFmtId="0" fontId="82" fillId="0" borderId="9" xfId="0" applyFont="1" applyBorder="1"/>
    <xf numFmtId="0" fontId="64" fillId="0" borderId="18" xfId="0" applyFont="1" applyBorder="1" applyAlignment="1">
      <alignment horizontal="center" vertical="center"/>
    </xf>
    <xf numFmtId="0" fontId="82" fillId="2" borderId="16" xfId="0" applyFont="1" applyFill="1" applyBorder="1" applyAlignment="1">
      <alignment horizontal="center"/>
    </xf>
    <xf numFmtId="0" fontId="64" fillId="0" borderId="19" xfId="0" applyFont="1" applyBorder="1" applyAlignment="1">
      <alignment horizontal="center" vertical="center"/>
    </xf>
    <xf numFmtId="0" fontId="64" fillId="0" borderId="20" xfId="0" applyFont="1" applyBorder="1" applyAlignment="1">
      <alignment horizontal="center" vertical="center"/>
    </xf>
    <xf numFmtId="0" fontId="64" fillId="0" borderId="21" xfId="0" applyFont="1" applyBorder="1" applyAlignment="1">
      <alignment horizontal="center" vertical="center"/>
    </xf>
    <xf numFmtId="0" fontId="64" fillId="0" borderId="1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64" fillId="0" borderId="23" xfId="0" applyFont="1" applyBorder="1" applyAlignment="1">
      <alignment horizontal="center" vertical="center"/>
    </xf>
    <xf numFmtId="0" fontId="64" fillId="0" borderId="6" xfId="0" applyFont="1" applyBorder="1" applyAlignment="1">
      <alignment horizontal="center"/>
    </xf>
    <xf numFmtId="0" fontId="82" fillId="0" borderId="4" xfId="0" applyFont="1" applyBorder="1" applyAlignment="1">
      <alignment horizontal="center"/>
    </xf>
    <xf numFmtId="0" fontId="64" fillId="0" borderId="4" xfId="0" applyFont="1" applyBorder="1" applyAlignment="1">
      <alignment horizontal="center"/>
    </xf>
    <xf numFmtId="0" fontId="64" fillId="0" borderId="5" xfId="0" applyFont="1" applyBorder="1" applyAlignment="1">
      <alignment horizontal="center"/>
    </xf>
    <xf numFmtId="0" fontId="64" fillId="0" borderId="10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23" fillId="0" borderId="0" xfId="0" applyFont="1"/>
    <xf numFmtId="0" fontId="82" fillId="0" borderId="3" xfId="0" applyFont="1" applyBorder="1" applyAlignment="1">
      <alignment vertical="center"/>
    </xf>
    <xf numFmtId="164" fontId="30" fillId="3" borderId="0" xfId="0" applyNumberFormat="1" applyFont="1" applyFill="1" applyAlignment="1">
      <alignment vertical="center"/>
    </xf>
    <xf numFmtId="168" fontId="84" fillId="0" borderId="22" xfId="0" applyNumberFormat="1" applyFont="1" applyBorder="1" applyAlignment="1">
      <alignment horizontal="center"/>
    </xf>
    <xf numFmtId="168" fontId="84" fillId="0" borderId="3" xfId="0" applyNumberFormat="1" applyFont="1" applyBorder="1" applyAlignment="1">
      <alignment horizontal="center"/>
    </xf>
    <xf numFmtId="168" fontId="29" fillId="0" borderId="22" xfId="0" applyNumberFormat="1" applyFont="1" applyBorder="1" applyAlignment="1">
      <alignment horizontal="center"/>
    </xf>
    <xf numFmtId="168" fontId="29" fillId="0" borderId="3" xfId="0" applyNumberFormat="1" applyFont="1" applyBorder="1" applyAlignment="1">
      <alignment horizontal="center"/>
    </xf>
    <xf numFmtId="0" fontId="76" fillId="0" borderId="3" xfId="0" applyFont="1" applyBorder="1" applyAlignment="1">
      <alignment horizontal="center" vertical="center"/>
    </xf>
    <xf numFmtId="0" fontId="67" fillId="0" borderId="0" xfId="0" applyFont="1" applyAlignment="1">
      <alignment horizontal="center"/>
    </xf>
    <xf numFmtId="0" fontId="67" fillId="0" borderId="0" xfId="0" applyFont="1"/>
    <xf numFmtId="0" fontId="78" fillId="0" borderId="29" xfId="0" applyFont="1" applyBorder="1" applyAlignment="1">
      <alignment horizontal="center"/>
    </xf>
    <xf numFmtId="0" fontId="78" fillId="0" borderId="30" xfId="0" applyFont="1" applyBorder="1" applyAlignment="1">
      <alignment horizontal="center"/>
    </xf>
    <xf numFmtId="0" fontId="78" fillId="0" borderId="31" xfId="0" applyFont="1" applyBorder="1" applyAlignment="1">
      <alignment horizontal="center"/>
    </xf>
    <xf numFmtId="168" fontId="78" fillId="0" borderId="32" xfId="0" applyNumberFormat="1" applyFont="1" applyBorder="1" applyAlignment="1">
      <alignment horizontal="center"/>
    </xf>
    <xf numFmtId="0" fontId="78" fillId="0" borderId="4" xfId="0" applyFont="1" applyBorder="1" applyAlignment="1">
      <alignment horizontal="center"/>
    </xf>
    <xf numFmtId="0" fontId="78" fillId="0" borderId="33" xfId="0" applyFont="1" applyBorder="1"/>
    <xf numFmtId="0" fontId="84" fillId="0" borderId="34" xfId="0" applyFont="1" applyBorder="1" applyAlignment="1">
      <alignment horizontal="center"/>
    </xf>
    <xf numFmtId="169" fontId="84" fillId="0" borderId="3" xfId="1" applyNumberFormat="1" applyFont="1" applyBorder="1"/>
    <xf numFmtId="169" fontId="67" fillId="0" borderId="3" xfId="1" applyNumberFormat="1" applyFont="1" applyBorder="1"/>
    <xf numFmtId="0" fontId="67" fillId="0" borderId="35" xfId="0" applyFont="1" applyBorder="1"/>
    <xf numFmtId="0" fontId="84" fillId="0" borderId="36" xfId="0" applyFont="1" applyBorder="1" applyAlignment="1">
      <alignment horizontal="center"/>
    </xf>
    <xf numFmtId="169" fontId="84" fillId="0" borderId="37" xfId="1" applyNumberFormat="1" applyFont="1" applyBorder="1"/>
    <xf numFmtId="169" fontId="67" fillId="0" borderId="37" xfId="1" applyNumberFormat="1" applyFont="1" applyBorder="1"/>
    <xf numFmtId="0" fontId="67" fillId="0" borderId="38" xfId="0" applyFont="1" applyBorder="1"/>
    <xf numFmtId="0" fontId="78" fillId="0" borderId="0" xfId="0" applyFont="1" applyAlignment="1">
      <alignment horizontal="center"/>
    </xf>
    <xf numFmtId="0" fontId="78" fillId="0" borderId="0" xfId="0" applyFont="1" applyAlignment="1">
      <alignment horizontal="center" vertical="top"/>
    </xf>
    <xf numFmtId="0" fontId="79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1" fillId="0" borderId="0" xfId="0" applyFont="1" applyAlignment="1">
      <alignment horizontal="center"/>
    </xf>
    <xf numFmtId="0" fontId="64" fillId="0" borderId="0" xfId="0" applyFont="1"/>
    <xf numFmtId="0" fontId="84" fillId="0" borderId="0" xfId="0" applyFont="1" applyAlignment="1">
      <alignment horizontal="center"/>
    </xf>
    <xf numFmtId="164" fontId="64" fillId="0" borderId="0" xfId="0" applyNumberFormat="1" applyFont="1" applyAlignment="1">
      <alignment vertical="center"/>
    </xf>
    <xf numFmtId="164" fontId="76" fillId="9" borderId="0" xfId="0" applyNumberFormat="1" applyFont="1" applyFill="1" applyAlignment="1">
      <alignment vertical="center"/>
    </xf>
    <xf numFmtId="164" fontId="83" fillId="4" borderId="0" xfId="0" applyNumberFormat="1" applyFont="1" applyFill="1" applyAlignment="1">
      <alignment vertical="center"/>
    </xf>
    <xf numFmtId="169" fontId="69" fillId="0" borderId="0" xfId="1" applyNumberFormat="1" applyFont="1"/>
    <xf numFmtId="0" fontId="75" fillId="0" borderId="0" xfId="0" applyFont="1"/>
    <xf numFmtId="0" fontId="75" fillId="0" borderId="0" xfId="0" applyFont="1" applyAlignment="1">
      <alignment horizontal="center" vertical="center"/>
    </xf>
    <xf numFmtId="164" fontId="92" fillId="0" borderId="3" xfId="0" applyNumberFormat="1" applyFont="1" applyBorder="1" applyAlignment="1">
      <alignment vertical="center"/>
    </xf>
    <xf numFmtId="164" fontId="93" fillId="9" borderId="3" xfId="0" applyNumberFormat="1" applyFont="1" applyFill="1" applyBorder="1" applyAlignment="1">
      <alignment vertical="center"/>
    </xf>
    <xf numFmtId="164" fontId="94" fillId="4" borderId="7" xfId="0" applyNumberFormat="1" applyFont="1" applyFill="1" applyBorder="1" applyAlignment="1">
      <alignment vertical="center"/>
    </xf>
    <xf numFmtId="0" fontId="95" fillId="0" borderId="0" xfId="0" applyFont="1" applyAlignment="1">
      <alignment vertical="center"/>
    </xf>
    <xf numFmtId="169" fontId="95" fillId="0" borderId="0" xfId="1" applyNumberFormat="1" applyFont="1" applyAlignment="1">
      <alignment vertical="center"/>
    </xf>
    <xf numFmtId="0" fontId="75" fillId="0" borderId="0" xfId="0" applyFont="1" applyAlignment="1">
      <alignment vertical="top"/>
    </xf>
    <xf numFmtId="0" fontId="90" fillId="0" borderId="0" xfId="0" applyFont="1" applyAlignment="1">
      <alignment vertical="center"/>
    </xf>
    <xf numFmtId="0" fontId="91" fillId="0" borderId="0" xfId="0" applyFont="1"/>
    <xf numFmtId="0" fontId="11" fillId="0" borderId="1" xfId="0" applyFont="1" applyBorder="1" applyAlignment="1">
      <alignment vertical="top"/>
    </xf>
    <xf numFmtId="169" fontId="96" fillId="0" borderId="11" xfId="1" applyNumberFormat="1" applyFont="1" applyBorder="1" applyAlignment="1">
      <alignment vertical="center"/>
    </xf>
    <xf numFmtId="3" fontId="97" fillId="4" borderId="8" xfId="0" applyNumberFormat="1" applyFont="1" applyFill="1" applyBorder="1" applyAlignment="1">
      <alignment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 vertical="center"/>
    </xf>
    <xf numFmtId="0" fontId="22" fillId="0" borderId="13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64" fontId="19" fillId="4" borderId="39" xfId="0" applyNumberFormat="1" applyFont="1" applyFill="1" applyBorder="1"/>
    <xf numFmtId="164" fontId="98" fillId="4" borderId="39" xfId="0" applyNumberFormat="1" applyFont="1" applyFill="1" applyBorder="1"/>
    <xf numFmtId="164" fontId="97" fillId="4" borderId="40" xfId="0" applyNumberFormat="1" applyFont="1" applyFill="1" applyBorder="1"/>
    <xf numFmtId="164" fontId="19" fillId="3" borderId="11" xfId="0" applyNumberFormat="1" applyFont="1" applyFill="1" applyBorder="1"/>
    <xf numFmtId="164" fontId="22" fillId="3" borderId="8" xfId="0" applyNumberFormat="1" applyFont="1" applyFill="1" applyBorder="1"/>
    <xf numFmtId="164" fontId="19" fillId="3" borderId="21" xfId="0" applyNumberFormat="1" applyFont="1" applyFill="1" applyBorder="1"/>
    <xf numFmtId="0" fontId="33" fillId="0" borderId="2" xfId="0" applyFont="1" applyBorder="1" applyAlignment="1">
      <alignment horizontal="center"/>
    </xf>
    <xf numFmtId="0" fontId="33" fillId="0" borderId="3" xfId="0" applyFont="1" applyBorder="1"/>
    <xf numFmtId="0" fontId="33" fillId="0" borderId="41" xfId="0" applyFont="1" applyBorder="1"/>
    <xf numFmtId="0" fontId="52" fillId="2" borderId="9" xfId="0" applyFont="1" applyFill="1" applyBorder="1" applyAlignment="1">
      <alignment horizontal="center"/>
    </xf>
    <xf numFmtId="0" fontId="52" fillId="2" borderId="16" xfId="0" applyFont="1" applyFill="1" applyBorder="1" applyAlignment="1">
      <alignment horizontal="center"/>
    </xf>
    <xf numFmtId="169" fontId="28" fillId="0" borderId="0" xfId="1" applyNumberFormat="1" applyFont="1" applyFill="1" applyBorder="1" applyAlignment="1">
      <alignment horizontal="right" vertical="center"/>
    </xf>
    <xf numFmtId="0" fontId="11" fillId="9" borderId="3" xfId="0" applyFont="1" applyFill="1" applyBorder="1" applyAlignment="1">
      <alignment vertical="center"/>
    </xf>
    <xf numFmtId="164" fontId="82" fillId="3" borderId="3" xfId="0" applyNumberFormat="1" applyFont="1" applyFill="1" applyBorder="1" applyAlignment="1">
      <alignment vertical="center"/>
    </xf>
    <xf numFmtId="164" fontId="19" fillId="3" borderId="3" xfId="0" applyNumberFormat="1" applyFont="1" applyFill="1" applyBorder="1" applyAlignment="1">
      <alignment vertical="center"/>
    </xf>
    <xf numFmtId="0" fontId="19" fillId="2" borderId="3" xfId="0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/>
    <xf numFmtId="164" fontId="11" fillId="0" borderId="3" xfId="0" applyNumberFormat="1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64" fillId="0" borderId="4" xfId="0" applyFont="1" applyBorder="1" applyAlignment="1">
      <alignment horizontal="left"/>
    </xf>
    <xf numFmtId="0" fontId="19" fillId="0" borderId="3" xfId="0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top"/>
    </xf>
    <xf numFmtId="164" fontId="92" fillId="0" borderId="3" xfId="0" applyNumberFormat="1" applyFont="1" applyBorder="1" applyAlignment="1">
      <alignment vertical="top"/>
    </xf>
    <xf numFmtId="164" fontId="19" fillId="4" borderId="3" xfId="0" applyNumberFormat="1" applyFont="1" applyFill="1" applyBorder="1" applyAlignment="1">
      <alignment vertical="top"/>
    </xf>
    <xf numFmtId="166" fontId="11" fillId="0" borderId="11" xfId="0" applyNumberFormat="1" applyFont="1" applyBorder="1" applyAlignment="1">
      <alignment vertical="top"/>
    </xf>
    <xf numFmtId="164" fontId="93" fillId="9" borderId="3" xfId="0" applyNumberFormat="1" applyFont="1" applyFill="1" applyBorder="1" applyAlignment="1">
      <alignment vertical="top"/>
    </xf>
    <xf numFmtId="166" fontId="22" fillId="4" borderId="8" xfId="0" applyNumberFormat="1" applyFont="1" applyFill="1" applyBorder="1" applyAlignment="1">
      <alignment vertical="top"/>
    </xf>
    <xf numFmtId="0" fontId="19" fillId="0" borderId="3" xfId="0" applyFont="1" applyBorder="1" applyAlignment="1">
      <alignment vertical="top"/>
    </xf>
    <xf numFmtId="164" fontId="64" fillId="0" borderId="3" xfId="0" applyNumberFormat="1" applyFont="1" applyBorder="1" applyAlignment="1">
      <alignment vertical="top"/>
    </xf>
    <xf numFmtId="164" fontId="82" fillId="4" borderId="3" xfId="0" applyNumberFormat="1" applyFont="1" applyFill="1" applyBorder="1" applyAlignment="1">
      <alignment vertical="top"/>
    </xf>
    <xf numFmtId="164" fontId="99" fillId="10" borderId="7" xfId="0" applyNumberFormat="1" applyFont="1" applyFill="1" applyBorder="1" applyAlignment="1">
      <alignment vertical="top"/>
    </xf>
    <xf numFmtId="3" fontId="22" fillId="4" borderId="7" xfId="0" applyNumberFormat="1" applyFont="1" applyFill="1" applyBorder="1" applyAlignment="1">
      <alignment vertical="top"/>
    </xf>
    <xf numFmtId="170" fontId="19" fillId="4" borderId="3" xfId="0" applyNumberFormat="1" applyFont="1" applyFill="1" applyBorder="1" applyAlignment="1">
      <alignment vertical="top"/>
    </xf>
    <xf numFmtId="0" fontId="11" fillId="9" borderId="2" xfId="0" applyFont="1" applyFill="1" applyBorder="1" applyAlignment="1">
      <alignment horizontal="center" vertical="top"/>
    </xf>
    <xf numFmtId="0" fontId="11" fillId="9" borderId="11" xfId="0" applyFont="1" applyFill="1" applyBorder="1" applyAlignment="1">
      <alignment vertical="center"/>
    </xf>
    <xf numFmtId="169" fontId="9" fillId="0" borderId="0" xfId="1" applyNumberFormat="1" applyFont="1" applyAlignment="1">
      <alignment vertical="center"/>
    </xf>
    <xf numFmtId="0" fontId="33" fillId="0" borderId="0" xfId="0" applyFont="1"/>
    <xf numFmtId="0" fontId="33" fillId="0" borderId="11" xfId="0" applyFont="1" applyBorder="1" applyAlignment="1">
      <alignment vertical="center"/>
    </xf>
    <xf numFmtId="166" fontId="20" fillId="0" borderId="11" xfId="0" applyNumberFormat="1" applyFont="1" applyBorder="1" applyAlignment="1">
      <alignment vertical="top"/>
    </xf>
    <xf numFmtId="164" fontId="11" fillId="9" borderId="3" xfId="0" applyNumberFormat="1" applyFont="1" applyFill="1" applyBorder="1" applyAlignment="1">
      <alignment vertical="top"/>
    </xf>
    <xf numFmtId="0" fontId="11" fillId="9" borderId="11" xfId="0" applyFont="1" applyFill="1" applyBorder="1" applyAlignment="1">
      <alignment vertical="top"/>
    </xf>
    <xf numFmtId="0" fontId="11" fillId="9" borderId="11" xfId="0" applyFont="1" applyFill="1" applyBorder="1" applyAlignment="1">
      <alignment horizontal="right" vertical="top"/>
    </xf>
    <xf numFmtId="0" fontId="20" fillId="9" borderId="11" xfId="0" applyFont="1" applyFill="1" applyBorder="1" applyAlignment="1">
      <alignment vertical="center"/>
    </xf>
    <xf numFmtId="169" fontId="54" fillId="0" borderId="0" xfId="0" applyNumberFormat="1" applyFont="1" applyAlignment="1">
      <alignment vertical="center"/>
    </xf>
    <xf numFmtId="169" fontId="54" fillId="0" borderId="0" xfId="1" applyNumberFormat="1" applyFont="1" applyAlignment="1">
      <alignment vertical="center"/>
    </xf>
    <xf numFmtId="3" fontId="54" fillId="0" borderId="0" xfId="0" applyNumberFormat="1" applyFont="1" applyAlignment="1">
      <alignment vertical="center"/>
    </xf>
    <xf numFmtId="169" fontId="55" fillId="0" borderId="0" xfId="1" applyNumberFormat="1" applyFont="1" applyAlignment="1">
      <alignment vertical="center"/>
    </xf>
    <xf numFmtId="3" fontId="55" fillId="0" borderId="0" xfId="0" applyNumberFormat="1" applyFont="1" applyAlignment="1">
      <alignment vertical="center"/>
    </xf>
    <xf numFmtId="169" fontId="54" fillId="0" borderId="0" xfId="1" applyNumberFormat="1" applyFont="1" applyAlignment="1">
      <alignment horizontal="center" vertical="center"/>
    </xf>
    <xf numFmtId="169" fontId="56" fillId="0" borderId="0" xfId="1" applyNumberFormat="1" applyFont="1" applyAlignment="1">
      <alignment vertical="center"/>
    </xf>
    <xf numFmtId="3" fontId="57" fillId="0" borderId="0" xfId="0" applyNumberFormat="1" applyFont="1" applyAlignment="1">
      <alignment vertical="center"/>
    </xf>
    <xf numFmtId="164" fontId="33" fillId="9" borderId="3" xfId="0" applyNumberFormat="1" applyFont="1" applyFill="1" applyBorder="1" applyAlignment="1">
      <alignment vertical="center"/>
    </xf>
    <xf numFmtId="164" fontId="21" fillId="1" borderId="3" xfId="0" applyNumberFormat="1" applyFont="1" applyFill="1" applyBorder="1" applyAlignment="1">
      <alignment vertical="center"/>
    </xf>
    <xf numFmtId="3" fontId="22" fillId="1" borderId="3" xfId="0" applyNumberFormat="1" applyFont="1" applyFill="1" applyBorder="1" applyAlignment="1">
      <alignment vertical="center"/>
    </xf>
    <xf numFmtId="168" fontId="82" fillId="0" borderId="4" xfId="0" applyNumberFormat="1" applyFont="1" applyBorder="1" applyAlignment="1">
      <alignment horizontal="center" vertical="center"/>
    </xf>
    <xf numFmtId="169" fontId="9" fillId="0" borderId="0" xfId="0" applyNumberFormat="1" applyFont="1" applyAlignment="1">
      <alignment vertical="center"/>
    </xf>
    <xf numFmtId="0" fontId="36" fillId="0" borderId="44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169" fontId="33" fillId="0" borderId="19" xfId="1" applyNumberFormat="1" applyFont="1" applyBorder="1" applyAlignment="1">
      <alignment vertical="center"/>
    </xf>
    <xf numFmtId="0" fontId="33" fillId="0" borderId="19" xfId="0" applyFont="1" applyBorder="1" applyAlignment="1">
      <alignment vertical="center"/>
    </xf>
    <xf numFmtId="2" fontId="33" fillId="0" borderId="19" xfId="0" applyNumberFormat="1" applyFont="1" applyBorder="1" applyAlignment="1">
      <alignment horizontal="right" vertical="center"/>
    </xf>
    <xf numFmtId="0" fontId="11" fillId="0" borderId="21" xfId="0" applyFont="1" applyBorder="1" applyAlignment="1">
      <alignment vertical="center"/>
    </xf>
    <xf numFmtId="164" fontId="58" fillId="0" borderId="0" xfId="0" applyNumberFormat="1" applyFont="1"/>
    <xf numFmtId="1" fontId="58" fillId="0" borderId="0" xfId="0" applyNumberFormat="1" applyFont="1"/>
    <xf numFmtId="9" fontId="58" fillId="0" borderId="0" xfId="0" applyNumberFormat="1" applyFont="1"/>
    <xf numFmtId="164" fontId="58" fillId="0" borderId="0" xfId="0" applyNumberFormat="1" applyFont="1" applyAlignment="1">
      <alignment vertical="center"/>
    </xf>
    <xf numFmtId="169" fontId="58" fillId="0" borderId="0" xfId="1" applyNumberFormat="1" applyFont="1" applyAlignment="1">
      <alignment vertical="center"/>
    </xf>
    <xf numFmtId="169" fontId="46" fillId="4" borderId="7" xfId="1" applyNumberFormat="1" applyFont="1" applyFill="1" applyBorder="1" applyAlignment="1">
      <alignment vertical="center"/>
    </xf>
    <xf numFmtId="0" fontId="74" fillId="0" borderId="0" xfId="0" applyFont="1"/>
    <xf numFmtId="0" fontId="29" fillId="2" borderId="24" xfId="0" applyFont="1" applyFill="1" applyBorder="1" applyAlignment="1">
      <alignment horizontal="center" vertical="center"/>
    </xf>
    <xf numFmtId="0" fontId="29" fillId="2" borderId="25" xfId="0" applyFont="1" applyFill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3" fillId="9" borderId="3" xfId="0" applyFont="1" applyFill="1" applyBorder="1" applyAlignment="1">
      <alignment vertical="top"/>
    </xf>
    <xf numFmtId="164" fontId="11" fillId="11" borderId="3" xfId="0" applyNumberFormat="1" applyFont="1" applyFill="1" applyBorder="1" applyAlignment="1">
      <alignment vertical="top"/>
    </xf>
    <xf numFmtId="0" fontId="9" fillId="9" borderId="0" xfId="0" applyFont="1" applyFill="1"/>
    <xf numFmtId="0" fontId="11" fillId="9" borderId="2" xfId="0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top"/>
    </xf>
    <xf numFmtId="0" fontId="19" fillId="9" borderId="3" xfId="0" applyFont="1" applyFill="1" applyBorder="1" applyAlignment="1">
      <alignment vertical="top"/>
    </xf>
    <xf numFmtId="164" fontId="64" fillId="9" borderId="19" xfId="0" applyNumberFormat="1" applyFont="1" applyFill="1" applyBorder="1" applyAlignment="1">
      <alignment vertical="top"/>
    </xf>
    <xf numFmtId="164" fontId="82" fillId="10" borderId="3" xfId="0" applyNumberFormat="1" applyFont="1" applyFill="1" applyBorder="1" applyAlignment="1">
      <alignment vertical="top"/>
    </xf>
    <xf numFmtId="169" fontId="96" fillId="9" borderId="21" xfId="1" applyNumberFormat="1" applyFont="1" applyFill="1" applyBorder="1" applyAlignment="1">
      <alignment vertical="center"/>
    </xf>
    <xf numFmtId="0" fontId="11" fillId="9" borderId="23" xfId="0" applyFont="1" applyFill="1" applyBorder="1" applyAlignment="1">
      <alignment vertical="center"/>
    </xf>
    <xf numFmtId="164" fontId="11" fillId="9" borderId="3" xfId="0" applyNumberFormat="1" applyFont="1" applyFill="1" applyBorder="1" applyAlignment="1">
      <alignment vertical="center"/>
    </xf>
    <xf numFmtId="169" fontId="9" fillId="0" borderId="3" xfId="1" applyNumberFormat="1" applyFont="1" applyBorder="1" applyAlignment="1">
      <alignment vertical="center"/>
    </xf>
    <xf numFmtId="0" fontId="33" fillId="9" borderId="2" xfId="0" applyFont="1" applyFill="1" applyBorder="1" applyAlignment="1">
      <alignment horizontal="center"/>
    </xf>
    <xf numFmtId="0" fontId="33" fillId="9" borderId="3" xfId="0" applyFont="1" applyFill="1" applyBorder="1"/>
    <xf numFmtId="164" fontId="19" fillId="9" borderId="11" xfId="0" applyNumberFormat="1" applyFont="1" applyFill="1" applyBorder="1"/>
    <xf numFmtId="0" fontId="12" fillId="9" borderId="0" xfId="0" applyFont="1" applyFill="1"/>
    <xf numFmtId="0" fontId="5" fillId="9" borderId="0" xfId="0" applyFont="1" applyFill="1"/>
    <xf numFmtId="164" fontId="12" fillId="0" borderId="0" xfId="0" applyNumberFormat="1" applyFont="1" applyAlignment="1">
      <alignment vertical="center"/>
    </xf>
    <xf numFmtId="0" fontId="34" fillId="9" borderId="0" xfId="0" applyFont="1" applyFill="1"/>
    <xf numFmtId="0" fontId="9" fillId="3" borderId="0" xfId="0" applyFont="1" applyFill="1" applyAlignment="1">
      <alignment vertical="center"/>
    </xf>
    <xf numFmtId="164" fontId="98" fillId="4" borderId="3" xfId="0" applyNumberFormat="1" applyFont="1" applyFill="1" applyBorder="1" applyAlignment="1">
      <alignment vertical="center"/>
    </xf>
    <xf numFmtId="169" fontId="100" fillId="0" borderId="0" xfId="1" applyNumberFormat="1" applyFont="1"/>
    <xf numFmtId="0" fontId="29" fillId="0" borderId="3" xfId="0" applyFont="1" applyBorder="1" applyAlignment="1">
      <alignment vertical="center"/>
    </xf>
    <xf numFmtId="169" fontId="103" fillId="0" borderId="0" xfId="1" applyNumberFormat="1" applyFont="1"/>
    <xf numFmtId="169" fontId="95" fillId="0" borderId="0" xfId="1" applyNumberFormat="1" applyFont="1"/>
    <xf numFmtId="169" fontId="9" fillId="11" borderId="3" xfId="1" applyNumberFormat="1" applyFont="1" applyFill="1" applyBorder="1" applyAlignment="1">
      <alignment vertical="center"/>
    </xf>
    <xf numFmtId="164" fontId="92" fillId="11" borderId="3" xfId="0" applyNumberFormat="1" applyFont="1" applyFill="1" applyBorder="1" applyAlignment="1">
      <alignment vertical="top"/>
    </xf>
    <xf numFmtId="164" fontId="19" fillId="13" borderId="3" xfId="0" applyNumberFormat="1" applyFont="1" applyFill="1" applyBorder="1" applyAlignment="1">
      <alignment vertical="top"/>
    </xf>
    <xf numFmtId="164" fontId="11" fillId="4" borderId="3" xfId="0" applyNumberFormat="1" applyFont="1" applyFill="1" applyBorder="1" applyAlignment="1">
      <alignment vertical="top"/>
    </xf>
    <xf numFmtId="164" fontId="104" fillId="4" borderId="3" xfId="0" applyNumberFormat="1" applyFont="1" applyFill="1" applyBorder="1" applyAlignment="1">
      <alignment vertical="top"/>
    </xf>
    <xf numFmtId="0" fontId="29" fillId="0" borderId="25" xfId="0" applyFont="1" applyBorder="1" applyAlignment="1">
      <alignment horizontal="center" vertical="center" wrapText="1"/>
    </xf>
    <xf numFmtId="0" fontId="12" fillId="9" borderId="0" xfId="0" applyFont="1" applyFill="1" applyAlignment="1">
      <alignment vertical="center"/>
    </xf>
    <xf numFmtId="164" fontId="64" fillId="9" borderId="3" xfId="0" applyNumberFormat="1" applyFont="1" applyFill="1" applyBorder="1" applyAlignment="1">
      <alignment vertical="top"/>
    </xf>
    <xf numFmtId="169" fontId="96" fillId="9" borderId="11" xfId="1" applyNumberFormat="1" applyFont="1" applyFill="1" applyBorder="1" applyAlignment="1">
      <alignment vertical="center"/>
    </xf>
    <xf numFmtId="0" fontId="29" fillId="1" borderId="25" xfId="0" applyFont="1" applyFill="1" applyBorder="1" applyAlignment="1">
      <alignment horizontal="center" vertical="center"/>
    </xf>
    <xf numFmtId="0" fontId="29" fillId="3" borderId="46" xfId="0" applyFont="1" applyFill="1" applyBorder="1" applyAlignment="1">
      <alignment horizontal="center" vertical="center" wrapText="1"/>
    </xf>
    <xf numFmtId="0" fontId="29" fillId="3" borderId="25" xfId="0" applyFont="1" applyFill="1" applyBorder="1" applyAlignment="1">
      <alignment horizontal="center" vertical="center" wrapText="1"/>
    </xf>
    <xf numFmtId="0" fontId="29" fillId="2" borderId="25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9" borderId="0" xfId="0" applyFont="1" applyFill="1" applyAlignment="1">
      <alignment vertical="center"/>
    </xf>
    <xf numFmtId="0" fontId="19" fillId="0" borderId="22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9" fillId="0" borderId="2" xfId="0" applyFont="1" applyBorder="1" applyAlignment="1">
      <alignment horizontal="center" vertical="top"/>
    </xf>
    <xf numFmtId="0" fontId="14" fillId="0" borderId="0" xfId="0" applyFont="1" applyAlignment="1">
      <alignment vertical="center"/>
    </xf>
    <xf numFmtId="37" fontId="11" fillId="0" borderId="3" xfId="0" applyNumberFormat="1" applyFont="1" applyBorder="1" applyAlignment="1">
      <alignment horizontal="right" vertical="center"/>
    </xf>
    <xf numFmtId="164" fontId="19" fillId="4" borderId="57" xfId="0" applyNumberFormat="1" applyFont="1" applyFill="1" applyBorder="1" applyAlignment="1">
      <alignment vertical="center"/>
    </xf>
    <xf numFmtId="37" fontId="11" fillId="9" borderId="3" xfId="0" applyNumberFormat="1" applyFont="1" applyFill="1" applyBorder="1" applyAlignment="1">
      <alignment horizontal="right" vertical="center"/>
    </xf>
    <xf numFmtId="37" fontId="64" fillId="0" borderId="3" xfId="0" applyNumberFormat="1" applyFont="1" applyBorder="1" applyAlignment="1">
      <alignment horizontal="right" vertical="center"/>
    </xf>
    <xf numFmtId="0" fontId="53" fillId="5" borderId="42" xfId="0" applyFont="1" applyFill="1" applyBorder="1" applyAlignment="1">
      <alignment horizontal="center" vertical="center"/>
    </xf>
    <xf numFmtId="164" fontId="22" fillId="4" borderId="58" xfId="0" applyNumberFormat="1" applyFont="1" applyFill="1" applyBorder="1" applyAlignment="1">
      <alignment vertical="center"/>
    </xf>
    <xf numFmtId="0" fontId="27" fillId="5" borderId="2" xfId="0" applyFont="1" applyFill="1" applyBorder="1" applyAlignment="1">
      <alignment horizontal="center" vertical="center"/>
    </xf>
    <xf numFmtId="0" fontId="27" fillId="5" borderId="4" xfId="0" applyFont="1" applyFill="1" applyBorder="1" applyAlignment="1">
      <alignment horizontal="left" vertical="center"/>
    </xf>
    <xf numFmtId="0" fontId="27" fillId="4" borderId="3" xfId="0" applyFont="1" applyFill="1" applyBorder="1" applyAlignment="1">
      <alignment vertical="center"/>
    </xf>
    <xf numFmtId="0" fontId="27" fillId="4" borderId="2" xfId="0" applyFont="1" applyFill="1" applyBorder="1" applyAlignment="1">
      <alignment horizontal="center" vertical="center"/>
    </xf>
    <xf numFmtId="0" fontId="105" fillId="4" borderId="2" xfId="0" applyFont="1" applyFill="1" applyBorder="1" applyAlignment="1">
      <alignment horizontal="center" vertical="center"/>
    </xf>
    <xf numFmtId="0" fontId="105" fillId="4" borderId="3" xfId="0" applyFont="1" applyFill="1" applyBorder="1" applyAlignment="1">
      <alignment vertical="center"/>
    </xf>
    <xf numFmtId="169" fontId="46" fillId="0" borderId="0" xfId="1" applyNumberFormat="1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vertical="center"/>
    </xf>
    <xf numFmtId="169" fontId="33" fillId="0" borderId="7" xfId="1" applyNumberFormat="1" applyFont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64" fontId="106" fillId="0" borderId="3" xfId="0" applyNumberFormat="1" applyFont="1" applyBorder="1" applyAlignment="1">
      <alignment vertical="center"/>
    </xf>
    <xf numFmtId="0" fontId="109" fillId="0" borderId="3" xfId="0" applyFont="1" applyBorder="1" applyAlignment="1">
      <alignment vertical="center"/>
    </xf>
    <xf numFmtId="164" fontId="110" fillId="4" borderId="10" xfId="0" applyNumberFormat="1" applyFont="1" applyFill="1" applyBorder="1" applyAlignment="1">
      <alignment horizontal="right" vertical="center"/>
    </xf>
    <xf numFmtId="164" fontId="111" fillId="4" borderId="7" xfId="0" applyNumberFormat="1" applyFont="1" applyFill="1" applyBorder="1" applyAlignment="1">
      <alignment vertical="center"/>
    </xf>
    <xf numFmtId="164" fontId="111" fillId="4" borderId="8" xfId="0" applyNumberFormat="1" applyFont="1" applyFill="1" applyBorder="1" applyAlignment="1">
      <alignment horizontal="right" vertical="center"/>
    </xf>
    <xf numFmtId="164" fontId="109" fillId="0" borderId="3" xfId="0" applyNumberFormat="1" applyFont="1" applyBorder="1" applyAlignment="1">
      <alignment vertical="center"/>
    </xf>
    <xf numFmtId="0" fontId="109" fillId="0" borderId="7" xfId="0" applyFont="1" applyBorder="1" applyAlignment="1">
      <alignment vertical="center"/>
    </xf>
    <xf numFmtId="164" fontId="109" fillId="0" borderId="7" xfId="0" applyNumberFormat="1" applyFont="1" applyBorder="1" applyAlignment="1">
      <alignment vertical="center"/>
    </xf>
    <xf numFmtId="164" fontId="106" fillId="0" borderId="3" xfId="0" applyNumberFormat="1" applyFont="1" applyBorder="1" applyAlignment="1">
      <alignment horizontal="center" vertical="center"/>
    </xf>
    <xf numFmtId="0" fontId="106" fillId="0" borderId="3" xfId="0" applyFont="1" applyBorder="1" applyAlignment="1">
      <alignment vertical="center"/>
    </xf>
    <xf numFmtId="0" fontId="106" fillId="9" borderId="3" xfId="0" applyFont="1" applyFill="1" applyBorder="1" applyAlignment="1">
      <alignment vertical="center"/>
    </xf>
    <xf numFmtId="3" fontId="106" fillId="3" borderId="3" xfId="0" applyNumberFormat="1" applyFont="1" applyFill="1" applyBorder="1" applyAlignment="1">
      <alignment vertical="center"/>
    </xf>
    <xf numFmtId="3" fontId="106" fillId="0" borderId="3" xfId="0" applyNumberFormat="1" applyFont="1" applyBorder="1" applyAlignment="1">
      <alignment vertical="center"/>
    </xf>
    <xf numFmtId="3" fontId="106" fillId="9" borderId="3" xfId="0" applyNumberFormat="1" applyFont="1" applyFill="1" applyBorder="1" applyAlignment="1">
      <alignment vertical="center"/>
    </xf>
    <xf numFmtId="0" fontId="106" fillId="3" borderId="3" xfId="0" applyFont="1" applyFill="1" applyBorder="1" applyAlignment="1">
      <alignment vertical="center"/>
    </xf>
    <xf numFmtId="3" fontId="108" fillId="1" borderId="3" xfId="0" applyNumberFormat="1" applyFont="1" applyFill="1" applyBorder="1" applyAlignment="1">
      <alignment vertical="center"/>
    </xf>
    <xf numFmtId="169" fontId="106" fillId="3" borderId="3" xfId="1" applyNumberFormat="1" applyFont="1" applyFill="1" applyBorder="1" applyAlignment="1">
      <alignment vertical="center"/>
    </xf>
    <xf numFmtId="3" fontId="108" fillId="12" borderId="3" xfId="0" applyNumberFormat="1" applyFont="1" applyFill="1" applyBorder="1" applyAlignment="1">
      <alignment vertical="center"/>
    </xf>
    <xf numFmtId="3" fontId="111" fillId="1" borderId="7" xfId="0" applyNumberFormat="1" applyFont="1" applyFill="1" applyBorder="1" applyAlignment="1">
      <alignment vertical="center"/>
    </xf>
    <xf numFmtId="3" fontId="106" fillId="0" borderId="3" xfId="0" applyNumberFormat="1" applyFont="1" applyBorder="1" applyAlignment="1">
      <alignment vertical="top"/>
    </xf>
    <xf numFmtId="3" fontId="106" fillId="9" borderId="3" xfId="0" applyNumberFormat="1" applyFont="1" applyFill="1" applyBorder="1" applyAlignment="1">
      <alignment vertical="top"/>
    </xf>
    <xf numFmtId="164" fontId="106" fillId="0" borderId="22" xfId="0" applyNumberFormat="1" applyFont="1" applyBorder="1" applyAlignment="1">
      <alignment vertical="center"/>
    </xf>
    <xf numFmtId="164" fontId="106" fillId="0" borderId="11" xfId="0" applyNumberFormat="1" applyFont="1" applyBorder="1"/>
    <xf numFmtId="164" fontId="106" fillId="9" borderId="3" xfId="0" applyNumberFormat="1" applyFont="1" applyFill="1" applyBorder="1" applyAlignment="1">
      <alignment vertical="center"/>
    </xf>
    <xf numFmtId="164" fontId="115" fillId="2" borderId="3" xfId="0" applyNumberFormat="1" applyFont="1" applyFill="1" applyBorder="1"/>
    <xf numFmtId="164" fontId="115" fillId="2" borderId="22" xfId="0" applyNumberFormat="1" applyFont="1" applyFill="1" applyBorder="1"/>
    <xf numFmtId="164" fontId="115" fillId="2" borderId="11" xfId="0" applyNumberFormat="1" applyFont="1" applyFill="1" applyBorder="1"/>
    <xf numFmtId="164" fontId="115" fillId="9" borderId="3" xfId="0" applyNumberFormat="1" applyFont="1" applyFill="1" applyBorder="1"/>
    <xf numFmtId="164" fontId="115" fillId="9" borderId="22" xfId="0" applyNumberFormat="1" applyFont="1" applyFill="1" applyBorder="1"/>
    <xf numFmtId="164" fontId="115" fillId="9" borderId="11" xfId="0" applyNumberFormat="1" applyFont="1" applyFill="1" applyBorder="1"/>
    <xf numFmtId="164" fontId="115" fillId="0" borderId="3" xfId="0" applyNumberFormat="1" applyFont="1" applyBorder="1"/>
    <xf numFmtId="164" fontId="115" fillId="0" borderId="22" xfId="0" applyNumberFormat="1" applyFont="1" applyBorder="1"/>
    <xf numFmtId="164" fontId="115" fillId="0" borderId="11" xfId="0" applyNumberFormat="1" applyFont="1" applyBorder="1"/>
    <xf numFmtId="164" fontId="114" fillId="5" borderId="7" xfId="0" applyNumberFormat="1" applyFont="1" applyFill="1" applyBorder="1" applyAlignment="1">
      <alignment vertical="center"/>
    </xf>
    <xf numFmtId="164" fontId="114" fillId="5" borderId="8" xfId="0" applyNumberFormat="1" applyFont="1" applyFill="1" applyBorder="1" applyAlignment="1">
      <alignment vertical="center"/>
    </xf>
    <xf numFmtId="0" fontId="106" fillId="0" borderId="4" xfId="0" applyFont="1" applyBorder="1" applyAlignment="1">
      <alignment horizontal="center"/>
    </xf>
    <xf numFmtId="0" fontId="106" fillId="0" borderId="5" xfId="0" applyFont="1" applyBorder="1" applyAlignment="1">
      <alignment horizontal="center"/>
    </xf>
    <xf numFmtId="0" fontId="106" fillId="0" borderId="10" xfId="0" applyFont="1" applyBorder="1" applyAlignment="1">
      <alignment horizontal="center"/>
    </xf>
    <xf numFmtId="164" fontId="106" fillId="0" borderId="3" xfId="0" applyNumberFormat="1" applyFont="1" applyBorder="1"/>
    <xf numFmtId="164" fontId="106" fillId="0" borderId="22" xfId="0" applyNumberFormat="1" applyFont="1" applyBorder="1"/>
    <xf numFmtId="164" fontId="116" fillId="5" borderId="7" xfId="0" applyNumberFormat="1" applyFont="1" applyFill="1" applyBorder="1"/>
    <xf numFmtId="164" fontId="116" fillId="5" borderId="27" xfId="0" applyNumberFormat="1" applyFont="1" applyFill="1" applyBorder="1"/>
    <xf numFmtId="164" fontId="116" fillId="5" borderId="8" xfId="0" applyNumberFormat="1" applyFont="1" applyFill="1" applyBorder="1"/>
    <xf numFmtId="164" fontId="108" fillId="2" borderId="3" xfId="0" applyNumberFormat="1" applyFont="1" applyFill="1" applyBorder="1" applyAlignment="1">
      <alignment vertical="center"/>
    </xf>
    <xf numFmtId="164" fontId="108" fillId="2" borderId="4" xfId="0" applyNumberFormat="1" applyFont="1" applyFill="1" applyBorder="1" applyAlignment="1">
      <alignment vertical="center"/>
    </xf>
    <xf numFmtId="164" fontId="108" fillId="5" borderId="10" xfId="0" applyNumberFormat="1" applyFont="1" applyFill="1" applyBorder="1" applyAlignment="1">
      <alignment vertical="center"/>
    </xf>
    <xf numFmtId="164" fontId="108" fillId="9" borderId="3" xfId="0" applyNumberFormat="1" applyFont="1" applyFill="1" applyBorder="1" applyAlignment="1">
      <alignment vertical="center"/>
    </xf>
    <xf numFmtId="164" fontId="108" fillId="9" borderId="4" xfId="0" applyNumberFormat="1" applyFont="1" applyFill="1" applyBorder="1" applyAlignment="1">
      <alignment vertical="center"/>
    </xf>
    <xf numFmtId="164" fontId="108" fillId="10" borderId="10" xfId="0" applyNumberFormat="1" applyFont="1" applyFill="1" applyBorder="1" applyAlignment="1">
      <alignment vertical="center"/>
    </xf>
    <xf numFmtId="164" fontId="106" fillId="0" borderId="3" xfId="0" applyNumberFormat="1" applyFont="1" applyBorder="1" applyAlignment="1">
      <alignment horizontal="right" vertical="center"/>
    </xf>
    <xf numFmtId="164" fontId="106" fillId="9" borderId="3" xfId="0" applyNumberFormat="1" applyFont="1" applyFill="1" applyBorder="1" applyAlignment="1">
      <alignment horizontal="right" vertical="center"/>
    </xf>
    <xf numFmtId="164" fontId="113" fillId="9" borderId="3" xfId="0" applyNumberFormat="1" applyFont="1" applyFill="1" applyBorder="1" applyAlignment="1">
      <alignment vertical="center"/>
    </xf>
    <xf numFmtId="164" fontId="106" fillId="9" borderId="0" xfId="0" applyNumberFormat="1" applyFont="1" applyFill="1" applyAlignment="1">
      <alignment vertical="center"/>
    </xf>
    <xf numFmtId="164" fontId="107" fillId="5" borderId="7" xfId="0" applyNumberFormat="1" applyFont="1" applyFill="1" applyBorder="1" applyAlignment="1">
      <alignment horizontal="center" vertical="center"/>
    </xf>
    <xf numFmtId="164" fontId="107" fillId="5" borderId="8" xfId="0" applyNumberFormat="1" applyFont="1" applyFill="1" applyBorder="1" applyAlignment="1">
      <alignment horizontal="right" vertical="center"/>
    </xf>
    <xf numFmtId="3" fontId="108" fillId="6" borderId="3" xfId="0" applyNumberFormat="1" applyFont="1" applyFill="1" applyBorder="1" applyAlignment="1">
      <alignment vertical="top"/>
    </xf>
    <xf numFmtId="3" fontId="108" fillId="6" borderId="11" xfId="0" applyNumberFormat="1" applyFont="1" applyFill="1" applyBorder="1" applyAlignment="1">
      <alignment vertical="top"/>
    </xf>
    <xf numFmtId="3" fontId="106" fillId="2" borderId="3" xfId="0" applyNumberFormat="1" applyFont="1" applyFill="1" applyBorder="1" applyAlignment="1">
      <alignment vertical="top"/>
    </xf>
    <xf numFmtId="3" fontId="113" fillId="9" borderId="3" xfId="0" applyNumberFormat="1" applyFont="1" applyFill="1" applyBorder="1" applyAlignment="1">
      <alignment vertical="top"/>
    </xf>
    <xf numFmtId="3" fontId="108" fillId="12" borderId="3" xfId="0" applyNumberFormat="1" applyFont="1" applyFill="1" applyBorder="1" applyAlignment="1">
      <alignment vertical="top"/>
    </xf>
    <xf numFmtId="3" fontId="108" fillId="12" borderId="11" xfId="0" applyNumberFormat="1" applyFont="1" applyFill="1" applyBorder="1" applyAlignment="1">
      <alignment vertical="top"/>
    </xf>
    <xf numFmtId="3" fontId="111" fillId="6" borderId="7" xfId="0" applyNumberFormat="1" applyFont="1" applyFill="1" applyBorder="1" applyAlignment="1">
      <alignment vertical="top"/>
    </xf>
    <xf numFmtId="3" fontId="111" fillId="6" borderId="8" xfId="0" applyNumberFormat="1" applyFont="1" applyFill="1" applyBorder="1" applyAlignment="1">
      <alignment vertical="top"/>
    </xf>
    <xf numFmtId="0" fontId="107" fillId="5" borderId="3" xfId="0" applyFont="1" applyFill="1" applyBorder="1" applyAlignment="1">
      <alignment horizontal="center" vertical="center"/>
    </xf>
    <xf numFmtId="164" fontId="107" fillId="5" borderId="3" xfId="0" applyNumberFormat="1" applyFont="1" applyFill="1" applyBorder="1" applyAlignment="1">
      <alignment horizontal="center" vertical="center"/>
    </xf>
    <xf numFmtId="37" fontId="106" fillId="0" borderId="3" xfId="0" applyNumberFormat="1" applyFont="1" applyBorder="1" applyAlignment="1">
      <alignment horizontal="right" vertical="center"/>
    </xf>
    <xf numFmtId="164" fontId="117" fillId="1" borderId="11" xfId="0" applyNumberFormat="1" applyFont="1" applyFill="1" applyBorder="1" applyAlignment="1">
      <alignment vertical="center"/>
    </xf>
    <xf numFmtId="37" fontId="106" fillId="9" borderId="3" xfId="0" applyNumberFormat="1" applyFont="1" applyFill="1" applyBorder="1" applyAlignment="1">
      <alignment horizontal="right" vertical="center"/>
    </xf>
    <xf numFmtId="0" fontId="107" fillId="4" borderId="3" xfId="0" applyFont="1" applyFill="1" applyBorder="1" applyAlignment="1">
      <alignment vertical="center"/>
    </xf>
    <xf numFmtId="164" fontId="108" fillId="4" borderId="57" xfId="0" applyNumberFormat="1" applyFont="1" applyFill="1" applyBorder="1" applyAlignment="1">
      <alignment vertical="center"/>
    </xf>
    <xf numFmtId="0" fontId="118" fillId="5" borderId="42" xfId="0" applyFont="1" applyFill="1" applyBorder="1" applyAlignment="1">
      <alignment horizontal="right" vertical="center"/>
    </xf>
    <xf numFmtId="164" fontId="118" fillId="5" borderId="42" xfId="0" applyNumberFormat="1" applyFont="1" applyFill="1" applyBorder="1" applyAlignment="1">
      <alignment horizontal="right" vertical="center"/>
    </xf>
    <xf numFmtId="0" fontId="33" fillId="9" borderId="41" xfId="0" applyFont="1" applyFill="1" applyBorder="1"/>
    <xf numFmtId="164" fontId="19" fillId="9" borderId="21" xfId="0" applyNumberFormat="1" applyFont="1" applyFill="1" applyBorder="1"/>
    <xf numFmtId="164" fontId="107" fillId="4" borderId="7" xfId="0" applyNumberFormat="1" applyFont="1" applyFill="1" applyBorder="1"/>
    <xf numFmtId="164" fontId="119" fillId="0" borderId="3" xfId="0" applyNumberFormat="1" applyFont="1" applyBorder="1"/>
    <xf numFmtId="164" fontId="119" fillId="0" borderId="4" xfId="0" applyNumberFormat="1" applyFont="1" applyBorder="1"/>
    <xf numFmtId="164" fontId="108" fillId="4" borderId="11" xfId="0" applyNumberFormat="1" applyFont="1" applyFill="1" applyBorder="1"/>
    <xf numFmtId="164" fontId="119" fillId="0" borderId="3" xfId="0" applyNumberFormat="1" applyFont="1" applyBorder="1" applyAlignment="1">
      <alignment horizontal="right"/>
    </xf>
    <xf numFmtId="164" fontId="107" fillId="4" borderId="8" xfId="0" applyNumberFormat="1" applyFont="1" applyFill="1" applyBorder="1"/>
    <xf numFmtId="164" fontId="108" fillId="4" borderId="10" xfId="0" applyNumberFormat="1" applyFont="1" applyFill="1" applyBorder="1"/>
    <xf numFmtId="164" fontId="106" fillId="0" borderId="3" xfId="0" applyNumberFormat="1" applyFont="1" applyBorder="1" applyAlignment="1">
      <alignment horizontal="right"/>
    </xf>
    <xf numFmtId="2" fontId="11" fillId="0" borderId="6" xfId="0" applyNumberFormat="1" applyFont="1" applyBorder="1" applyAlignment="1">
      <alignment horizontal="center" vertical="center"/>
    </xf>
    <xf numFmtId="2" fontId="19" fillId="0" borderId="4" xfId="0" applyNumberFormat="1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06" fillId="0" borderId="4" xfId="0" applyFont="1" applyBorder="1" applyAlignment="1">
      <alignment vertical="center"/>
    </xf>
    <xf numFmtId="164" fontId="109" fillId="0" borderId="4" xfId="0" applyNumberFormat="1" applyFont="1" applyBorder="1" applyAlignment="1">
      <alignment vertical="center"/>
    </xf>
    <xf numFmtId="1" fontId="110" fillId="0" borderId="4" xfId="0" applyNumberFormat="1" applyFont="1" applyBorder="1" applyAlignment="1">
      <alignment vertical="center"/>
    </xf>
    <xf numFmtId="164" fontId="111" fillId="0" borderId="4" xfId="0" applyNumberFormat="1" applyFont="1" applyBorder="1" applyAlignment="1">
      <alignment vertical="center"/>
    </xf>
    <xf numFmtId="164" fontId="111" fillId="4" borderId="10" xfId="0" applyNumberFormat="1" applyFont="1" applyFill="1" applyBorder="1" applyAlignment="1">
      <alignment horizontal="right" vertical="center"/>
    </xf>
    <xf numFmtId="0" fontId="110" fillId="0" borderId="4" xfId="0" applyFont="1" applyBorder="1" applyAlignment="1">
      <alignment vertical="center"/>
    </xf>
    <xf numFmtId="164" fontId="110" fillId="0" borderId="4" xfId="0" applyNumberFormat="1" applyFont="1" applyBorder="1" applyAlignment="1">
      <alignment vertical="center"/>
    </xf>
    <xf numFmtId="1" fontId="120" fillId="4" borderId="42" xfId="0" applyNumberFormat="1" applyFont="1" applyFill="1" applyBorder="1" applyAlignment="1">
      <alignment horizontal="right" vertical="center"/>
    </xf>
    <xf numFmtId="0" fontId="4" fillId="0" borderId="0" xfId="0" applyFont="1"/>
    <xf numFmtId="0" fontId="121" fillId="0" borderId="0" xfId="0" applyFont="1"/>
    <xf numFmtId="0" fontId="121" fillId="0" borderId="3" xfId="0" applyFont="1" applyBorder="1"/>
    <xf numFmtId="0" fontId="0" fillId="0" borderId="3" xfId="0" applyBorder="1"/>
    <xf numFmtId="0" fontId="33" fillId="14" borderId="3" xfId="0" applyFont="1" applyFill="1" applyBorder="1" applyAlignment="1">
      <alignment horizontal="center" vertical="center"/>
    </xf>
    <xf numFmtId="0" fontId="122" fillId="0" borderId="3" xfId="0" applyFont="1" applyBorder="1"/>
    <xf numFmtId="0" fontId="25" fillId="0" borderId="0" xfId="0" applyFont="1" applyAlignment="1">
      <alignment vertical="center"/>
    </xf>
    <xf numFmtId="49" fontId="36" fillId="9" borderId="2" xfId="0" applyNumberFormat="1" applyFont="1" applyFill="1" applyBorder="1" applyAlignment="1">
      <alignment horizontal="center"/>
    </xf>
    <xf numFmtId="0" fontId="0" fillId="0" borderId="11" xfId="0" applyBorder="1"/>
    <xf numFmtId="0" fontId="121" fillId="0" borderId="11" xfId="0" applyFont="1" applyBorder="1"/>
    <xf numFmtId="49" fontId="36" fillId="9" borderId="14" xfId="0" applyNumberFormat="1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31" fillId="0" borderId="0" xfId="0" applyFont="1" applyAlignment="1">
      <alignment vertical="center"/>
    </xf>
    <xf numFmtId="164" fontId="11" fillId="0" borderId="22" xfId="0" applyNumberFormat="1" applyFont="1" applyBorder="1" applyAlignment="1">
      <alignment vertical="center"/>
    </xf>
    <xf numFmtId="164" fontId="11" fillId="2" borderId="3" xfId="0" applyNumberFormat="1" applyFont="1" applyFill="1" applyBorder="1"/>
    <xf numFmtId="164" fontId="11" fillId="9" borderId="3" xfId="0" applyNumberFormat="1" applyFont="1" applyFill="1" applyBorder="1"/>
    <xf numFmtId="164" fontId="11" fillId="2" borderId="3" xfId="0" applyNumberFormat="1" applyFont="1" applyFill="1" applyBorder="1" applyAlignment="1">
      <alignment vertical="center"/>
    </xf>
    <xf numFmtId="164" fontId="11" fillId="2" borderId="22" xfId="0" applyNumberFormat="1" applyFont="1" applyFill="1" applyBorder="1" applyAlignment="1">
      <alignment vertical="center"/>
    </xf>
    <xf numFmtId="164" fontId="11" fillId="0" borderId="3" xfId="0" applyNumberFormat="1" applyFont="1" applyBorder="1"/>
    <xf numFmtId="0" fontId="58" fillId="2" borderId="3" xfId="0" applyFont="1" applyFill="1" applyBorder="1"/>
    <xf numFmtId="164" fontId="11" fillId="2" borderId="11" xfId="0" applyNumberFormat="1" applyFont="1" applyFill="1" applyBorder="1" applyAlignment="1">
      <alignment vertical="center"/>
    </xf>
    <xf numFmtId="0" fontId="9" fillId="2" borderId="0" xfId="0" applyFont="1" applyFill="1"/>
    <xf numFmtId="164" fontId="20" fillId="0" borderId="11" xfId="0" applyNumberFormat="1" applyFont="1" applyBorder="1" applyAlignment="1">
      <alignment vertical="center"/>
    </xf>
    <xf numFmtId="164" fontId="11" fillId="9" borderId="22" xfId="0" applyNumberFormat="1" applyFont="1" applyFill="1" applyBorder="1" applyAlignment="1">
      <alignment vertical="center"/>
    </xf>
    <xf numFmtId="164" fontId="11" fillId="9" borderId="11" xfId="0" applyNumberFormat="1" applyFont="1" applyFill="1" applyBorder="1" applyAlignment="1">
      <alignment vertical="center"/>
    </xf>
    <xf numFmtId="164" fontId="123" fillId="9" borderId="3" xfId="0" applyNumberFormat="1" applyFont="1" applyFill="1" applyBorder="1"/>
    <xf numFmtId="164" fontId="123" fillId="0" borderId="3" xfId="0" applyNumberFormat="1" applyFont="1" applyBorder="1"/>
    <xf numFmtId="164" fontId="123" fillId="2" borderId="3" xfId="0" applyNumberFormat="1" applyFont="1" applyFill="1" applyBorder="1"/>
    <xf numFmtId="164" fontId="124" fillId="0" borderId="3" xfId="0" applyNumberFormat="1" applyFont="1" applyBorder="1"/>
    <xf numFmtId="164" fontId="21" fillId="5" borderId="7" xfId="0" applyNumberFormat="1" applyFont="1" applyFill="1" applyBorder="1" applyAlignment="1">
      <alignment vertical="center"/>
    </xf>
    <xf numFmtId="164" fontId="21" fillId="5" borderId="8" xfId="0" applyNumberFormat="1" applyFont="1" applyFill="1" applyBorder="1" applyAlignment="1">
      <alignment vertical="center"/>
    </xf>
    <xf numFmtId="0" fontId="35" fillId="0" borderId="0" xfId="0" applyFont="1"/>
    <xf numFmtId="164" fontId="110" fillId="4" borderId="11" xfId="0" applyNumberFormat="1" applyFont="1" applyFill="1" applyBorder="1" applyAlignment="1">
      <alignment horizontal="right" vertical="center"/>
    </xf>
    <xf numFmtId="0" fontId="19" fillId="0" borderId="16" xfId="0" applyFont="1" applyBorder="1" applyAlignment="1">
      <alignment horizontal="center" vertical="center"/>
    </xf>
    <xf numFmtId="0" fontId="106" fillId="0" borderId="7" xfId="0" applyFont="1" applyBorder="1" applyAlignment="1">
      <alignment vertical="center"/>
    </xf>
    <xf numFmtId="37" fontId="106" fillId="0" borderId="7" xfId="0" applyNumberFormat="1" applyFont="1" applyBorder="1" applyAlignment="1">
      <alignment horizontal="right" vertical="center"/>
    </xf>
    <xf numFmtId="164" fontId="106" fillId="0" borderId="7" xfId="0" applyNumberFormat="1" applyFont="1" applyBorder="1" applyAlignment="1">
      <alignment vertical="center"/>
    </xf>
    <xf numFmtId="164" fontId="108" fillId="4" borderId="58" xfId="0" applyNumberFormat="1" applyFont="1" applyFill="1" applyBorder="1" applyAlignment="1">
      <alignment vertical="center"/>
    </xf>
    <xf numFmtId="165" fontId="11" fillId="3" borderId="22" xfId="0" applyNumberFormat="1" applyFont="1" applyFill="1" applyBorder="1" applyAlignment="1">
      <alignment vertical="center"/>
    </xf>
    <xf numFmtId="3" fontId="11" fillId="3" borderId="22" xfId="0" applyNumberFormat="1" applyFont="1" applyFill="1" applyBorder="1" applyAlignment="1">
      <alignment vertical="center"/>
    </xf>
    <xf numFmtId="43" fontId="11" fillId="3" borderId="22" xfId="1" applyFont="1" applyFill="1" applyBorder="1" applyAlignment="1">
      <alignment vertical="center"/>
    </xf>
    <xf numFmtId="164" fontId="20" fillId="9" borderId="11" xfId="0" applyNumberFormat="1" applyFont="1" applyFill="1" applyBorder="1" applyAlignment="1">
      <alignment vertical="center"/>
    </xf>
    <xf numFmtId="0" fontId="33" fillId="9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horizontal="center" vertical="center"/>
    </xf>
    <xf numFmtId="0" fontId="58" fillId="0" borderId="3" xfId="0" applyFont="1" applyBorder="1" applyAlignment="1">
      <alignment vertical="center"/>
    </xf>
    <xf numFmtId="0" fontId="108" fillId="2" borderId="3" xfId="0" applyFont="1" applyFill="1" applyBorder="1" applyAlignment="1">
      <alignment horizontal="center" vertical="center"/>
    </xf>
    <xf numFmtId="0" fontId="108" fillId="0" borderId="3" xfId="0" applyFont="1" applyBorder="1" applyAlignment="1">
      <alignment horizontal="center" vertical="center" wrapText="1"/>
    </xf>
    <xf numFmtId="0" fontId="108" fillId="0" borderId="22" xfId="0" applyFont="1" applyBorder="1" applyAlignment="1">
      <alignment horizontal="center" vertical="center"/>
    </xf>
    <xf numFmtId="0" fontId="125" fillId="4" borderId="2" xfId="0" applyFont="1" applyFill="1" applyBorder="1" applyAlignment="1">
      <alignment horizontal="center" vertical="center"/>
    </xf>
    <xf numFmtId="0" fontId="125" fillId="4" borderId="3" xfId="0" applyFont="1" applyFill="1" applyBorder="1" applyAlignment="1">
      <alignment vertical="center"/>
    </xf>
    <xf numFmtId="0" fontId="106" fillId="0" borderId="2" xfId="0" applyFont="1" applyBorder="1" applyAlignment="1">
      <alignment horizontal="center" vertical="center"/>
    </xf>
    <xf numFmtId="0" fontId="106" fillId="9" borderId="2" xfId="0" applyFont="1" applyFill="1" applyBorder="1" applyAlignment="1">
      <alignment horizontal="center" vertical="center"/>
    </xf>
    <xf numFmtId="164" fontId="19" fillId="1" borderId="3" xfId="0" applyNumberFormat="1" applyFont="1" applyFill="1" applyBorder="1" applyAlignment="1">
      <alignment vertical="center"/>
    </xf>
    <xf numFmtId="0" fontId="11" fillId="9" borderId="3" xfId="0" applyFont="1" applyFill="1" applyBorder="1" applyAlignment="1">
      <alignment horizontal="right" vertical="center"/>
    </xf>
    <xf numFmtId="164" fontId="19" fillId="12" borderId="3" xfId="0" applyNumberFormat="1" applyFont="1" applyFill="1" applyBorder="1" applyAlignment="1">
      <alignment vertical="center"/>
    </xf>
    <xf numFmtId="0" fontId="22" fillId="1" borderId="7" xfId="0" applyFont="1" applyFill="1" applyBorder="1" applyAlignment="1">
      <alignment vertical="center"/>
    </xf>
    <xf numFmtId="164" fontId="22" fillId="1" borderId="7" xfId="0" applyNumberFormat="1" applyFont="1" applyFill="1" applyBorder="1" applyAlignment="1">
      <alignment vertical="center"/>
    </xf>
    <xf numFmtId="0" fontId="22" fillId="1" borderId="7" xfId="0" applyFont="1" applyFill="1" applyBorder="1" applyAlignment="1">
      <alignment vertical="top"/>
    </xf>
    <xf numFmtId="164" fontId="22" fillId="1" borderId="7" xfId="0" applyNumberFormat="1" applyFont="1" applyFill="1" applyBorder="1" applyAlignment="1">
      <alignment vertical="top"/>
    </xf>
    <xf numFmtId="164" fontId="11" fillId="9" borderId="22" xfId="0" applyNumberFormat="1" applyFont="1" applyFill="1" applyBorder="1" applyAlignment="1">
      <alignment vertical="top"/>
    </xf>
    <xf numFmtId="0" fontId="11" fillId="9" borderId="3" xfId="0" applyFont="1" applyFill="1" applyBorder="1" applyAlignment="1">
      <alignment horizontal="right" vertical="top"/>
    </xf>
    <xf numFmtId="164" fontId="11" fillId="3" borderId="3" xfId="0" applyNumberFormat="1" applyFont="1" applyFill="1" applyBorder="1" applyAlignment="1">
      <alignment vertical="top"/>
    </xf>
    <xf numFmtId="164" fontId="11" fillId="3" borderId="22" xfId="0" applyNumberFormat="1" applyFont="1" applyFill="1" applyBorder="1" applyAlignment="1">
      <alignment vertical="top"/>
    </xf>
    <xf numFmtId="0" fontId="10" fillId="0" borderId="0" xfId="0" applyFont="1" applyAlignment="1">
      <alignment horizontal="center" vertical="top"/>
    </xf>
    <xf numFmtId="0" fontId="126" fillId="0" borderId="0" xfId="0" applyFont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1" fontId="33" fillId="0" borderId="2" xfId="0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left" vertical="center"/>
    </xf>
    <xf numFmtId="0" fontId="30" fillId="4" borderId="3" xfId="0" applyFont="1" applyFill="1" applyBorder="1" applyAlignment="1">
      <alignment horizontal="right" vertical="center"/>
    </xf>
    <xf numFmtId="169" fontId="35" fillId="0" borderId="3" xfId="1" applyNumberFormat="1" applyFont="1" applyBorder="1" applyAlignment="1">
      <alignment horizontal="right" vertical="center"/>
    </xf>
    <xf numFmtId="169" fontId="35" fillId="0" borderId="3" xfId="1" applyNumberFormat="1" applyFont="1" applyBorder="1" applyAlignment="1">
      <alignment horizontal="right" vertical="center" wrapText="1"/>
    </xf>
    <xf numFmtId="164" fontId="129" fillId="5" borderId="3" xfId="0" applyNumberFormat="1" applyFont="1" applyFill="1" applyBorder="1" applyAlignment="1">
      <alignment horizontal="right" vertical="center"/>
    </xf>
    <xf numFmtId="164" fontId="129" fillId="5" borderId="22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129" fillId="5" borderId="7" xfId="0" applyNumberFormat="1" applyFont="1" applyFill="1" applyBorder="1" applyAlignment="1">
      <alignment horizontal="right" vertical="center"/>
    </xf>
    <xf numFmtId="0" fontId="30" fillId="4" borderId="42" xfId="0" applyFont="1" applyFill="1" applyBorder="1" applyAlignment="1">
      <alignment horizontal="right" vertical="center"/>
    </xf>
    <xf numFmtId="0" fontId="30" fillId="4" borderId="7" xfId="0" applyFont="1" applyFill="1" applyBorder="1" applyAlignment="1">
      <alignment horizontal="right" vertical="center"/>
    </xf>
    <xf numFmtId="164" fontId="129" fillId="5" borderId="27" xfId="0" applyNumberFormat="1" applyFont="1" applyFill="1" applyBorder="1" applyAlignment="1">
      <alignment horizontal="right" vertical="center"/>
    </xf>
    <xf numFmtId="0" fontId="80" fillId="0" borderId="0" xfId="0" applyFont="1" applyAlignment="1">
      <alignment horizontal="center"/>
    </xf>
    <xf numFmtId="0" fontId="130" fillId="14" borderId="19" xfId="0" applyFont="1" applyFill="1" applyBorder="1" applyAlignment="1">
      <alignment horizontal="center" vertical="center"/>
    </xf>
    <xf numFmtId="0" fontId="130" fillId="14" borderId="4" xfId="0" applyFont="1" applyFill="1" applyBorder="1" applyAlignment="1">
      <alignment horizontal="center"/>
    </xf>
    <xf numFmtId="0" fontId="130" fillId="14" borderId="4" xfId="0" applyFont="1" applyFill="1" applyBorder="1" applyAlignment="1">
      <alignment horizontal="center" shrinkToFit="1"/>
    </xf>
    <xf numFmtId="0" fontId="121" fillId="9" borderId="3" xfId="0" applyFont="1" applyFill="1" applyBorder="1" applyAlignment="1">
      <alignment horizontal="center" vertical="center"/>
    </xf>
    <xf numFmtId="0" fontId="132" fillId="9" borderId="22" xfId="0" applyFont="1" applyFill="1" applyBorder="1" applyAlignment="1">
      <alignment vertical="center"/>
    </xf>
    <xf numFmtId="0" fontId="121" fillId="9" borderId="3" xfId="0" applyFont="1" applyFill="1" applyBorder="1"/>
    <xf numFmtId="0" fontId="131" fillId="0" borderId="0" xfId="0" applyFont="1"/>
    <xf numFmtId="49" fontId="121" fillId="0" borderId="0" xfId="0" applyNumberFormat="1" applyFont="1"/>
    <xf numFmtId="0" fontId="132" fillId="9" borderId="3" xfId="0" applyFont="1" applyFill="1" applyBorder="1" applyAlignment="1">
      <alignment vertical="center"/>
    </xf>
    <xf numFmtId="0" fontId="131" fillId="14" borderId="4" xfId="0" applyFont="1" applyFill="1" applyBorder="1" applyAlignment="1">
      <alignment vertical="center"/>
    </xf>
    <xf numFmtId="1" fontId="58" fillId="0" borderId="0" xfId="0" applyNumberFormat="1" applyFont="1" applyAlignment="1">
      <alignment vertical="center"/>
    </xf>
    <xf numFmtId="169" fontId="58" fillId="0" borderId="0" xfId="0" applyNumberFormat="1" applyFont="1"/>
    <xf numFmtId="169" fontId="58" fillId="11" borderId="0" xfId="0" applyNumberFormat="1" applyFont="1" applyFill="1"/>
    <xf numFmtId="169" fontId="58" fillId="0" borderId="0" xfId="0" applyNumberFormat="1" applyFont="1" applyAlignment="1">
      <alignment vertical="center"/>
    </xf>
    <xf numFmtId="0" fontId="58" fillId="11" borderId="0" xfId="0" applyFont="1" applyFill="1"/>
    <xf numFmtId="0" fontId="58" fillId="15" borderId="0" xfId="0" applyFont="1" applyFill="1"/>
    <xf numFmtId="169" fontId="58" fillId="15" borderId="0" xfId="0" applyNumberFormat="1" applyFont="1" applyFill="1"/>
    <xf numFmtId="0" fontId="81" fillId="0" borderId="0" xfId="0" applyFont="1" applyAlignment="1">
      <alignment vertical="center"/>
    </xf>
    <xf numFmtId="0" fontId="85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133" fillId="0" borderId="1" xfId="0" applyFont="1" applyBorder="1" applyAlignment="1">
      <alignment horizontal="center" vertical="center"/>
    </xf>
    <xf numFmtId="164" fontId="64" fillId="3" borderId="3" xfId="0" applyNumberFormat="1" applyFont="1" applyFill="1" applyBorder="1" applyAlignment="1">
      <alignment vertical="top"/>
    </xf>
    <xf numFmtId="0" fontId="58" fillId="16" borderId="0" xfId="0" applyFont="1" applyFill="1"/>
    <xf numFmtId="0" fontId="134" fillId="0" borderId="0" xfId="0" applyFont="1" applyAlignment="1">
      <alignment vertical="center"/>
    </xf>
    <xf numFmtId="0" fontId="134" fillId="9" borderId="0" xfId="0" applyFont="1" applyFill="1" applyAlignment="1">
      <alignment vertical="center"/>
    </xf>
    <xf numFmtId="0" fontId="134" fillId="0" borderId="0" xfId="0" applyFont="1"/>
    <xf numFmtId="0" fontId="78" fillId="0" borderId="1" xfId="0" applyFont="1" applyBorder="1" applyAlignment="1">
      <alignment vertical="center"/>
    </xf>
    <xf numFmtId="0" fontId="67" fillId="9" borderId="9" xfId="0" applyFont="1" applyFill="1" applyBorder="1" applyAlignment="1">
      <alignment horizontal="center" vertical="center"/>
    </xf>
    <xf numFmtId="0" fontId="67" fillId="9" borderId="4" xfId="0" applyFont="1" applyFill="1" applyBorder="1" applyAlignment="1">
      <alignment horizontal="center" vertical="center"/>
    </xf>
    <xf numFmtId="0" fontId="67" fillId="0" borderId="3" xfId="0" applyFont="1" applyBorder="1" applyAlignment="1">
      <alignment horizontal="center" vertical="center"/>
    </xf>
    <xf numFmtId="0" fontId="67" fillId="0" borderId="2" xfId="0" applyFont="1" applyBorder="1" applyAlignment="1">
      <alignment horizontal="center" vertical="center"/>
    </xf>
    <xf numFmtId="0" fontId="67" fillId="9" borderId="3" xfId="0" applyFont="1" applyFill="1" applyBorder="1" applyAlignment="1">
      <alignment horizontal="center" vertical="center"/>
    </xf>
    <xf numFmtId="49" fontId="67" fillId="0" borderId="3" xfId="0" applyNumberFormat="1" applyFont="1" applyBorder="1" applyAlignment="1">
      <alignment horizontal="center" vertical="center"/>
    </xf>
    <xf numFmtId="0" fontId="67" fillId="0" borderId="11" xfId="0" applyFont="1" applyBorder="1" applyAlignment="1">
      <alignment horizontal="center" vertical="center"/>
    </xf>
    <xf numFmtId="0" fontId="67" fillId="0" borderId="2" xfId="0" applyFont="1" applyBorder="1" applyAlignment="1">
      <alignment horizontal="center"/>
    </xf>
    <xf numFmtId="3" fontId="66" fillId="9" borderId="3" xfId="0" applyNumberFormat="1" applyFont="1" applyFill="1" applyBorder="1" applyAlignment="1">
      <alignment vertical="center"/>
    </xf>
    <xf numFmtId="3" fontId="36" fillId="9" borderId="3" xfId="0" applyNumberFormat="1" applyFont="1" applyFill="1" applyBorder="1" applyAlignment="1">
      <alignment vertical="center"/>
    </xf>
    <xf numFmtId="2" fontId="66" fillId="0" borderId="3" xfId="0" applyNumberFormat="1" applyFont="1" applyBorder="1" applyAlignment="1">
      <alignment vertical="center"/>
    </xf>
    <xf numFmtId="0" fontId="67" fillId="0" borderId="11" xfId="0" applyFont="1" applyBorder="1" applyAlignment="1">
      <alignment vertical="center"/>
    </xf>
    <xf numFmtId="2" fontId="66" fillId="3" borderId="3" xfId="0" applyNumberFormat="1" applyFont="1" applyFill="1" applyBorder="1" applyAlignment="1">
      <alignment vertical="center"/>
    </xf>
    <xf numFmtId="3" fontId="136" fillId="9" borderId="3" xfId="0" applyNumberFormat="1" applyFont="1" applyFill="1" applyBorder="1" applyAlignment="1">
      <alignment vertical="center"/>
    </xf>
    <xf numFmtId="0" fontId="33" fillId="9" borderId="3" xfId="0" applyFont="1" applyFill="1" applyBorder="1" applyAlignment="1">
      <alignment horizontal="center" vertical="center"/>
    </xf>
    <xf numFmtId="169" fontId="67" fillId="0" borderId="3" xfId="1" applyNumberFormat="1" applyFont="1" applyBorder="1" applyAlignment="1">
      <alignment vertical="center"/>
    </xf>
    <xf numFmtId="39" fontId="67" fillId="0" borderId="3" xfId="0" applyNumberFormat="1" applyFont="1" applyBorder="1" applyAlignment="1">
      <alignment vertical="center"/>
    </xf>
    <xf numFmtId="169" fontId="36" fillId="9" borderId="3" xfId="1" applyNumberFormat="1" applyFont="1" applyFill="1" applyBorder="1" applyAlignment="1">
      <alignment vertical="center"/>
    </xf>
    <xf numFmtId="2" fontId="67" fillId="0" borderId="3" xfId="0" applyNumberFormat="1" applyFont="1" applyBorder="1" applyAlignment="1">
      <alignment horizontal="right" vertical="center"/>
    </xf>
    <xf numFmtId="0" fontId="67" fillId="0" borderId="19" xfId="0" applyFont="1" applyBorder="1" applyAlignment="1">
      <alignment vertical="center"/>
    </xf>
    <xf numFmtId="0" fontId="67" fillId="0" borderId="19" xfId="0" applyFont="1" applyBorder="1" applyAlignment="1">
      <alignment horizontal="center" vertical="center"/>
    </xf>
    <xf numFmtId="3" fontId="66" fillId="0" borderId="19" xfId="0" applyNumberFormat="1" applyFont="1" applyBorder="1" applyAlignment="1">
      <alignment vertical="center"/>
    </xf>
    <xf numFmtId="169" fontId="36" fillId="9" borderId="19" xfId="1" applyNumberFormat="1" applyFont="1" applyFill="1" applyBorder="1" applyAlignment="1">
      <alignment vertical="center"/>
    </xf>
    <xf numFmtId="0" fontId="67" fillId="0" borderId="3" xfId="0" applyFont="1" applyBorder="1" applyAlignment="1">
      <alignment vertical="center" wrapText="1"/>
    </xf>
    <xf numFmtId="0" fontId="67" fillId="0" borderId="44" xfId="0" applyFont="1" applyBorder="1" applyAlignment="1">
      <alignment horizontal="center" vertical="center"/>
    </xf>
    <xf numFmtId="2" fontId="67" fillId="0" borderId="19" xfId="0" applyNumberFormat="1" applyFont="1" applyBorder="1" applyAlignment="1">
      <alignment horizontal="right" vertical="center"/>
    </xf>
    <xf numFmtId="0" fontId="67" fillId="0" borderId="21" xfId="0" applyFont="1" applyBorder="1" applyAlignment="1">
      <alignment vertical="center"/>
    </xf>
    <xf numFmtId="0" fontId="67" fillId="0" borderId="14" xfId="0" applyFont="1" applyBorder="1" applyAlignment="1">
      <alignment horizontal="center" vertical="center"/>
    </xf>
    <xf numFmtId="0" fontId="67" fillId="0" borderId="7" xfId="0" applyFont="1" applyBorder="1" applyAlignment="1">
      <alignment vertical="center" wrapText="1"/>
    </xf>
    <xf numFmtId="0" fontId="67" fillId="0" borderId="7" xfId="0" applyFont="1" applyBorder="1" applyAlignment="1">
      <alignment horizontal="center" vertical="center"/>
    </xf>
    <xf numFmtId="3" fontId="66" fillId="0" borderId="7" xfId="0" applyNumberFormat="1" applyFont="1" applyBorder="1" applyAlignment="1">
      <alignment vertical="center"/>
    </xf>
    <xf numFmtId="169" fontId="36" fillId="9" borderId="7" xfId="1" applyNumberFormat="1" applyFont="1" applyFill="1" applyBorder="1" applyAlignment="1">
      <alignment vertical="center"/>
    </xf>
    <xf numFmtId="2" fontId="67" fillId="0" borderId="7" xfId="0" applyNumberFormat="1" applyFont="1" applyBorder="1" applyAlignment="1">
      <alignment horizontal="right" vertical="center"/>
    </xf>
    <xf numFmtId="0" fontId="67" fillId="0" borderId="8" xfId="0" applyFont="1" applyBorder="1" applyAlignment="1">
      <alignment vertical="center"/>
    </xf>
    <xf numFmtId="0" fontId="137" fillId="0" borderId="0" xfId="0" applyFont="1" applyAlignment="1">
      <alignment vertical="center"/>
    </xf>
    <xf numFmtId="0" fontId="138" fillId="0" borderId="0" xfId="0" applyFont="1" applyAlignment="1">
      <alignment vertical="center"/>
    </xf>
    <xf numFmtId="0" fontId="138" fillId="0" borderId="0" xfId="0" applyFont="1" applyAlignment="1">
      <alignment horizontal="center" vertical="center"/>
    </xf>
    <xf numFmtId="3" fontId="137" fillId="0" borderId="0" xfId="0" applyNumberFormat="1" applyFont="1" applyAlignment="1">
      <alignment vertical="center"/>
    </xf>
    <xf numFmtId="0" fontId="137" fillId="9" borderId="0" xfId="0" applyFont="1" applyFill="1" applyAlignment="1">
      <alignment vertical="center"/>
    </xf>
    <xf numFmtId="2" fontId="137" fillId="0" borderId="0" xfId="0" applyNumberFormat="1" applyFont="1" applyAlignment="1">
      <alignment horizontal="right" vertical="center"/>
    </xf>
    <xf numFmtId="0" fontId="78" fillId="0" borderId="0" xfId="0" applyFont="1" applyAlignment="1">
      <alignment vertical="center"/>
    </xf>
    <xf numFmtId="164" fontId="78" fillId="0" borderId="0" xfId="0" applyNumberFormat="1" applyFont="1" applyAlignment="1">
      <alignment vertical="center"/>
    </xf>
    <xf numFmtId="0" fontId="101" fillId="0" borderId="0" xfId="0" applyFont="1" applyAlignment="1">
      <alignment vertical="center"/>
    </xf>
    <xf numFmtId="0" fontId="101" fillId="9" borderId="0" xfId="0" applyFont="1" applyFill="1" applyAlignment="1">
      <alignment vertical="center"/>
    </xf>
    <xf numFmtId="0" fontId="78" fillId="0" borderId="0" xfId="0" applyFont="1" applyAlignment="1">
      <alignment horizontal="left" vertical="center"/>
    </xf>
    <xf numFmtId="0" fontId="77" fillId="0" borderId="0" xfId="0" applyFont="1"/>
    <xf numFmtId="0" fontId="77" fillId="9" borderId="0" xfId="0" applyFont="1" applyFill="1"/>
    <xf numFmtId="0" fontId="140" fillId="0" borderId="0" xfId="0" applyFont="1"/>
    <xf numFmtId="0" fontId="134" fillId="9" borderId="0" xfId="0" applyFont="1" applyFill="1"/>
    <xf numFmtId="0" fontId="81" fillId="9" borderId="0" xfId="0" applyFont="1" applyFill="1"/>
    <xf numFmtId="164" fontId="29" fillId="17" borderId="10" xfId="0" applyNumberFormat="1" applyFont="1" applyFill="1" applyBorder="1" applyAlignment="1">
      <alignment horizontal="right" vertical="center"/>
    </xf>
    <xf numFmtId="164" fontId="29" fillId="17" borderId="11" xfId="0" applyNumberFormat="1" applyFont="1" applyFill="1" applyBorder="1" applyAlignment="1">
      <alignment horizontal="right" vertical="center"/>
    </xf>
    <xf numFmtId="164" fontId="21" fillId="17" borderId="7" xfId="0" applyNumberFormat="1" applyFont="1" applyFill="1" applyBorder="1" applyAlignment="1">
      <alignment vertical="center"/>
    </xf>
    <xf numFmtId="164" fontId="21" fillId="17" borderId="8" xfId="0" applyNumberFormat="1" applyFont="1" applyFill="1" applyBorder="1" applyAlignment="1">
      <alignment horizontal="right" vertical="center"/>
    </xf>
    <xf numFmtId="164" fontId="110" fillId="17" borderId="11" xfId="0" applyNumberFormat="1" applyFont="1" applyFill="1" applyBorder="1" applyAlignment="1">
      <alignment vertical="center"/>
    </xf>
    <xf numFmtId="164" fontId="111" fillId="17" borderId="21" xfId="0" applyNumberFormat="1" applyFont="1" applyFill="1" applyBorder="1" applyAlignment="1">
      <alignment vertical="center"/>
    </xf>
    <xf numFmtId="164" fontId="111" fillId="17" borderId="8" xfId="0" applyNumberFormat="1" applyFont="1" applyFill="1" applyBorder="1" applyAlignment="1">
      <alignment vertical="center"/>
    </xf>
    <xf numFmtId="0" fontId="112" fillId="17" borderId="41" xfId="0" applyFont="1" applyFill="1" applyBorder="1" applyAlignment="1">
      <alignment horizontal="right" vertical="center"/>
    </xf>
    <xf numFmtId="164" fontId="111" fillId="17" borderId="19" xfId="0" applyNumberFormat="1" applyFont="1" applyFill="1" applyBorder="1" applyAlignment="1">
      <alignment vertical="center"/>
    </xf>
    <xf numFmtId="0" fontId="21" fillId="17" borderId="3" xfId="0" applyFont="1" applyFill="1" applyBorder="1" applyAlignment="1">
      <alignment horizontal="center" vertical="center"/>
    </xf>
    <xf numFmtId="0" fontId="137" fillId="0" borderId="39" xfId="0" applyFont="1" applyBorder="1" applyAlignment="1">
      <alignment horizontal="center" vertical="center"/>
    </xf>
    <xf numFmtId="0" fontId="138" fillId="0" borderId="39" xfId="0" applyFont="1" applyBorder="1" applyAlignment="1">
      <alignment vertical="center"/>
    </xf>
    <xf numFmtId="0" fontId="138" fillId="0" borderId="39" xfId="0" applyFont="1" applyBorder="1" applyAlignment="1">
      <alignment horizontal="center" vertical="center"/>
    </xf>
    <xf numFmtId="3" fontId="64" fillId="0" borderId="39" xfId="0" applyNumberFormat="1" applyFont="1" applyBorder="1" applyAlignment="1">
      <alignment vertical="center"/>
    </xf>
    <xf numFmtId="3" fontId="139" fillId="9" borderId="39" xfId="0" applyNumberFormat="1" applyFont="1" applyFill="1" applyBorder="1" applyAlignment="1">
      <alignment vertical="center"/>
    </xf>
    <xf numFmtId="39" fontId="64" fillId="0" borderId="39" xfId="0" applyNumberFormat="1" applyFont="1" applyBorder="1" applyAlignment="1">
      <alignment vertical="center"/>
    </xf>
    <xf numFmtId="0" fontId="64" fillId="0" borderId="39" xfId="0" applyFont="1" applyBorder="1" applyAlignment="1">
      <alignment vertical="center"/>
    </xf>
    <xf numFmtId="0" fontId="84" fillId="3" borderId="2" xfId="0" applyFont="1" applyFill="1" applyBorder="1" applyAlignment="1">
      <alignment horizontal="center" vertical="center"/>
    </xf>
    <xf numFmtId="0" fontId="84" fillId="3" borderId="3" xfId="0" applyFont="1" applyFill="1" applyBorder="1" applyAlignment="1">
      <alignment vertical="center"/>
    </xf>
    <xf numFmtId="0" fontId="67" fillId="3" borderId="3" xfId="0" applyFont="1" applyFill="1" applyBorder="1" applyAlignment="1">
      <alignment horizontal="center" vertical="center"/>
    </xf>
    <xf numFmtId="3" fontId="38" fillId="3" borderId="3" xfId="0" applyNumberFormat="1" applyFont="1" applyFill="1" applyBorder="1" applyAlignment="1">
      <alignment vertical="center"/>
    </xf>
    <xf numFmtId="3" fontId="38" fillId="9" borderId="3" xfId="0" applyNumberFormat="1" applyFont="1" applyFill="1" applyBorder="1" applyAlignment="1">
      <alignment vertical="center"/>
    </xf>
    <xf numFmtId="3" fontId="68" fillId="3" borderId="3" xfId="0" applyNumberFormat="1" applyFont="1" applyFill="1" applyBorder="1" applyAlignment="1">
      <alignment vertical="center"/>
    </xf>
    <xf numFmtId="2" fontId="68" fillId="3" borderId="3" xfId="0" applyNumberFormat="1" applyFont="1" applyFill="1" applyBorder="1" applyAlignment="1">
      <alignment vertical="center"/>
    </xf>
    <xf numFmtId="0" fontId="65" fillId="3" borderId="11" xfId="0" applyFont="1" applyFill="1" applyBorder="1" applyAlignment="1">
      <alignment vertical="center"/>
    </xf>
    <xf numFmtId="0" fontId="84" fillId="2" borderId="2" xfId="0" applyFont="1" applyFill="1" applyBorder="1" applyAlignment="1">
      <alignment horizontal="center" vertical="center"/>
    </xf>
    <xf numFmtId="0" fontId="67" fillId="2" borderId="3" xfId="0" applyFont="1" applyFill="1" applyBorder="1" applyAlignment="1">
      <alignment horizontal="center" vertical="center"/>
    </xf>
    <xf numFmtId="3" fontId="38" fillId="2" borderId="3" xfId="0" applyNumberFormat="1" applyFont="1" applyFill="1" applyBorder="1" applyAlignment="1">
      <alignment vertical="center"/>
    </xf>
    <xf numFmtId="3" fontId="68" fillId="2" borderId="3" xfId="0" applyNumberFormat="1" applyFont="1" applyFill="1" applyBorder="1" applyAlignment="1">
      <alignment vertical="center"/>
    </xf>
    <xf numFmtId="2" fontId="68" fillId="2" borderId="3" xfId="0" applyNumberFormat="1" applyFont="1" applyFill="1" applyBorder="1" applyAlignment="1">
      <alignment vertical="center"/>
    </xf>
    <xf numFmtId="0" fontId="84" fillId="2" borderId="11" xfId="0" applyFont="1" applyFill="1" applyBorder="1" applyAlignment="1">
      <alignment vertical="center"/>
    </xf>
    <xf numFmtId="3" fontId="135" fillId="9" borderId="3" xfId="0" applyNumberFormat="1" applyFont="1" applyFill="1" applyBorder="1" applyAlignment="1">
      <alignment vertical="center"/>
    </xf>
    <xf numFmtId="0" fontId="65" fillId="3" borderId="3" xfId="0" applyFont="1" applyFill="1" applyBorder="1" applyAlignment="1">
      <alignment vertical="center"/>
    </xf>
    <xf numFmtId="0" fontId="21" fillId="9" borderId="3" xfId="0" applyFont="1" applyFill="1" applyBorder="1" applyAlignment="1">
      <alignment vertical="center"/>
    </xf>
    <xf numFmtId="39" fontId="65" fillId="3" borderId="3" xfId="0" applyNumberFormat="1" applyFont="1" applyFill="1" applyBorder="1" applyAlignment="1">
      <alignment vertical="center"/>
    </xf>
    <xf numFmtId="2" fontId="68" fillId="3" borderId="3" xfId="0" applyNumberFormat="1" applyFont="1" applyFill="1" applyBorder="1" applyAlignment="1">
      <alignment horizontal="right" vertical="center"/>
    </xf>
    <xf numFmtId="0" fontId="84" fillId="3" borderId="11" xfId="0" applyFont="1" applyFill="1" applyBorder="1" applyAlignment="1">
      <alignment vertical="center"/>
    </xf>
    <xf numFmtId="164" fontId="83" fillId="3" borderId="7" xfId="0" applyNumberFormat="1" applyFont="1" applyFill="1" applyBorder="1" applyAlignment="1">
      <alignment horizontal="right" vertical="center"/>
    </xf>
    <xf numFmtId="164" fontId="22" fillId="3" borderId="7" xfId="0" applyNumberFormat="1" applyFont="1" applyFill="1" applyBorder="1" applyAlignment="1">
      <alignment vertical="center"/>
    </xf>
    <xf numFmtId="165" fontId="22" fillId="3" borderId="27" xfId="0" applyNumberFormat="1" applyFont="1" applyFill="1" applyBorder="1" applyAlignment="1">
      <alignment vertical="center"/>
    </xf>
    <xf numFmtId="3" fontId="22" fillId="3" borderId="27" xfId="0" applyNumberFormat="1" applyFont="1" applyFill="1" applyBorder="1" applyAlignment="1">
      <alignment vertical="center"/>
    </xf>
    <xf numFmtId="164" fontId="82" fillId="3" borderId="8" xfId="0" applyNumberFormat="1" applyFont="1" applyFill="1" applyBorder="1" applyAlignment="1">
      <alignment vertical="center"/>
    </xf>
    <xf numFmtId="164" fontId="83" fillId="3" borderId="8" xfId="0" applyNumberFormat="1" applyFont="1" applyFill="1" applyBorder="1" applyAlignment="1">
      <alignment vertical="center"/>
    </xf>
    <xf numFmtId="164" fontId="22" fillId="3" borderId="7" xfId="0" applyNumberFormat="1" applyFont="1" applyFill="1" applyBorder="1" applyAlignment="1">
      <alignment horizontal="right" vertical="center"/>
    </xf>
    <xf numFmtId="165" fontId="22" fillId="3" borderId="7" xfId="0" applyNumberFormat="1" applyFont="1" applyFill="1" applyBorder="1" applyAlignment="1">
      <alignment vertical="center"/>
    </xf>
    <xf numFmtId="164" fontId="22" fillId="3" borderId="8" xfId="0" applyNumberFormat="1" applyFont="1" applyFill="1" applyBorder="1" applyAlignment="1">
      <alignment vertical="center"/>
    </xf>
    <xf numFmtId="0" fontId="33" fillId="3" borderId="8" xfId="0" applyFont="1" applyFill="1" applyBorder="1" applyAlignment="1">
      <alignment vertical="center"/>
    </xf>
    <xf numFmtId="164" fontId="21" fillId="3" borderId="7" xfId="0" applyNumberFormat="1" applyFont="1" applyFill="1" applyBorder="1" applyAlignment="1">
      <alignment horizontal="right" vertical="center"/>
    </xf>
    <xf numFmtId="166" fontId="22" fillId="3" borderId="8" xfId="0" applyNumberFormat="1" applyFont="1" applyFill="1" applyBorder="1" applyAlignment="1">
      <alignment vertical="top"/>
    </xf>
    <xf numFmtId="164" fontId="141" fillId="3" borderId="7" xfId="0" applyNumberFormat="1" applyFont="1" applyFill="1" applyBorder="1" applyAlignment="1">
      <alignment horizontal="right" vertical="center"/>
    </xf>
    <xf numFmtId="164" fontId="142" fillId="3" borderId="7" xfId="0" applyNumberFormat="1" applyFont="1" applyFill="1" applyBorder="1" applyAlignment="1">
      <alignment vertical="center"/>
    </xf>
    <xf numFmtId="164" fontId="141" fillId="3" borderId="7" xfId="0" applyNumberFormat="1" applyFont="1" applyFill="1" applyBorder="1" applyAlignment="1">
      <alignment vertical="center"/>
    </xf>
    <xf numFmtId="165" fontId="142" fillId="3" borderId="27" xfId="0" applyNumberFormat="1" applyFont="1" applyFill="1" applyBorder="1" applyAlignment="1">
      <alignment vertical="center"/>
    </xf>
    <xf numFmtId="3" fontId="142" fillId="3" borderId="27" xfId="0" applyNumberFormat="1" applyFont="1" applyFill="1" applyBorder="1" applyAlignment="1">
      <alignment vertical="center"/>
    </xf>
    <xf numFmtId="0" fontId="29" fillId="0" borderId="9" xfId="0" applyFont="1" applyBorder="1" applyAlignment="1">
      <alignment horizontal="center" vertical="center"/>
    </xf>
    <xf numFmtId="0" fontId="1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164" fontId="67" fillId="0" borderId="3" xfId="0" applyNumberFormat="1" applyFont="1" applyBorder="1" applyAlignment="1">
      <alignment vertical="center" wrapText="1"/>
    </xf>
    <xf numFmtId="3" fontId="143" fillId="0" borderId="3" xfId="0" applyNumberFormat="1" applyFont="1" applyBorder="1" applyAlignment="1">
      <alignment vertical="center"/>
    </xf>
    <xf numFmtId="3" fontId="143" fillId="0" borderId="11" xfId="0" applyNumberFormat="1" applyFont="1" applyBorder="1" applyAlignment="1">
      <alignment vertical="center"/>
    </xf>
    <xf numFmtId="3" fontId="67" fillId="0" borderId="3" xfId="0" applyNumberFormat="1" applyFont="1" applyBorder="1" applyAlignment="1">
      <alignment vertical="center" wrapText="1"/>
    </xf>
    <xf numFmtId="4" fontId="66" fillId="0" borderId="3" xfId="0" applyNumberFormat="1" applyFont="1" applyBorder="1" applyAlignment="1">
      <alignment vertical="center"/>
    </xf>
    <xf numFmtId="3" fontId="68" fillId="3" borderId="7" xfId="0" applyNumberFormat="1" applyFont="1" applyFill="1" applyBorder="1" applyAlignment="1">
      <alignment horizontal="right" vertical="center"/>
    </xf>
    <xf numFmtId="4" fontId="68" fillId="0" borderId="7" xfId="0" applyNumberFormat="1" applyFont="1" applyBorder="1" applyAlignment="1">
      <alignment vertical="center"/>
    </xf>
    <xf numFmtId="3" fontId="68" fillId="0" borderId="7" xfId="0" applyNumberFormat="1" applyFont="1" applyBorder="1" applyAlignment="1">
      <alignment vertical="center"/>
    </xf>
    <xf numFmtId="3" fontId="68" fillId="3" borderId="8" xfId="0" applyNumberFormat="1" applyFont="1" applyFill="1" applyBorder="1" applyAlignment="1">
      <alignment horizontal="right" vertical="center"/>
    </xf>
    <xf numFmtId="3" fontId="82" fillId="0" borderId="3" xfId="0" applyNumberFormat="1" applyFont="1" applyBorder="1" applyAlignment="1">
      <alignment vertical="center"/>
    </xf>
    <xf numFmtId="0" fontId="64" fillId="0" borderId="11" xfId="0" applyFont="1" applyBorder="1" applyAlignment="1">
      <alignment vertical="center"/>
    </xf>
    <xf numFmtId="0" fontId="64" fillId="0" borderId="43" xfId="0" applyFont="1" applyBorder="1" applyAlignment="1">
      <alignment vertical="center"/>
    </xf>
    <xf numFmtId="0" fontId="64" fillId="9" borderId="11" xfId="0" applyFont="1" applyFill="1" applyBorder="1" applyAlignment="1">
      <alignment vertical="center"/>
    </xf>
    <xf numFmtId="0" fontId="64" fillId="9" borderId="23" xfId="0" applyFont="1" applyFill="1" applyBorder="1" applyAlignment="1">
      <alignment vertical="center"/>
    </xf>
    <xf numFmtId="0" fontId="64" fillId="3" borderId="11" xfId="0" applyFont="1" applyFill="1" applyBorder="1" applyAlignment="1">
      <alignment vertical="center"/>
    </xf>
    <xf numFmtId="3" fontId="38" fillId="3" borderId="7" xfId="0" applyNumberFormat="1" applyFont="1" applyFill="1" applyBorder="1" applyAlignment="1">
      <alignment vertical="center"/>
    </xf>
    <xf numFmtId="3" fontId="38" fillId="3" borderId="8" xfId="0" applyNumberFormat="1" applyFont="1" applyFill="1" applyBorder="1" applyAlignment="1">
      <alignment vertical="center"/>
    </xf>
    <xf numFmtId="0" fontId="34" fillId="0" borderId="1" xfId="0" applyFont="1" applyBorder="1" applyAlignment="1">
      <alignment horizontal="right"/>
    </xf>
    <xf numFmtId="0" fontId="1" fillId="0" borderId="0" xfId="0" applyFont="1" applyAlignment="1">
      <alignment vertical="center"/>
    </xf>
    <xf numFmtId="164" fontId="19" fillId="17" borderId="3" xfId="0" applyNumberFormat="1" applyFont="1" applyFill="1" applyBorder="1" applyAlignment="1">
      <alignment vertical="top"/>
    </xf>
    <xf numFmtId="164" fontId="19" fillId="18" borderId="3" xfId="0" applyNumberFormat="1" applyFont="1" applyFill="1" applyBorder="1" applyAlignment="1">
      <alignment vertical="top"/>
    </xf>
    <xf numFmtId="164" fontId="22" fillId="17" borderId="7" xfId="0" applyNumberFormat="1" applyFont="1" applyFill="1" applyBorder="1" applyAlignment="1">
      <alignment vertical="top"/>
    </xf>
    <xf numFmtId="169" fontId="11" fillId="0" borderId="11" xfId="1" applyNumberFormat="1" applyFont="1" applyBorder="1" applyAlignment="1">
      <alignment vertical="center"/>
    </xf>
    <xf numFmtId="169" fontId="11" fillId="9" borderId="11" xfId="1" applyNumberFormat="1" applyFont="1" applyFill="1" applyBorder="1" applyAlignment="1">
      <alignment vertical="center"/>
    </xf>
    <xf numFmtId="164" fontId="11" fillId="9" borderId="19" xfId="0" applyNumberFormat="1" applyFont="1" applyFill="1" applyBorder="1" applyAlignment="1">
      <alignment vertical="top"/>
    </xf>
    <xf numFmtId="169" fontId="11" fillId="9" borderId="21" xfId="1" applyNumberFormat="1" applyFont="1" applyFill="1" applyBorder="1" applyAlignment="1">
      <alignment vertical="center"/>
    </xf>
    <xf numFmtId="164" fontId="44" fillId="18" borderId="7" xfId="0" applyNumberFormat="1" applyFont="1" applyFill="1" applyBorder="1" applyAlignment="1">
      <alignment vertical="top"/>
    </xf>
    <xf numFmtId="3" fontId="22" fillId="17" borderId="7" xfId="0" applyNumberFormat="1" applyFont="1" applyFill="1" applyBorder="1" applyAlignment="1">
      <alignment vertical="top"/>
    </xf>
    <xf numFmtId="3" fontId="22" fillId="17" borderId="8" xfId="0" applyNumberFormat="1" applyFont="1" applyFill="1" applyBorder="1" applyAlignment="1">
      <alignment vertical="center"/>
    </xf>
    <xf numFmtId="0" fontId="1" fillId="2" borderId="0" xfId="0" applyFont="1" applyFill="1"/>
    <xf numFmtId="0" fontId="1" fillId="0" borderId="0" xfId="0" applyFont="1" applyAlignment="1">
      <alignment horizontal="center" vertical="center"/>
    </xf>
    <xf numFmtId="164" fontId="11" fillId="3" borderId="3" xfId="0" applyNumberFormat="1" applyFont="1" applyFill="1" applyBorder="1"/>
    <xf numFmtId="169" fontId="1" fillId="0" borderId="3" xfId="1" applyNumberFormat="1" applyFont="1" applyBorder="1"/>
    <xf numFmtId="164" fontId="48" fillId="4" borderId="3" xfId="0" applyNumberFormat="1" applyFont="1" applyFill="1" applyBorder="1"/>
    <xf numFmtId="169" fontId="1" fillId="9" borderId="3" xfId="1" applyNumberFormat="1" applyFont="1" applyFill="1" applyBorder="1"/>
    <xf numFmtId="164" fontId="48" fillId="10" borderId="3" xfId="0" applyNumberFormat="1" applyFont="1" applyFill="1" applyBorder="1"/>
    <xf numFmtId="164" fontId="11" fillId="9" borderId="19" xfId="0" applyNumberFormat="1" applyFont="1" applyFill="1" applyBorder="1"/>
    <xf numFmtId="169" fontId="1" fillId="9" borderId="19" xfId="1" applyNumberFormat="1" applyFont="1" applyFill="1" applyBorder="1"/>
    <xf numFmtId="164" fontId="28" fillId="0" borderId="19" xfId="0" applyNumberFormat="1" applyFont="1" applyBorder="1"/>
    <xf numFmtId="164" fontId="22" fillId="4" borderId="7" xfId="0" applyNumberFormat="1" applyFont="1" applyFill="1" applyBorder="1"/>
    <xf numFmtId="169" fontId="1" fillId="0" borderId="0" xfId="1" applyNumberFormat="1" applyFont="1" applyAlignment="1">
      <alignment horizontal="right" vertical="center"/>
    </xf>
    <xf numFmtId="169" fontId="1" fillId="0" borderId="3" xfId="1" applyNumberFormat="1" applyFont="1" applyBorder="1" applyAlignment="1">
      <alignment vertical="center"/>
    </xf>
    <xf numFmtId="169" fontId="1" fillId="11" borderId="3" xfId="1" applyNumberFormat="1" applyFont="1" applyFill="1" applyBorder="1" applyAlignment="1">
      <alignment vertical="center"/>
    </xf>
    <xf numFmtId="169" fontId="1" fillId="9" borderId="3" xfId="1" applyNumberFormat="1" applyFont="1" applyFill="1" applyBorder="1" applyAlignment="1">
      <alignment vertical="center"/>
    </xf>
    <xf numFmtId="169" fontId="145" fillId="3" borderId="7" xfId="1" applyNumberFormat="1" applyFont="1" applyFill="1" applyBorder="1" applyAlignment="1">
      <alignment vertical="center"/>
    </xf>
    <xf numFmtId="164" fontId="38" fillId="3" borderId="7" xfId="0" applyNumberFormat="1" applyFont="1" applyFill="1" applyBorder="1" applyAlignment="1">
      <alignment vertical="top"/>
    </xf>
    <xf numFmtId="164" fontId="38" fillId="9" borderId="7" xfId="0" applyNumberFormat="1" applyFont="1" applyFill="1" applyBorder="1" applyAlignment="1">
      <alignment vertical="top"/>
    </xf>
    <xf numFmtId="169" fontId="58" fillId="0" borderId="0" xfId="1" applyNumberFormat="1" applyFont="1"/>
    <xf numFmtId="0" fontId="77" fillId="9" borderId="0" xfId="0" applyFont="1" applyFill="1" applyAlignment="1">
      <alignment vertical="center"/>
    </xf>
    <xf numFmtId="0" fontId="19" fillId="0" borderId="1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top"/>
    </xf>
    <xf numFmtId="164" fontId="20" fillId="0" borderId="3" xfId="0" applyNumberFormat="1" applyFont="1" applyBorder="1" applyAlignment="1">
      <alignment vertical="top"/>
    </xf>
    <xf numFmtId="164" fontId="20" fillId="0" borderId="11" xfId="0" applyNumberFormat="1" applyFont="1" applyBorder="1" applyAlignment="1">
      <alignment vertical="top"/>
    </xf>
    <xf numFmtId="164" fontId="20" fillId="2" borderId="3" xfId="0" applyNumberFormat="1" applyFont="1" applyFill="1" applyBorder="1" applyAlignment="1">
      <alignment vertical="top"/>
    </xf>
    <xf numFmtId="164" fontId="20" fillId="2" borderId="11" xfId="0" applyNumberFormat="1" applyFont="1" applyFill="1" applyBorder="1" applyAlignment="1">
      <alignment vertical="top"/>
    </xf>
    <xf numFmtId="164" fontId="20" fillId="9" borderId="3" xfId="0" applyNumberFormat="1" applyFont="1" applyFill="1" applyBorder="1" applyAlignment="1">
      <alignment vertical="top"/>
    </xf>
    <xf numFmtId="164" fontId="20" fillId="9" borderId="11" xfId="0" applyNumberFormat="1" applyFont="1" applyFill="1" applyBorder="1" applyAlignment="1">
      <alignment vertical="top"/>
    </xf>
    <xf numFmtId="164" fontId="20" fillId="9" borderId="3" xfId="2" applyNumberFormat="1" applyFont="1" applyFill="1" applyBorder="1" applyAlignment="1">
      <alignment vertical="top"/>
    </xf>
    <xf numFmtId="164" fontId="44" fillId="3" borderId="7" xfId="0" applyNumberFormat="1" applyFont="1" applyFill="1" applyBorder="1" applyAlignment="1">
      <alignment vertical="top"/>
    </xf>
    <xf numFmtId="164" fontId="44" fillId="3" borderId="8" xfId="0" applyNumberFormat="1" applyFont="1" applyFill="1" applyBorder="1" applyAlignment="1">
      <alignment vertical="top"/>
    </xf>
    <xf numFmtId="168" fontId="19" fillId="0" borderId="4" xfId="0" applyNumberFormat="1" applyFont="1" applyBorder="1" applyAlignment="1">
      <alignment horizontal="center" vertical="center"/>
    </xf>
    <xf numFmtId="168" fontId="19" fillId="9" borderId="10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top"/>
    </xf>
    <xf numFmtId="164" fontId="11" fillId="0" borderId="3" xfId="0" applyNumberFormat="1" applyFont="1" applyBorder="1" applyAlignment="1">
      <alignment horizontal="center" vertical="top"/>
    </xf>
    <xf numFmtId="164" fontId="11" fillId="9" borderId="3" xfId="0" applyNumberFormat="1" applyFont="1" applyFill="1" applyBorder="1" applyAlignment="1">
      <alignment horizontal="center" vertical="top"/>
    </xf>
    <xf numFmtId="0" fontId="64" fillId="0" borderId="3" xfId="0" applyFont="1" applyBorder="1" applyAlignment="1">
      <alignment vertical="top"/>
    </xf>
    <xf numFmtId="0" fontId="20" fillId="0" borderId="3" xfId="0" applyFont="1" applyBorder="1" applyAlignment="1">
      <alignment vertical="top"/>
    </xf>
    <xf numFmtId="0" fontId="11" fillId="9" borderId="3" xfId="0" applyFont="1" applyFill="1" applyBorder="1" applyAlignment="1">
      <alignment horizontal="left" vertical="top"/>
    </xf>
    <xf numFmtId="164" fontId="20" fillId="9" borderId="3" xfId="0" applyNumberFormat="1" applyFont="1" applyFill="1" applyBorder="1" applyAlignment="1">
      <alignment horizontal="center" vertical="top"/>
    </xf>
    <xf numFmtId="0" fontId="11" fillId="3" borderId="7" xfId="0" applyFont="1" applyFill="1" applyBorder="1" applyAlignment="1">
      <alignment vertical="center"/>
    </xf>
    <xf numFmtId="0" fontId="22" fillId="3" borderId="7" xfId="0" applyFont="1" applyFill="1" applyBorder="1" applyAlignment="1">
      <alignment vertical="center"/>
    </xf>
    <xf numFmtId="0" fontId="11" fillId="9" borderId="8" xfId="0" applyFont="1" applyFill="1" applyBorder="1" applyAlignment="1">
      <alignment horizontal="right" vertical="center"/>
    </xf>
    <xf numFmtId="0" fontId="66" fillId="0" borderId="3" xfId="0" applyFont="1" applyBorder="1" applyAlignment="1">
      <alignment vertical="center"/>
    </xf>
    <xf numFmtId="0" fontId="146" fillId="0" borderId="0" xfId="0" applyFont="1" applyAlignment="1">
      <alignment vertical="top"/>
    </xf>
    <xf numFmtId="0" fontId="19" fillId="0" borderId="15" xfId="0" applyFont="1" applyBorder="1" applyAlignment="1">
      <alignment horizontal="center" vertical="center"/>
    </xf>
    <xf numFmtId="164" fontId="19" fillId="19" borderId="3" xfId="0" applyNumberFormat="1" applyFont="1" applyFill="1" applyBorder="1" applyAlignment="1">
      <alignment vertical="center"/>
    </xf>
    <xf numFmtId="164" fontId="11" fillId="20" borderId="3" xfId="0" applyNumberFormat="1" applyFont="1" applyFill="1" applyBorder="1" applyAlignment="1">
      <alignment vertical="center"/>
    </xf>
    <xf numFmtId="164" fontId="19" fillId="20" borderId="3" xfId="0" applyNumberFormat="1" applyFont="1" applyFill="1" applyBorder="1" applyAlignment="1">
      <alignment vertical="center"/>
    </xf>
    <xf numFmtId="164" fontId="11" fillId="21" borderId="3" xfId="0" applyNumberFormat="1" applyFont="1" applyFill="1" applyBorder="1" applyAlignment="1">
      <alignment vertical="center"/>
    </xf>
    <xf numFmtId="169" fontId="33" fillId="20" borderId="3" xfId="1" applyNumberFormat="1" applyFont="1" applyFill="1" applyBorder="1" applyAlignment="1">
      <alignment vertical="center"/>
    </xf>
    <xf numFmtId="169" fontId="33" fillId="21" borderId="3" xfId="1" applyNumberFormat="1" applyFont="1" applyFill="1" applyBorder="1" applyAlignment="1">
      <alignment vertical="center"/>
    </xf>
    <xf numFmtId="0" fontId="33" fillId="20" borderId="3" xfId="0" applyFont="1" applyFill="1" applyBorder="1" applyAlignment="1">
      <alignment vertical="center"/>
    </xf>
    <xf numFmtId="164" fontId="33" fillId="20" borderId="3" xfId="0" applyNumberFormat="1" applyFont="1" applyFill="1" applyBorder="1" applyAlignment="1">
      <alignment horizontal="right" vertical="center"/>
    </xf>
    <xf numFmtId="3" fontId="33" fillId="20" borderId="3" xfId="0" applyNumberFormat="1" applyFont="1" applyFill="1" applyBorder="1" applyAlignment="1">
      <alignment horizontal="right" vertical="center"/>
    </xf>
    <xf numFmtId="164" fontId="33" fillId="20" borderId="22" xfId="0" applyNumberFormat="1" applyFont="1" applyFill="1" applyBorder="1" applyAlignment="1">
      <alignment horizontal="right" vertical="center"/>
    </xf>
    <xf numFmtId="169" fontId="33" fillId="20" borderId="3" xfId="1" applyNumberFormat="1" applyFont="1" applyFill="1" applyBorder="1" applyAlignment="1">
      <alignment horizontal="right" vertical="center"/>
    </xf>
    <xf numFmtId="167" fontId="33" fillId="20" borderId="3" xfId="0" applyNumberFormat="1" applyFont="1" applyFill="1" applyBorder="1" applyAlignment="1">
      <alignment horizontal="right" vertical="center"/>
    </xf>
    <xf numFmtId="3" fontId="33" fillId="20" borderId="4" xfId="0" applyNumberFormat="1" applyFont="1" applyFill="1" applyBorder="1" applyAlignment="1">
      <alignment horizontal="right" vertical="center"/>
    </xf>
    <xf numFmtId="0" fontId="33" fillId="20" borderId="4" xfId="0" applyFont="1" applyFill="1" applyBorder="1" applyAlignment="1">
      <alignment horizontal="right" vertical="center"/>
    </xf>
    <xf numFmtId="164" fontId="33" fillId="20" borderId="4" xfId="0" applyNumberFormat="1" applyFont="1" applyFill="1" applyBorder="1" applyAlignment="1">
      <alignment horizontal="right" vertical="center"/>
    </xf>
    <xf numFmtId="164" fontId="33" fillId="20" borderId="5" xfId="0" applyNumberFormat="1" applyFont="1" applyFill="1" applyBorder="1" applyAlignment="1">
      <alignment horizontal="right" vertical="center"/>
    </xf>
    <xf numFmtId="0" fontId="33" fillId="20" borderId="4" xfId="0" applyFont="1" applyFill="1" applyBorder="1" applyAlignment="1">
      <alignment vertical="center"/>
    </xf>
    <xf numFmtId="3" fontId="35" fillId="20" borderId="3" xfId="0" applyNumberFormat="1" applyFont="1" applyFill="1" applyBorder="1" applyAlignment="1">
      <alignment horizontal="right" vertical="center"/>
    </xf>
    <xf numFmtId="170" fontId="33" fillId="20" borderId="4" xfId="0" applyNumberFormat="1" applyFont="1" applyFill="1" applyBorder="1" applyAlignment="1">
      <alignment horizontal="right" vertical="center"/>
    </xf>
    <xf numFmtId="169" fontId="33" fillId="20" borderId="4" xfId="1" applyNumberFormat="1" applyFont="1" applyFill="1" applyBorder="1" applyAlignment="1">
      <alignment vertical="center"/>
    </xf>
    <xf numFmtId="164" fontId="109" fillId="20" borderId="4" xfId="0" applyNumberFormat="1" applyFont="1" applyFill="1" applyBorder="1" applyAlignment="1">
      <alignment horizontal="right" vertical="center"/>
    </xf>
    <xf numFmtId="3" fontId="109" fillId="20" borderId="3" xfId="0" applyNumberFormat="1" applyFont="1" applyFill="1" applyBorder="1" applyAlignment="1">
      <alignment horizontal="right" vertical="center"/>
    </xf>
    <xf numFmtId="164" fontId="20" fillId="20" borderId="3" xfId="0" applyNumberFormat="1" applyFont="1" applyFill="1" applyBorder="1" applyAlignment="1">
      <alignment vertical="top"/>
    </xf>
    <xf numFmtId="164" fontId="20" fillId="20" borderId="3" xfId="2" applyNumberFormat="1" applyFont="1" applyFill="1" applyBorder="1" applyAlignment="1">
      <alignment vertical="top"/>
    </xf>
    <xf numFmtId="3" fontId="64" fillId="20" borderId="3" xfId="0" applyNumberFormat="1" applyFont="1" applyFill="1" applyBorder="1" applyAlignment="1">
      <alignment vertical="center"/>
    </xf>
    <xf numFmtId="3" fontId="139" fillId="20" borderId="3" xfId="0" applyNumberFormat="1" applyFont="1" applyFill="1" applyBorder="1" applyAlignment="1">
      <alignment vertical="center"/>
    </xf>
    <xf numFmtId="164" fontId="36" fillId="20" borderId="3" xfId="0" applyNumberFormat="1" applyFont="1" applyFill="1" applyBorder="1" applyAlignment="1">
      <alignment vertical="top"/>
    </xf>
    <xf numFmtId="164" fontId="11" fillId="20" borderId="3" xfId="0" applyNumberFormat="1" applyFont="1" applyFill="1" applyBorder="1" applyAlignment="1">
      <alignment vertical="top"/>
    </xf>
    <xf numFmtId="0" fontId="36" fillId="20" borderId="3" xfId="0" applyFont="1" applyFill="1" applyBorder="1" applyAlignment="1">
      <alignment vertical="center"/>
    </xf>
    <xf numFmtId="169" fontId="36" fillId="20" borderId="3" xfId="1" applyNumberFormat="1" applyFont="1" applyFill="1" applyBorder="1" applyAlignment="1">
      <alignment vertical="center"/>
    </xf>
    <xf numFmtId="0" fontId="36" fillId="20" borderId="0" xfId="0" applyFont="1" applyFill="1" applyAlignment="1">
      <alignment vertical="center"/>
    </xf>
    <xf numFmtId="0" fontId="144" fillId="20" borderId="0" xfId="0" applyFont="1" applyFill="1" applyAlignment="1">
      <alignment vertical="center"/>
    </xf>
    <xf numFmtId="0" fontId="11" fillId="0" borderId="22" xfId="0" applyFont="1" applyBorder="1" applyAlignment="1">
      <alignment vertical="center"/>
    </xf>
    <xf numFmtId="0" fontId="11" fillId="9" borderId="22" xfId="0" applyFont="1" applyFill="1" applyBorder="1" applyAlignment="1">
      <alignment vertical="center"/>
    </xf>
    <xf numFmtId="169" fontId="145" fillId="3" borderId="3" xfId="1" applyNumberFormat="1" applyFont="1" applyFill="1" applyBorder="1" applyAlignment="1">
      <alignment vertical="center"/>
    </xf>
    <xf numFmtId="164" fontId="38" fillId="3" borderId="3" xfId="0" applyNumberFormat="1" applyFont="1" applyFill="1" applyBorder="1" applyAlignment="1">
      <alignment vertical="top"/>
    </xf>
    <xf numFmtId="164" fontId="38" fillId="9" borderId="3" xfId="0" applyNumberFormat="1" applyFont="1" applyFill="1" applyBorder="1" applyAlignment="1">
      <alignment vertical="top"/>
    </xf>
    <xf numFmtId="164" fontId="66" fillId="0" borderId="3" xfId="0" applyNumberFormat="1" applyFont="1" applyBorder="1" applyAlignment="1">
      <alignment vertical="top"/>
    </xf>
    <xf numFmtId="164" fontId="66" fillId="9" borderId="3" xfId="0" applyNumberFormat="1" applyFont="1" applyFill="1" applyBorder="1" applyAlignment="1">
      <alignment vertical="top"/>
    </xf>
    <xf numFmtId="164" fontId="143" fillId="3" borderId="3" xfId="0" applyNumberFormat="1" applyFont="1" applyFill="1" applyBorder="1" applyAlignment="1">
      <alignment vertical="top"/>
    </xf>
    <xf numFmtId="164" fontId="143" fillId="4" borderId="3" xfId="0" applyNumberFormat="1" applyFont="1" applyFill="1" applyBorder="1" applyAlignment="1">
      <alignment vertical="top"/>
    </xf>
    <xf numFmtId="166" fontId="66" fillId="0" borderId="3" xfId="0" applyNumberFormat="1" applyFont="1" applyBorder="1" applyAlignment="1">
      <alignment vertical="top"/>
    </xf>
    <xf numFmtId="164" fontId="66" fillId="11" borderId="3" xfId="0" applyNumberFormat="1" applyFont="1" applyFill="1" applyBorder="1" applyAlignment="1">
      <alignment vertical="top"/>
    </xf>
    <xf numFmtId="169" fontId="66" fillId="0" borderId="3" xfId="1" applyNumberFormat="1" applyFont="1" applyBorder="1" applyAlignment="1">
      <alignment vertical="center"/>
    </xf>
    <xf numFmtId="169" fontId="66" fillId="0" borderId="3" xfId="0" applyNumberFormat="1" applyFont="1" applyBorder="1" applyAlignment="1">
      <alignment vertical="center"/>
    </xf>
    <xf numFmtId="1" fontId="66" fillId="0" borderId="3" xfId="0" applyNumberFormat="1" applyFont="1" applyBorder="1" applyAlignment="1">
      <alignment vertical="center"/>
    </xf>
    <xf numFmtId="0" fontId="66" fillId="9" borderId="3" xfId="0" applyFont="1" applyFill="1" applyBorder="1" applyAlignment="1">
      <alignment vertical="center"/>
    </xf>
    <xf numFmtId="0" fontId="66" fillId="0" borderId="3" xfId="0" applyFont="1" applyBorder="1" applyAlignment="1">
      <alignment vertical="top"/>
    </xf>
    <xf numFmtId="169" fontId="66" fillId="9" borderId="3" xfId="1" applyNumberFormat="1" applyFont="1" applyFill="1" applyBorder="1" applyAlignment="1">
      <alignment vertical="center"/>
    </xf>
    <xf numFmtId="169" fontId="66" fillId="11" borderId="3" xfId="1" applyNumberFormat="1" applyFont="1" applyFill="1" applyBorder="1" applyAlignment="1">
      <alignment vertical="center"/>
    </xf>
    <xf numFmtId="170" fontId="143" fillId="4" borderId="3" xfId="0" applyNumberFormat="1" applyFont="1" applyFill="1" applyBorder="1" applyAlignment="1">
      <alignment vertical="top"/>
    </xf>
    <xf numFmtId="170" fontId="66" fillId="9" borderId="3" xfId="0" applyNumberFormat="1" applyFont="1" applyFill="1" applyBorder="1" applyAlignment="1">
      <alignment vertical="top"/>
    </xf>
    <xf numFmtId="0" fontId="84" fillId="0" borderId="3" xfId="0" applyFont="1" applyBorder="1" applyAlignment="1">
      <alignment horizontal="center" vertical="center"/>
    </xf>
    <xf numFmtId="0" fontId="84" fillId="9" borderId="3" xfId="0" applyFont="1" applyFill="1" applyBorder="1" applyAlignment="1">
      <alignment horizontal="center" vertical="center"/>
    </xf>
    <xf numFmtId="0" fontId="84" fillId="0" borderId="3" xfId="0" applyFont="1" applyBorder="1"/>
    <xf numFmtId="0" fontId="84" fillId="11" borderId="3" xfId="0" applyFont="1" applyFill="1" applyBorder="1"/>
    <xf numFmtId="0" fontId="84" fillId="15" borderId="3" xfId="0" applyFont="1" applyFill="1" applyBorder="1"/>
    <xf numFmtId="0" fontId="84" fillId="16" borderId="3" xfId="0" applyFont="1" applyFill="1" applyBorder="1"/>
    <xf numFmtId="0" fontId="29" fillId="0" borderId="59" xfId="0" applyFont="1" applyBorder="1" applyAlignment="1">
      <alignment horizontal="center" vertical="center"/>
    </xf>
    <xf numFmtId="0" fontId="77" fillId="0" borderId="45" xfId="0" applyFont="1" applyBorder="1" applyAlignment="1">
      <alignment horizontal="center"/>
    </xf>
    <xf numFmtId="0" fontId="77" fillId="0" borderId="0" xfId="0" applyFont="1" applyAlignment="1">
      <alignment horizontal="center" vertical="top"/>
    </xf>
    <xf numFmtId="0" fontId="78" fillId="0" borderId="0" xfId="0" applyFont="1" applyAlignment="1">
      <alignment horizontal="center"/>
    </xf>
    <xf numFmtId="0" fontId="87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top"/>
    </xf>
    <xf numFmtId="0" fontId="77" fillId="0" borderId="0" xfId="0" applyFont="1" applyAlignment="1">
      <alignment horizontal="center"/>
    </xf>
    <xf numFmtId="0" fontId="33" fillId="0" borderId="12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0" xfId="0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horizontal="left" vertical="center"/>
    </xf>
    <xf numFmtId="164" fontId="101" fillId="0" borderId="0" xfId="0" applyNumberFormat="1" applyFont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46" xfId="0" applyFont="1" applyBorder="1" applyAlignment="1">
      <alignment horizontal="center" vertical="center"/>
    </xf>
    <xf numFmtId="0" fontId="33" fillId="0" borderId="47" xfId="0" applyFont="1" applyBorder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65" fillId="4" borderId="14" xfId="0" applyFont="1" applyFill="1" applyBorder="1" applyAlignment="1">
      <alignment horizontal="center" vertical="center"/>
    </xf>
    <xf numFmtId="0" fontId="65" fillId="4" borderId="7" xfId="0" applyFont="1" applyFill="1" applyBorder="1" applyAlignment="1">
      <alignment horizontal="center" vertical="center"/>
    </xf>
    <xf numFmtId="0" fontId="78" fillId="0" borderId="0" xfId="0" applyFont="1" applyAlignment="1">
      <alignment horizontal="center" vertical="top"/>
    </xf>
    <xf numFmtId="0" fontId="64" fillId="0" borderId="1" xfId="0" applyFont="1" applyBorder="1" applyAlignment="1">
      <alignment horizontal="center"/>
    </xf>
    <xf numFmtId="0" fontId="82" fillId="0" borderId="17" xfId="0" applyFont="1" applyBorder="1" applyAlignment="1">
      <alignment horizontal="center" vertical="center"/>
    </xf>
    <xf numFmtId="0" fontId="82" fillId="0" borderId="6" xfId="0" applyFont="1" applyBorder="1" applyAlignment="1">
      <alignment horizontal="center" vertical="center"/>
    </xf>
    <xf numFmtId="0" fontId="82" fillId="0" borderId="46" xfId="0" applyFont="1" applyBorder="1" applyAlignment="1">
      <alignment horizontal="center" vertical="center"/>
    </xf>
    <xf numFmtId="0" fontId="82" fillId="0" borderId="47" xfId="0" applyFont="1" applyBorder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top"/>
    </xf>
    <xf numFmtId="0" fontId="80" fillId="0" borderId="0" xfId="0" applyFont="1" applyAlignment="1">
      <alignment horizontal="center"/>
    </xf>
    <xf numFmtId="0" fontId="37" fillId="4" borderId="48" xfId="0" applyFont="1" applyFill="1" applyBorder="1" applyAlignment="1">
      <alignment horizontal="center" vertical="top"/>
    </xf>
    <xf numFmtId="0" fontId="37" fillId="4" borderId="42" xfId="0" applyFont="1" applyFill="1" applyBorder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right" vertical="top"/>
    </xf>
    <xf numFmtId="0" fontId="19" fillId="0" borderId="17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46" fillId="0" borderId="0" xfId="0" applyFont="1" applyAlignment="1">
      <alignment horizontal="center" vertical="top" wrapText="1"/>
    </xf>
    <xf numFmtId="0" fontId="146" fillId="0" borderId="0" xfId="0" applyFont="1" applyAlignment="1">
      <alignment horizontal="center" wrapText="1"/>
    </xf>
    <xf numFmtId="0" fontId="147" fillId="0" borderId="0" xfId="0" applyFont="1" applyAlignment="1">
      <alignment horizontal="center" vertical="center" wrapText="1"/>
    </xf>
    <xf numFmtId="0" fontId="67" fillId="0" borderId="12" xfId="0" applyFont="1" applyBorder="1" applyAlignment="1">
      <alignment horizontal="center" vertical="center"/>
    </xf>
    <xf numFmtId="0" fontId="67" fillId="0" borderId="10" xfId="0" applyFont="1" applyBorder="1" applyAlignment="1">
      <alignment horizontal="center" vertical="center"/>
    </xf>
    <xf numFmtId="0" fontId="67" fillId="0" borderId="0" xfId="0" applyFont="1" applyAlignment="1">
      <alignment horizontal="left" vertical="top"/>
    </xf>
    <xf numFmtId="0" fontId="67" fillId="0" borderId="17" xfId="0" applyFont="1" applyBorder="1" applyAlignment="1">
      <alignment horizontal="center" vertical="center"/>
    </xf>
    <xf numFmtId="0" fontId="67" fillId="0" borderId="6" xfId="0" applyFont="1" applyBorder="1" applyAlignment="1">
      <alignment horizontal="center" vertical="center"/>
    </xf>
    <xf numFmtId="0" fontId="67" fillId="0" borderId="9" xfId="0" applyFont="1" applyBorder="1" applyAlignment="1">
      <alignment horizontal="center" vertical="center"/>
    </xf>
    <xf numFmtId="0" fontId="67" fillId="0" borderId="4" xfId="0" applyFont="1" applyBorder="1" applyAlignment="1">
      <alignment horizontal="center" vertical="center"/>
    </xf>
    <xf numFmtId="0" fontId="67" fillId="0" borderId="9" xfId="0" applyFont="1" applyBorder="1" applyAlignment="1">
      <alignment horizontal="center" vertical="top"/>
    </xf>
    <xf numFmtId="0" fontId="67" fillId="0" borderId="4" xfId="0" applyFont="1" applyBorder="1" applyAlignment="1">
      <alignment horizontal="center" vertical="top"/>
    </xf>
    <xf numFmtId="0" fontId="67" fillId="0" borderId="46" xfId="0" applyFont="1" applyBorder="1" applyAlignment="1">
      <alignment horizontal="center" vertical="center"/>
    </xf>
    <xf numFmtId="0" fontId="67" fillId="0" borderId="47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78" fillId="0" borderId="0" xfId="0" applyFont="1" applyAlignment="1">
      <alignment horizontal="left" vertical="center"/>
    </xf>
    <xf numFmtId="0" fontId="80" fillId="0" borderId="0" xfId="0" applyFont="1" applyAlignment="1">
      <alignment horizontal="center" vertical="center"/>
    </xf>
    <xf numFmtId="0" fontId="78" fillId="3" borderId="14" xfId="0" applyFont="1" applyFill="1" applyBorder="1" applyAlignment="1">
      <alignment horizontal="center" vertical="center"/>
    </xf>
    <xf numFmtId="0" fontId="78" fillId="3" borderId="7" xfId="0" applyFont="1" applyFill="1" applyBorder="1" applyAlignment="1">
      <alignment horizontal="center" vertical="center"/>
    </xf>
    <xf numFmtId="0" fontId="64" fillId="0" borderId="1" xfId="0" applyFont="1" applyBorder="1" applyAlignment="1">
      <alignment horizontal="right"/>
    </xf>
    <xf numFmtId="0" fontId="101" fillId="3" borderId="14" xfId="0" applyFont="1" applyFill="1" applyBorder="1" applyAlignment="1">
      <alignment horizontal="center" vertical="center"/>
    </xf>
    <xf numFmtId="0" fontId="101" fillId="3" borderId="7" xfId="0" applyFont="1" applyFill="1" applyBorder="1" applyAlignment="1">
      <alignment horizontal="center" vertical="center"/>
    </xf>
    <xf numFmtId="0" fontId="64" fillId="0" borderId="1" xfId="0" applyFont="1" applyBorder="1" applyAlignment="1">
      <alignment horizontal="right" vertical="center"/>
    </xf>
    <xf numFmtId="0" fontId="84" fillId="0" borderId="17" xfId="0" applyFont="1" applyBorder="1" applyAlignment="1">
      <alignment horizontal="center" vertical="center"/>
    </xf>
    <xf numFmtId="0" fontId="84" fillId="0" borderId="6" xfId="0" applyFont="1" applyBorder="1" applyAlignment="1">
      <alignment horizontal="center" vertical="center"/>
    </xf>
    <xf numFmtId="0" fontId="84" fillId="0" borderId="46" xfId="0" applyFont="1" applyBorder="1" applyAlignment="1">
      <alignment horizontal="center"/>
    </xf>
    <xf numFmtId="0" fontId="84" fillId="0" borderId="47" xfId="0" applyFont="1" applyBorder="1" applyAlignment="1">
      <alignment horizontal="center"/>
    </xf>
    <xf numFmtId="0" fontId="91" fillId="0" borderId="0" xfId="0" applyFont="1" applyAlignment="1">
      <alignment horizontal="center"/>
    </xf>
    <xf numFmtId="0" fontId="77" fillId="0" borderId="0" xfId="0" applyFont="1" applyAlignment="1">
      <alignment horizontal="left"/>
    </xf>
    <xf numFmtId="0" fontId="82" fillId="4" borderId="14" xfId="0" applyFont="1" applyFill="1" applyBorder="1" applyAlignment="1">
      <alignment horizontal="center" vertical="center"/>
    </xf>
    <xf numFmtId="0" fontId="82" fillId="4" borderId="7" xfId="0" applyFont="1" applyFill="1" applyBorder="1" applyAlignment="1">
      <alignment horizontal="center" vertical="center"/>
    </xf>
    <xf numFmtId="0" fontId="64" fillId="0" borderId="1" xfId="0" applyFont="1" applyBorder="1" applyAlignment="1">
      <alignment horizontal="center" vertical="center"/>
    </xf>
    <xf numFmtId="0" fontId="101" fillId="0" borderId="39" xfId="0" applyFont="1" applyBorder="1" applyAlignment="1">
      <alignment horizontal="center"/>
    </xf>
    <xf numFmtId="0" fontId="10" fillId="3" borderId="14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29" fillId="0" borderId="46" xfId="0" applyFont="1" applyBorder="1" applyAlignment="1">
      <alignment horizontal="center"/>
    </xf>
    <xf numFmtId="0" fontId="29" fillId="0" borderId="4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9" fillId="0" borderId="17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10" fillId="3" borderId="48" xfId="0" applyFont="1" applyFill="1" applyBorder="1" applyAlignment="1">
      <alignment horizontal="center" vertical="center"/>
    </xf>
    <xf numFmtId="0" fontId="10" fillId="3" borderId="42" xfId="0" applyFont="1" applyFill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1" fillId="17" borderId="48" xfId="0" applyFont="1" applyFill="1" applyBorder="1" applyAlignment="1">
      <alignment horizontal="center" vertical="center"/>
    </xf>
    <xf numFmtId="0" fontId="19" fillId="17" borderId="42" xfId="0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4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29" fillId="0" borderId="9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7" borderId="10" xfId="0" applyFont="1" applyFill="1" applyBorder="1" applyAlignment="1">
      <alignment horizontal="center" vertical="center"/>
    </xf>
    <xf numFmtId="0" fontId="21" fillId="17" borderId="4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29" fillId="0" borderId="60" xfId="0" applyFont="1" applyBorder="1" applyAlignment="1">
      <alignment horizontal="center" vertical="center"/>
    </xf>
    <xf numFmtId="0" fontId="29" fillId="0" borderId="61" xfId="0" applyFont="1" applyBorder="1" applyAlignment="1">
      <alignment horizontal="center" vertical="center"/>
    </xf>
    <xf numFmtId="0" fontId="29" fillId="0" borderId="62" xfId="0" applyFont="1" applyBorder="1" applyAlignment="1">
      <alignment horizontal="center" vertical="center"/>
    </xf>
    <xf numFmtId="0" fontId="21" fillId="4" borderId="48" xfId="0" applyFont="1" applyFill="1" applyBorder="1" applyAlignment="1">
      <alignment horizontal="center" vertical="center"/>
    </xf>
    <xf numFmtId="0" fontId="19" fillId="4" borderId="4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29" fillId="0" borderId="50" xfId="0" applyFont="1" applyBorder="1" applyAlignment="1">
      <alignment horizontal="center"/>
    </xf>
    <xf numFmtId="0" fontId="29" fillId="4" borderId="12" xfId="0" applyFont="1" applyFill="1" applyBorder="1" applyAlignment="1">
      <alignment horizontal="center" vertical="center"/>
    </xf>
    <xf numFmtId="0" fontId="29" fillId="4" borderId="10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3" xfId="0" applyFont="1" applyBorder="1" applyAlignment="1">
      <alignment vertical="center"/>
    </xf>
    <xf numFmtId="0" fontId="19" fillId="0" borderId="49" xfId="0" applyFont="1" applyBorder="1" applyAlignment="1">
      <alignment vertical="center"/>
    </xf>
    <xf numFmtId="0" fontId="11" fillId="0" borderId="12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1" fillId="4" borderId="48" xfId="0" applyFont="1" applyFill="1" applyBorder="1" applyAlignment="1">
      <alignment horizontal="center" vertical="top"/>
    </xf>
    <xf numFmtId="0" fontId="21" fillId="4" borderId="42" xfId="0" applyFont="1" applyFill="1" applyBorder="1" applyAlignment="1">
      <alignment horizontal="center" vertical="top"/>
    </xf>
    <xf numFmtId="0" fontId="27" fillId="0" borderId="0" xfId="0" applyFont="1" applyAlignment="1">
      <alignment horizontal="center" vertical="top"/>
    </xf>
    <xf numFmtId="0" fontId="14" fillId="0" borderId="0" xfId="0" applyFont="1" applyAlignment="1">
      <alignment horizontal="left" vertical="top"/>
    </xf>
    <xf numFmtId="0" fontId="16" fillId="0" borderId="0" xfId="0" applyFont="1" applyAlignment="1">
      <alignment horizontal="left" vertical="center"/>
    </xf>
    <xf numFmtId="0" fontId="21" fillId="17" borderId="48" xfId="0" applyFont="1" applyFill="1" applyBorder="1" applyAlignment="1">
      <alignment horizontal="center" vertical="top"/>
    </xf>
    <xf numFmtId="0" fontId="21" fillId="17" borderId="42" xfId="0" applyFont="1" applyFill="1" applyBorder="1" applyAlignment="1">
      <alignment horizontal="center" vertical="top"/>
    </xf>
    <xf numFmtId="0" fontId="37" fillId="17" borderId="51" xfId="0" applyFont="1" applyFill="1" applyBorder="1" applyAlignment="1">
      <alignment horizontal="center" vertical="center"/>
    </xf>
    <xf numFmtId="0" fontId="37" fillId="17" borderId="4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17" borderId="12" xfId="0" applyFont="1" applyFill="1" applyBorder="1" applyAlignment="1">
      <alignment horizontal="center" vertical="center"/>
    </xf>
    <xf numFmtId="0" fontId="19" fillId="17" borderId="10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49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0" fillId="3" borderId="48" xfId="0" applyFont="1" applyFill="1" applyBorder="1" applyAlignment="1">
      <alignment horizontal="center" vertical="top"/>
    </xf>
    <xf numFmtId="0" fontId="10" fillId="3" borderId="42" xfId="0" applyFont="1" applyFill="1" applyBorder="1" applyAlignment="1">
      <alignment horizontal="center" vertical="top"/>
    </xf>
    <xf numFmtId="0" fontId="16" fillId="0" borderId="0" xfId="0" applyFont="1" applyAlignment="1">
      <alignment horizontal="left" vertical="top"/>
    </xf>
    <xf numFmtId="0" fontId="10" fillId="9" borderId="0" xfId="0" applyFont="1" applyFill="1" applyAlignment="1">
      <alignment horizontal="center" vertical="top"/>
    </xf>
    <xf numFmtId="0" fontId="11" fillId="0" borderId="1" xfId="0" applyFont="1" applyBorder="1" applyAlignment="1">
      <alignment horizontal="center" vertical="top"/>
    </xf>
    <xf numFmtId="0" fontId="19" fillId="0" borderId="3" xfId="0" applyFont="1" applyBorder="1" applyAlignment="1">
      <alignment horizontal="center"/>
    </xf>
    <xf numFmtId="0" fontId="11" fillId="0" borderId="0" xfId="0" applyFont="1" applyAlignment="1">
      <alignment horizontal="center" vertical="top"/>
    </xf>
    <xf numFmtId="0" fontId="10" fillId="3" borderId="40" xfId="0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center"/>
    </xf>
    <xf numFmtId="0" fontId="37" fillId="3" borderId="48" xfId="0" applyFont="1" applyFill="1" applyBorder="1" applyAlignment="1">
      <alignment horizontal="center" vertical="center"/>
    </xf>
    <xf numFmtId="0" fontId="37" fillId="3" borderId="42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top"/>
    </xf>
    <xf numFmtId="0" fontId="19" fillId="0" borderId="50" xfId="0" applyFont="1" applyBorder="1" applyAlignment="1">
      <alignment horizontal="center" vertical="top"/>
    </xf>
    <xf numFmtId="0" fontId="19" fillId="0" borderId="47" xfId="0" applyFont="1" applyBorder="1" applyAlignment="1">
      <alignment horizontal="center" vertical="top"/>
    </xf>
    <xf numFmtId="0" fontId="29" fillId="0" borderId="18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0" fontId="19" fillId="2" borderId="17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center" vertical="top"/>
    </xf>
    <xf numFmtId="0" fontId="37" fillId="2" borderId="48" xfId="0" applyFont="1" applyFill="1" applyBorder="1" applyAlignment="1">
      <alignment horizontal="center" vertical="top"/>
    </xf>
    <xf numFmtId="0" fontId="37" fillId="2" borderId="42" xfId="0" applyFont="1" applyFill="1" applyBorder="1" applyAlignment="1">
      <alignment horizontal="center" vertical="top"/>
    </xf>
    <xf numFmtId="0" fontId="27" fillId="2" borderId="48" xfId="0" applyFont="1" applyFill="1" applyBorder="1" applyAlignment="1">
      <alignment horizontal="center" vertical="top"/>
    </xf>
    <xf numFmtId="0" fontId="27" fillId="2" borderId="42" xfId="0" applyFont="1" applyFill="1" applyBorder="1" applyAlignment="1">
      <alignment horizontal="center" vertical="top"/>
    </xf>
    <xf numFmtId="0" fontId="19" fillId="2" borderId="24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0" borderId="47" xfId="0" applyFont="1" applyBorder="1" applyAlignment="1">
      <alignment horizontal="center" vertical="center"/>
    </xf>
    <xf numFmtId="0" fontId="52" fillId="0" borderId="17" xfId="0" applyFont="1" applyBorder="1" applyAlignment="1">
      <alignment horizontal="center" vertical="center"/>
    </xf>
    <xf numFmtId="0" fontId="52" fillId="0" borderId="6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37" fillId="4" borderId="48" xfId="0" applyFont="1" applyFill="1" applyBorder="1" applyAlignment="1">
      <alignment horizontal="center"/>
    </xf>
    <xf numFmtId="0" fontId="37" fillId="4" borderId="42" xfId="0" applyFont="1" applyFill="1" applyBorder="1" applyAlignment="1">
      <alignment horizontal="center"/>
    </xf>
    <xf numFmtId="0" fontId="51" fillId="0" borderId="9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51" fillId="4" borderId="9" xfId="0" applyFont="1" applyFill="1" applyBorder="1" applyAlignment="1">
      <alignment horizontal="center" vertical="center"/>
    </xf>
    <xf numFmtId="0" fontId="51" fillId="4" borderId="4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right"/>
    </xf>
    <xf numFmtId="0" fontId="22" fillId="0" borderId="12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37" fillId="4" borderId="48" xfId="0" applyFont="1" applyFill="1" applyBorder="1" applyAlignment="1">
      <alignment horizontal="center" vertical="center"/>
    </xf>
    <xf numFmtId="0" fontId="10" fillId="4" borderId="42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6" borderId="48" xfId="0" applyFont="1" applyFill="1" applyBorder="1" applyAlignment="1">
      <alignment horizontal="center" vertical="center"/>
    </xf>
    <xf numFmtId="0" fontId="10" fillId="6" borderId="42" xfId="0" applyFont="1" applyFill="1" applyBorder="1" applyAlignment="1">
      <alignment horizontal="center" vertical="center"/>
    </xf>
    <xf numFmtId="0" fontId="10" fillId="6" borderId="48" xfId="0" applyFont="1" applyFill="1" applyBorder="1" applyAlignment="1">
      <alignment horizontal="center" vertical="top"/>
    </xf>
    <xf numFmtId="0" fontId="10" fillId="6" borderId="42" xfId="0" applyFont="1" applyFill="1" applyBorder="1" applyAlignment="1">
      <alignment horizontal="center" vertical="top"/>
    </xf>
    <xf numFmtId="0" fontId="37" fillId="4" borderId="52" xfId="0" applyFont="1" applyFill="1" applyBorder="1" applyAlignment="1">
      <alignment horizontal="center" vertical="center"/>
    </xf>
    <xf numFmtId="0" fontId="37" fillId="4" borderId="53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top"/>
    </xf>
    <xf numFmtId="0" fontId="19" fillId="0" borderId="26" xfId="0" applyFont="1" applyBorder="1" applyAlignment="1">
      <alignment horizontal="center" vertical="top"/>
    </xf>
    <xf numFmtId="0" fontId="19" fillId="0" borderId="11" xfId="0" applyFont="1" applyBorder="1" applyAlignment="1">
      <alignment horizontal="center" vertical="top"/>
    </xf>
    <xf numFmtId="0" fontId="19" fillId="0" borderId="24" xfId="0" applyFont="1" applyBorder="1" applyAlignment="1">
      <alignment horizontal="center" vertical="top"/>
    </xf>
    <xf numFmtId="0" fontId="19" fillId="0" borderId="2" xfId="0" applyFont="1" applyBorder="1" applyAlignment="1">
      <alignment horizontal="center" vertical="top"/>
    </xf>
    <xf numFmtId="0" fontId="19" fillId="0" borderId="9" xfId="0" applyFont="1" applyBorder="1" applyAlignment="1">
      <alignment horizontal="center" vertical="top"/>
    </xf>
    <xf numFmtId="0" fontId="19" fillId="0" borderId="4" xfId="0" applyFont="1" applyBorder="1" applyAlignment="1">
      <alignment horizontal="center" vertical="top"/>
    </xf>
    <xf numFmtId="0" fontId="37" fillId="4" borderId="14" xfId="0" applyFont="1" applyFill="1" applyBorder="1" applyAlignment="1">
      <alignment horizontal="center" vertical="top"/>
    </xf>
    <xf numFmtId="0" fontId="37" fillId="4" borderId="7" xfId="0" applyFont="1" applyFill="1" applyBorder="1" applyAlignment="1">
      <alignment horizontal="center" vertical="top"/>
    </xf>
    <xf numFmtId="0" fontId="37" fillId="5" borderId="48" xfId="0" applyFont="1" applyFill="1" applyBorder="1" applyAlignment="1">
      <alignment horizontal="center" vertical="center"/>
    </xf>
    <xf numFmtId="0" fontId="37" fillId="5" borderId="42" xfId="0" applyFont="1" applyFill="1" applyBorder="1" applyAlignment="1">
      <alignment horizontal="center" vertical="center"/>
    </xf>
    <xf numFmtId="0" fontId="19" fillId="0" borderId="46" xfId="0" applyFont="1" applyBorder="1" applyAlignment="1">
      <alignment horizontal="center"/>
    </xf>
    <xf numFmtId="0" fontId="19" fillId="0" borderId="47" xfId="0" applyFont="1" applyBorder="1" applyAlignment="1">
      <alignment horizontal="center"/>
    </xf>
    <xf numFmtId="0" fontId="19" fillId="0" borderId="50" xfId="0" applyFont="1" applyBorder="1" applyAlignment="1">
      <alignment horizontal="center"/>
    </xf>
    <xf numFmtId="0" fontId="19" fillId="0" borderId="54" xfId="0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39" fillId="0" borderId="46" xfId="0" applyFont="1" applyBorder="1" applyAlignment="1">
      <alignment horizontal="center"/>
    </xf>
    <xf numFmtId="0" fontId="39" fillId="0" borderId="50" xfId="0" applyFont="1" applyBorder="1" applyAlignment="1">
      <alignment horizontal="center"/>
    </xf>
    <xf numFmtId="0" fontId="39" fillId="0" borderId="54" xfId="0" applyFont="1" applyBorder="1" applyAlignment="1">
      <alignment horizontal="center"/>
    </xf>
    <xf numFmtId="0" fontId="64" fillId="0" borderId="46" xfId="0" applyFont="1" applyBorder="1" applyAlignment="1">
      <alignment horizontal="center"/>
    </xf>
    <xf numFmtId="0" fontId="64" fillId="0" borderId="50" xfId="0" applyFont="1" applyBorder="1" applyAlignment="1">
      <alignment horizontal="center"/>
    </xf>
    <xf numFmtId="0" fontId="64" fillId="0" borderId="54" xfId="0" applyFont="1" applyBorder="1" applyAlignment="1">
      <alignment horizontal="center"/>
    </xf>
    <xf numFmtId="0" fontId="102" fillId="5" borderId="14" xfId="0" applyFont="1" applyFill="1" applyBorder="1" applyAlignment="1">
      <alignment horizontal="center"/>
    </xf>
    <xf numFmtId="0" fontId="102" fillId="5" borderId="7" xfId="0" applyFont="1" applyFill="1" applyBorder="1" applyAlignment="1">
      <alignment horizontal="center"/>
    </xf>
    <xf numFmtId="0" fontId="33" fillId="14" borderId="3" xfId="0" applyFont="1" applyFill="1" applyBorder="1" applyAlignment="1">
      <alignment horizontal="center" vertical="center"/>
    </xf>
    <xf numFmtId="0" fontId="29" fillId="14" borderId="25" xfId="0" applyFont="1" applyFill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 wrapText="1"/>
    </xf>
    <xf numFmtId="0" fontId="29" fillId="14" borderId="24" xfId="0" applyFont="1" applyFill="1" applyBorder="1" applyAlignment="1">
      <alignment horizontal="center" vertical="center"/>
    </xf>
    <xf numFmtId="0" fontId="29" fillId="14" borderId="2" xfId="0" applyFont="1" applyFill="1" applyBorder="1" applyAlignment="1">
      <alignment horizontal="center" vertical="center"/>
    </xf>
    <xf numFmtId="0" fontId="29" fillId="14" borderId="25" xfId="0" applyFont="1" applyFill="1" applyBorder="1" applyAlignment="1">
      <alignment horizontal="center" vertical="center"/>
    </xf>
    <xf numFmtId="0" fontId="33" fillId="14" borderId="3" xfId="0" applyFont="1" applyFill="1" applyBorder="1" applyAlignment="1">
      <alignment horizontal="center" vertical="top"/>
    </xf>
    <xf numFmtId="0" fontId="10" fillId="0" borderId="0" xfId="0" applyFont="1" applyAlignment="1">
      <alignment horizontal="left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top" wrapText="1"/>
    </xf>
    <xf numFmtId="0" fontId="25" fillId="0" borderId="16" xfId="0" applyFont="1" applyBorder="1" applyAlignment="1">
      <alignment horizontal="center" vertical="top" wrapText="1"/>
    </xf>
    <xf numFmtId="0" fontId="25" fillId="0" borderId="4" xfId="0" applyFont="1" applyBorder="1" applyAlignment="1">
      <alignment horizontal="center" vertical="top" wrapText="1"/>
    </xf>
    <xf numFmtId="0" fontId="10" fillId="4" borderId="15" xfId="0" applyFont="1" applyFill="1" applyBorder="1" applyAlignment="1">
      <alignment horizontal="center" vertical="top" wrapText="1"/>
    </xf>
    <xf numFmtId="0" fontId="10" fillId="4" borderId="28" xfId="0" applyFont="1" applyFill="1" applyBorder="1" applyAlignment="1">
      <alignment horizontal="center" vertical="top" wrapText="1"/>
    </xf>
    <xf numFmtId="0" fontId="10" fillId="4" borderId="5" xfId="0" applyFont="1" applyFill="1" applyBorder="1" applyAlignment="1">
      <alignment horizontal="center" vertical="top" wrapText="1"/>
    </xf>
    <xf numFmtId="0" fontId="33" fillId="0" borderId="12" xfId="0" applyFont="1" applyBorder="1" applyAlignment="1">
      <alignment horizontal="center" vertical="top"/>
    </xf>
    <xf numFmtId="0" fontId="33" fillId="0" borderId="23" xfId="0" applyFont="1" applyBorder="1" applyAlignment="1">
      <alignment horizontal="center" vertical="top"/>
    </xf>
    <xf numFmtId="0" fontId="33" fillId="0" borderId="10" xfId="0" applyFont="1" applyBorder="1" applyAlignment="1">
      <alignment horizontal="center" vertical="top"/>
    </xf>
    <xf numFmtId="0" fontId="33" fillId="0" borderId="5" xfId="0" applyFont="1" applyBorder="1" applyAlignment="1">
      <alignment horizontal="center" vertical="center"/>
    </xf>
    <xf numFmtId="0" fontId="33" fillId="0" borderId="59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 wrapText="1"/>
    </xf>
    <xf numFmtId="0" fontId="33" fillId="0" borderId="59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33" fillId="0" borderId="49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top" wrapText="1"/>
    </xf>
    <xf numFmtId="0" fontId="33" fillId="0" borderId="4" xfId="0" applyFont="1" applyBorder="1" applyAlignment="1">
      <alignment horizontal="center" vertical="top" wrapText="1"/>
    </xf>
    <xf numFmtId="0" fontId="10" fillId="4" borderId="48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top"/>
    </xf>
    <xf numFmtId="0" fontId="10" fillId="0" borderId="18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33" fillId="0" borderId="16" xfId="0" applyFont="1" applyBorder="1" applyAlignment="1">
      <alignment horizontal="center" vertical="top" wrapText="1"/>
    </xf>
    <xf numFmtId="0" fontId="33" fillId="0" borderId="15" xfId="0" applyFont="1" applyBorder="1" applyAlignment="1">
      <alignment horizontal="center" vertical="center"/>
    </xf>
    <xf numFmtId="0" fontId="33" fillId="0" borderId="4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37" fillId="6" borderId="48" xfId="0" applyFont="1" applyFill="1" applyBorder="1" applyAlignment="1">
      <alignment horizontal="center" vertical="top"/>
    </xf>
    <xf numFmtId="0" fontId="37" fillId="6" borderId="42" xfId="0" applyFont="1" applyFill="1" applyBorder="1" applyAlignment="1">
      <alignment horizontal="center" vertical="top"/>
    </xf>
    <xf numFmtId="0" fontId="11" fillId="3" borderId="25" xfId="0" applyFont="1" applyFill="1" applyBorder="1" applyAlignment="1">
      <alignment horizontal="center" vertical="top"/>
    </xf>
    <xf numFmtId="0" fontId="19" fillId="3" borderId="25" xfId="0" applyFont="1" applyFill="1" applyBorder="1" applyAlignment="1">
      <alignment horizontal="center" vertical="top"/>
    </xf>
    <xf numFmtId="0" fontId="19" fillId="3" borderId="26" xfId="0" applyFont="1" applyFill="1" applyBorder="1" applyAlignment="1">
      <alignment horizontal="center" vertical="top"/>
    </xf>
    <xf numFmtId="0" fontId="25" fillId="0" borderId="0" xfId="0" applyFont="1" applyAlignment="1">
      <alignment horizontal="left" vertical="top"/>
    </xf>
    <xf numFmtId="0" fontId="19" fillId="3" borderId="18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top"/>
    </xf>
    <xf numFmtId="0" fontId="11" fillId="0" borderId="46" xfId="0" applyFont="1" applyBorder="1" applyAlignment="1">
      <alignment horizontal="center" vertical="top"/>
    </xf>
    <xf numFmtId="0" fontId="11" fillId="0" borderId="47" xfId="0" applyFont="1" applyBorder="1" applyAlignment="1">
      <alignment horizontal="center" vertical="top"/>
    </xf>
    <xf numFmtId="0" fontId="19" fillId="0" borderId="9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19" fillId="2" borderId="46" xfId="0" applyFont="1" applyFill="1" applyBorder="1" applyAlignment="1">
      <alignment horizontal="center" vertical="center"/>
    </xf>
    <xf numFmtId="0" fontId="19" fillId="2" borderId="47" xfId="0" applyFont="1" applyFill="1" applyBorder="1" applyAlignment="1">
      <alignment horizontal="center" vertical="center"/>
    </xf>
    <xf numFmtId="0" fontId="108" fillId="0" borderId="9" xfId="0" applyFont="1" applyBorder="1" applyAlignment="1">
      <alignment horizontal="center" vertical="center" wrapText="1"/>
    </xf>
    <xf numFmtId="0" fontId="108" fillId="0" borderId="4" xfId="0" applyFont="1" applyBorder="1" applyAlignment="1">
      <alignment horizontal="center" vertical="center" wrapText="1"/>
    </xf>
    <xf numFmtId="0" fontId="108" fillId="0" borderId="15" xfId="0" applyFont="1" applyBorder="1" applyAlignment="1">
      <alignment horizontal="center" vertical="center"/>
    </xf>
    <xf numFmtId="0" fontId="108" fillId="0" borderId="13" xfId="0" applyFont="1" applyBorder="1" applyAlignment="1">
      <alignment horizontal="center" vertical="center"/>
    </xf>
    <xf numFmtId="0" fontId="125" fillId="0" borderId="12" xfId="0" applyFont="1" applyBorder="1" applyAlignment="1">
      <alignment horizontal="center" vertical="center"/>
    </xf>
    <xf numFmtId="0" fontId="125" fillId="0" borderId="10" xfId="0" applyFont="1" applyBorder="1" applyAlignment="1">
      <alignment horizontal="center" vertical="center"/>
    </xf>
    <xf numFmtId="0" fontId="125" fillId="5" borderId="48" xfId="0" applyFont="1" applyFill="1" applyBorder="1" applyAlignment="1">
      <alignment horizontal="center" vertical="center"/>
    </xf>
    <xf numFmtId="0" fontId="125" fillId="5" borderId="42" xfId="0" applyFont="1" applyFill="1" applyBorder="1" applyAlignment="1">
      <alignment horizontal="center" vertical="center"/>
    </xf>
    <xf numFmtId="0" fontId="108" fillId="2" borderId="24" xfId="0" applyFont="1" applyFill="1" applyBorder="1" applyAlignment="1">
      <alignment horizontal="center" vertical="center"/>
    </xf>
    <xf numFmtId="0" fontId="108" fillId="2" borderId="2" xfId="0" applyFont="1" applyFill="1" applyBorder="1" applyAlignment="1">
      <alignment horizontal="center" vertical="center"/>
    </xf>
    <xf numFmtId="0" fontId="108" fillId="2" borderId="9" xfId="0" applyFont="1" applyFill="1" applyBorder="1" applyAlignment="1">
      <alignment horizontal="center" vertical="center"/>
    </xf>
    <xf numFmtId="0" fontId="108" fillId="2" borderId="4" xfId="0" applyFont="1" applyFill="1" applyBorder="1" applyAlignment="1">
      <alignment horizontal="center" vertical="center"/>
    </xf>
    <xf numFmtId="0" fontId="108" fillId="2" borderId="46" xfId="0" applyFont="1" applyFill="1" applyBorder="1" applyAlignment="1">
      <alignment horizontal="center" vertical="center"/>
    </xf>
    <xf numFmtId="0" fontId="108" fillId="2" borderId="47" xfId="0" applyFont="1" applyFill="1" applyBorder="1" applyAlignment="1">
      <alignment horizontal="center" vertical="center"/>
    </xf>
    <xf numFmtId="0" fontId="108" fillId="0" borderId="46" xfId="0" applyFont="1" applyBorder="1" applyAlignment="1">
      <alignment horizontal="center" vertical="center"/>
    </xf>
    <xf numFmtId="0" fontId="108" fillId="0" borderId="47" xfId="0" applyFont="1" applyBorder="1" applyAlignment="1">
      <alignment horizontal="center" vertical="center"/>
    </xf>
    <xf numFmtId="0" fontId="27" fillId="4" borderId="55" xfId="0" applyFont="1" applyFill="1" applyBorder="1" applyAlignment="1">
      <alignment horizontal="center" vertical="center"/>
    </xf>
    <xf numFmtId="0" fontId="27" fillId="4" borderId="56" xfId="0" applyFont="1" applyFill="1" applyBorder="1" applyAlignment="1">
      <alignment horizontal="center" vertical="center"/>
    </xf>
    <xf numFmtId="0" fontId="27" fillId="5" borderId="48" xfId="0" applyFont="1" applyFill="1" applyBorder="1" applyAlignment="1">
      <alignment horizontal="center" vertical="center"/>
    </xf>
    <xf numFmtId="0" fontId="27" fillId="5" borderId="42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385C13BA-84C3-4746-A410-00F5603697A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opLeftCell="A4" workbookViewId="0">
      <selection activeCell="E29" sqref="E29"/>
    </sheetView>
  </sheetViews>
  <sheetFormatPr defaultRowHeight="12.5"/>
  <cols>
    <col min="2" max="2" width="18.81640625" bestFit="1" customWidth="1"/>
    <col min="3" max="3" width="22.1796875" bestFit="1" customWidth="1"/>
    <col min="4" max="4" width="20.453125" bestFit="1" customWidth="1"/>
    <col min="5" max="5" width="13.81640625" bestFit="1" customWidth="1"/>
    <col min="6" max="6" width="13.1796875" bestFit="1" customWidth="1"/>
    <col min="7" max="7" width="14" bestFit="1" customWidth="1"/>
    <col min="8" max="8" width="8.453125" bestFit="1" customWidth="1"/>
  </cols>
  <sheetData>
    <row r="1" spans="1:8" ht="24.5">
      <c r="A1" s="328"/>
      <c r="B1" s="329"/>
      <c r="C1" s="329"/>
      <c r="D1" s="329"/>
      <c r="E1" s="329"/>
      <c r="F1" s="955" t="s">
        <v>2</v>
      </c>
      <c r="G1" s="955"/>
      <c r="H1" s="955"/>
    </row>
    <row r="2" spans="1:8" ht="30">
      <c r="A2" s="956" t="s">
        <v>3</v>
      </c>
      <c r="B2" s="956"/>
      <c r="C2" s="956"/>
      <c r="D2" s="329"/>
      <c r="E2" s="329"/>
      <c r="F2" s="957" t="s">
        <v>370</v>
      </c>
      <c r="G2" s="957"/>
      <c r="H2" s="957"/>
    </row>
    <row r="3" spans="1:8" ht="27.5">
      <c r="A3" s="956" t="s">
        <v>5</v>
      </c>
      <c r="B3" s="956"/>
      <c r="C3" s="956"/>
      <c r="D3" s="329"/>
      <c r="E3" s="329"/>
      <c r="F3" s="958">
        <v>3</v>
      </c>
      <c r="G3" s="958"/>
      <c r="H3" s="958"/>
    </row>
    <row r="4" spans="1:8" ht="24.5">
      <c r="A4" s="959" t="s">
        <v>371</v>
      </c>
      <c r="B4" s="959"/>
      <c r="C4" s="959"/>
      <c r="D4" s="959"/>
      <c r="E4" s="959"/>
      <c r="F4" s="959"/>
      <c r="G4" s="959"/>
      <c r="H4" s="959"/>
    </row>
    <row r="5" spans="1:8" ht="25" thickBot="1">
      <c r="A5" s="954" t="s">
        <v>372</v>
      </c>
      <c r="B5" s="954"/>
      <c r="C5" s="954"/>
      <c r="D5" s="954"/>
      <c r="E5" s="954"/>
      <c r="F5" s="954"/>
      <c r="G5" s="954"/>
      <c r="H5" s="954"/>
    </row>
    <row r="6" spans="1:8" ht="23.5" thickTop="1">
      <c r="A6" s="330" t="s">
        <v>373</v>
      </c>
      <c r="B6" s="331" t="s">
        <v>374</v>
      </c>
      <c r="C6" s="331" t="s">
        <v>375</v>
      </c>
      <c r="D6" s="331" t="s">
        <v>376</v>
      </c>
      <c r="E6" s="331" t="s">
        <v>377</v>
      </c>
      <c r="F6" s="331" t="s">
        <v>378</v>
      </c>
      <c r="G6" s="331" t="s">
        <v>379</v>
      </c>
      <c r="H6" s="332" t="s">
        <v>12</v>
      </c>
    </row>
    <row r="7" spans="1:8" ht="23">
      <c r="A7" s="333"/>
      <c r="B7" s="334" t="s">
        <v>380</v>
      </c>
      <c r="C7" s="334" t="s">
        <v>380</v>
      </c>
      <c r="D7" s="334" t="s">
        <v>380</v>
      </c>
      <c r="E7" s="334" t="s">
        <v>380</v>
      </c>
      <c r="F7" s="334" t="s">
        <v>381</v>
      </c>
      <c r="G7" s="334" t="s">
        <v>382</v>
      </c>
      <c r="H7" s="335"/>
    </row>
    <row r="8" spans="1:8" ht="23">
      <c r="A8" s="336">
        <v>2000</v>
      </c>
      <c r="B8" s="337">
        <f>C8+D8+E8</f>
        <v>296030</v>
      </c>
      <c r="C8" s="338">
        <v>245600</v>
      </c>
      <c r="D8" s="338">
        <v>36000</v>
      </c>
      <c r="E8" s="338">
        <v>14430</v>
      </c>
      <c r="F8" s="338">
        <v>26300</v>
      </c>
      <c r="G8" s="338">
        <v>7508</v>
      </c>
      <c r="H8" s="339"/>
    </row>
    <row r="9" spans="1:8" ht="23">
      <c r="A9" s="336">
        <v>2001</v>
      </c>
      <c r="B9" s="337">
        <f t="shared" ref="B9:B22" si="0">C9+D9+E9</f>
        <v>441000</v>
      </c>
      <c r="C9" s="338">
        <v>385000</v>
      </c>
      <c r="D9" s="338">
        <v>42000</v>
      </c>
      <c r="E9" s="338">
        <v>14000</v>
      </c>
      <c r="F9" s="338">
        <v>36000</v>
      </c>
      <c r="G9" s="338">
        <v>11000</v>
      </c>
      <c r="H9" s="339"/>
    </row>
    <row r="10" spans="1:8" ht="23">
      <c r="A10" s="336">
        <v>2002</v>
      </c>
      <c r="B10" s="337">
        <f t="shared" si="0"/>
        <v>420750</v>
      </c>
      <c r="C10" s="338">
        <v>360300</v>
      </c>
      <c r="D10" s="338">
        <v>45850</v>
      </c>
      <c r="E10" s="338">
        <v>14600</v>
      </c>
      <c r="F10" s="338">
        <v>50850</v>
      </c>
      <c r="G10" s="338">
        <v>13420</v>
      </c>
      <c r="H10" s="339"/>
    </row>
    <row r="11" spans="1:8" ht="23">
      <c r="A11" s="336">
        <v>2003</v>
      </c>
      <c r="B11" s="337">
        <f t="shared" si="0"/>
        <v>382000</v>
      </c>
      <c r="C11" s="338">
        <v>308750</v>
      </c>
      <c r="D11" s="338">
        <v>54750</v>
      </c>
      <c r="E11" s="338">
        <v>18500</v>
      </c>
      <c r="F11" s="338">
        <v>78008</v>
      </c>
      <c r="G11" s="338">
        <v>14293</v>
      </c>
      <c r="H11" s="339"/>
    </row>
    <row r="12" spans="1:8" ht="23">
      <c r="A12" s="336">
        <v>2004</v>
      </c>
      <c r="B12" s="337">
        <f t="shared" si="0"/>
        <v>326635</v>
      </c>
      <c r="C12" s="338">
        <v>250000</v>
      </c>
      <c r="D12" s="338">
        <v>55800</v>
      </c>
      <c r="E12" s="338">
        <v>20835</v>
      </c>
      <c r="F12" s="338">
        <v>74820</v>
      </c>
      <c r="G12" s="338">
        <v>15793</v>
      </c>
      <c r="H12" s="339"/>
    </row>
    <row r="13" spans="1:8" ht="23">
      <c r="A13" s="336">
        <v>2005</v>
      </c>
      <c r="B13" s="337">
        <f t="shared" si="0"/>
        <v>410025</v>
      </c>
      <c r="C13" s="338">
        <v>324000</v>
      </c>
      <c r="D13" s="338">
        <v>60000</v>
      </c>
      <c r="E13" s="338">
        <v>26025</v>
      </c>
      <c r="F13" s="338">
        <v>120000</v>
      </c>
      <c r="G13" s="338">
        <v>18733</v>
      </c>
      <c r="H13" s="339"/>
    </row>
    <row r="14" spans="1:8" ht="23">
      <c r="A14" s="336">
        <v>2006</v>
      </c>
      <c r="B14" s="337">
        <f t="shared" si="0"/>
        <v>516700</v>
      </c>
      <c r="C14" s="338">
        <v>422000</v>
      </c>
      <c r="D14" s="338">
        <v>60500</v>
      </c>
      <c r="E14" s="338">
        <v>34200</v>
      </c>
      <c r="F14" s="338">
        <v>137642</v>
      </c>
      <c r="G14" s="338">
        <v>21335</v>
      </c>
      <c r="H14" s="339"/>
    </row>
    <row r="15" spans="1:8" ht="23">
      <c r="A15" s="336">
        <v>2007</v>
      </c>
      <c r="B15" s="337">
        <f t="shared" si="0"/>
        <v>493760</v>
      </c>
      <c r="C15" s="338">
        <v>395000</v>
      </c>
      <c r="D15" s="338">
        <v>63500</v>
      </c>
      <c r="E15" s="338">
        <v>35260</v>
      </c>
      <c r="F15" s="338">
        <v>128945</v>
      </c>
      <c r="G15" s="338">
        <v>33778</v>
      </c>
      <c r="H15" s="339"/>
    </row>
    <row r="16" spans="1:8" ht="23">
      <c r="A16" s="336">
        <v>2008</v>
      </c>
      <c r="B16" s="337">
        <f t="shared" si="0"/>
        <v>471000</v>
      </c>
      <c r="C16" s="338">
        <v>365000</v>
      </c>
      <c r="D16" s="338">
        <v>66000</v>
      </c>
      <c r="E16" s="338">
        <v>40000</v>
      </c>
      <c r="F16" s="338">
        <v>156500</v>
      </c>
      <c r="G16" s="338">
        <v>37193</v>
      </c>
      <c r="H16" s="339"/>
    </row>
    <row r="17" spans="1:8" ht="23">
      <c r="A17" s="336">
        <v>2009</v>
      </c>
      <c r="B17" s="337">
        <f t="shared" si="0"/>
        <v>515000</v>
      </c>
      <c r="C17" s="338">
        <v>390000</v>
      </c>
      <c r="D17" s="338">
        <v>75000</v>
      </c>
      <c r="E17" s="338">
        <v>50000</v>
      </c>
      <c r="F17" s="338">
        <v>185000</v>
      </c>
      <c r="G17" s="338">
        <v>69750</v>
      </c>
      <c r="H17" s="339"/>
    </row>
    <row r="18" spans="1:8" ht="23">
      <c r="A18" s="336">
        <v>2010</v>
      </c>
      <c r="B18" s="337">
        <f t="shared" si="0"/>
        <v>550000</v>
      </c>
      <c r="C18" s="338">
        <v>405000</v>
      </c>
      <c r="D18" s="338">
        <v>85000</v>
      </c>
      <c r="E18" s="338">
        <v>60000</v>
      </c>
      <c r="F18" s="338">
        <v>283000</v>
      </c>
      <c r="G18" s="338">
        <v>110440</v>
      </c>
      <c r="H18" s="339"/>
    </row>
    <row r="19" spans="1:8" ht="23">
      <c r="A19" s="336">
        <v>2011</v>
      </c>
      <c r="B19" s="337">
        <f t="shared" si="0"/>
        <v>608000</v>
      </c>
      <c r="C19" s="338">
        <v>445000</v>
      </c>
      <c r="D19" s="338">
        <v>91000</v>
      </c>
      <c r="E19" s="338">
        <v>72000</v>
      </c>
      <c r="F19" s="338">
        <v>230000</v>
      </c>
      <c r="G19" s="338">
        <v>130000</v>
      </c>
      <c r="H19" s="339"/>
    </row>
    <row r="20" spans="1:8" ht="23">
      <c r="A20" s="336">
        <v>2012</v>
      </c>
      <c r="B20" s="337">
        <f t="shared" si="0"/>
        <v>682000</v>
      </c>
      <c r="C20" s="338">
        <v>509000</v>
      </c>
      <c r="D20" s="338">
        <v>99000</v>
      </c>
      <c r="E20" s="338">
        <v>74000</v>
      </c>
      <c r="F20" s="338">
        <v>250000</v>
      </c>
      <c r="G20" s="338">
        <v>140000</v>
      </c>
      <c r="H20" s="339"/>
    </row>
    <row r="21" spans="1:8" ht="23">
      <c r="A21" s="336">
        <v>2013</v>
      </c>
      <c r="B21" s="337">
        <f t="shared" si="0"/>
        <v>728000</v>
      </c>
      <c r="C21" s="338">
        <v>528000</v>
      </c>
      <c r="D21" s="338">
        <v>110000</v>
      </c>
      <c r="E21" s="338">
        <v>90000</v>
      </c>
      <c r="F21" s="338">
        <v>320000</v>
      </c>
      <c r="G21" s="338">
        <v>150000</v>
      </c>
      <c r="H21" s="339"/>
    </row>
    <row r="22" spans="1:8" ht="23.5" thickBot="1">
      <c r="A22" s="340">
        <v>2014</v>
      </c>
      <c r="B22" s="341">
        <f t="shared" si="0"/>
        <v>624328</v>
      </c>
      <c r="C22" s="341">
        <v>423773</v>
      </c>
      <c r="D22" s="341">
        <v>105500</v>
      </c>
      <c r="E22" s="341">
        <v>95055</v>
      </c>
      <c r="F22" s="342">
        <v>215500</v>
      </c>
      <c r="G22" s="342">
        <v>120000</v>
      </c>
      <c r="H22" s="343"/>
    </row>
    <row r="23" spans="1:8" ht="13" thickTop="1"/>
  </sheetData>
  <mergeCells count="7">
    <mergeCell ref="A5:H5"/>
    <mergeCell ref="F1:H1"/>
    <mergeCell ref="A2:C2"/>
    <mergeCell ref="F2:H2"/>
    <mergeCell ref="A3:C3"/>
    <mergeCell ref="F3:H3"/>
    <mergeCell ref="A4:H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H14"/>
  <sheetViews>
    <sheetView topLeftCell="A4" zoomScale="115" zoomScaleNormal="115" workbookViewId="0">
      <selection activeCell="C11" sqref="C11:E13"/>
    </sheetView>
  </sheetViews>
  <sheetFormatPr defaultColWidth="9.1796875" defaultRowHeight="25" customHeight="1"/>
  <cols>
    <col min="1" max="1" width="4.453125" style="16" customWidth="1"/>
    <col min="2" max="2" width="14.1796875" style="16" customWidth="1"/>
    <col min="3" max="3" width="16.1796875" style="16" customWidth="1"/>
    <col min="4" max="4" width="17.81640625" style="16" hidden="1" customWidth="1"/>
    <col min="5" max="5" width="18.1796875" style="16" customWidth="1"/>
    <col min="6" max="6" width="11.1796875" style="16" customWidth="1"/>
    <col min="7" max="7" width="10.54296875" style="16" customWidth="1"/>
    <col min="8" max="8" width="9.1796875" style="16" customWidth="1"/>
    <col min="9" max="16384" width="9.1796875" style="16"/>
  </cols>
  <sheetData>
    <row r="1" spans="1:8" ht="25" customHeight="1">
      <c r="A1" s="253"/>
      <c r="B1" s="253"/>
      <c r="C1" s="253"/>
      <c r="D1" s="253"/>
      <c r="E1" s="253"/>
      <c r="F1" s="253"/>
      <c r="G1" s="253"/>
      <c r="H1" s="253"/>
    </row>
    <row r="2" spans="1:8" ht="25" customHeight="1">
      <c r="A2" s="256"/>
      <c r="B2" s="256"/>
      <c r="C2" s="256"/>
      <c r="D2" s="256"/>
      <c r="E2" s="256"/>
      <c r="F2" s="986" t="s">
        <v>2</v>
      </c>
      <c r="G2" s="986"/>
      <c r="H2" s="986"/>
    </row>
    <row r="3" spans="1:8" ht="25" customHeight="1">
      <c r="A3" s="973" t="s">
        <v>3</v>
      </c>
      <c r="B3" s="973"/>
      <c r="C3" s="973"/>
      <c r="D3" s="973"/>
      <c r="E3" s="257"/>
      <c r="F3" s="987" t="s">
        <v>4</v>
      </c>
      <c r="G3" s="987"/>
      <c r="H3" s="987"/>
    </row>
    <row r="4" spans="1:8" ht="25" customHeight="1">
      <c r="A4" s="980" t="s">
        <v>5</v>
      </c>
      <c r="B4" s="980"/>
      <c r="C4" s="980"/>
      <c r="D4" s="980"/>
      <c r="E4" s="259"/>
      <c r="F4" s="989">
        <v>3</v>
      </c>
      <c r="G4" s="989"/>
      <c r="H4" s="989"/>
    </row>
    <row r="5" spans="1:8" ht="30" customHeight="1">
      <c r="A5" s="973" t="s">
        <v>502</v>
      </c>
      <c r="B5" s="973"/>
      <c r="C5" s="973"/>
      <c r="D5" s="973"/>
      <c r="E5" s="973"/>
      <c r="F5" s="973"/>
      <c r="G5" s="973"/>
      <c r="H5" s="973"/>
    </row>
    <row r="6" spans="1:8" ht="6.75" customHeight="1">
      <c r="A6" s="973"/>
      <c r="B6" s="973"/>
      <c r="C6" s="973"/>
      <c r="D6" s="973"/>
      <c r="E6" s="973"/>
      <c r="F6" s="973"/>
      <c r="G6" s="973"/>
      <c r="H6" s="973"/>
    </row>
    <row r="7" spans="1:8" ht="30" customHeight="1" thickBot="1">
      <c r="A7" s="261"/>
      <c r="B7" s="261"/>
      <c r="C7" s="261"/>
      <c r="D7" s="262"/>
      <c r="E7" s="261"/>
      <c r="F7" s="1023" t="s">
        <v>619</v>
      </c>
      <c r="G7" s="1023"/>
      <c r="H7" s="1023"/>
    </row>
    <row r="8" spans="1:8" ht="25" customHeight="1">
      <c r="A8" s="982" t="s">
        <v>7</v>
      </c>
      <c r="B8" s="263" t="s">
        <v>8</v>
      </c>
      <c r="C8" s="264" t="s">
        <v>421</v>
      </c>
      <c r="D8" s="263" t="s">
        <v>10</v>
      </c>
      <c r="E8" s="264" t="s">
        <v>421</v>
      </c>
      <c r="F8" s="984" t="s">
        <v>11</v>
      </c>
      <c r="G8" s="985"/>
      <c r="H8" s="266" t="s">
        <v>12</v>
      </c>
    </row>
    <row r="9" spans="1:8" ht="25" customHeight="1">
      <c r="A9" s="983"/>
      <c r="B9" s="267" t="s">
        <v>13</v>
      </c>
      <c r="C9" s="429">
        <v>2024</v>
      </c>
      <c r="D9" s="429">
        <v>2025</v>
      </c>
      <c r="E9" s="429">
        <v>2025</v>
      </c>
      <c r="F9" s="268" t="s">
        <v>14</v>
      </c>
      <c r="G9" s="269" t="s">
        <v>15</v>
      </c>
      <c r="H9" s="270"/>
    </row>
    <row r="10" spans="1:8" ht="25" customHeight="1">
      <c r="A10" s="271">
        <v>1</v>
      </c>
      <c r="B10" s="327">
        <v>2</v>
      </c>
      <c r="C10" s="327">
        <v>3</v>
      </c>
      <c r="D10" s="327">
        <v>4</v>
      </c>
      <c r="E10" s="327">
        <v>5</v>
      </c>
      <c r="F10" s="327">
        <v>6</v>
      </c>
      <c r="G10" s="327">
        <v>7</v>
      </c>
      <c r="H10" s="273"/>
    </row>
    <row r="11" spans="1:8" ht="25" customHeight="1">
      <c r="A11" s="274">
        <v>1</v>
      </c>
      <c r="B11" s="114" t="s">
        <v>16</v>
      </c>
      <c r="C11" s="895"/>
      <c r="D11" s="896"/>
      <c r="E11" s="895"/>
      <c r="F11" s="641" t="e">
        <f>E11/D11*100</f>
        <v>#DIV/0!</v>
      </c>
      <c r="G11" s="642">
        <f>E11-C11</f>
        <v>0</v>
      </c>
      <c r="H11" s="280"/>
    </row>
    <row r="12" spans="1:8" ht="25" customHeight="1">
      <c r="A12" s="281">
        <v>2</v>
      </c>
      <c r="B12" s="114" t="s">
        <v>17</v>
      </c>
      <c r="C12" s="895"/>
      <c r="D12" s="896"/>
      <c r="E12" s="895"/>
      <c r="F12" s="641" t="e">
        <f>E12/D12*100</f>
        <v>#DIV/0!</v>
      </c>
      <c r="G12" s="642">
        <f>E12-C12</f>
        <v>0</v>
      </c>
      <c r="H12" s="280"/>
    </row>
    <row r="13" spans="1:8" ht="25" customHeight="1">
      <c r="A13" s="274">
        <v>3</v>
      </c>
      <c r="B13" s="114" t="s">
        <v>103</v>
      </c>
      <c r="C13" s="895"/>
      <c r="D13" s="896"/>
      <c r="E13" s="895"/>
      <c r="F13" s="641" t="e">
        <f>E13/D13*100</f>
        <v>#DIV/0!</v>
      </c>
      <c r="G13" s="642">
        <f>E13-C13</f>
        <v>0</v>
      </c>
      <c r="H13" s="280"/>
    </row>
    <row r="14" spans="1:8" ht="25" customHeight="1" thickBot="1">
      <c r="A14" s="1021" t="s">
        <v>30</v>
      </c>
      <c r="B14" s="1022"/>
      <c r="C14" s="809">
        <f>SUM(C11:C13)</f>
        <v>0</v>
      </c>
      <c r="D14" s="810">
        <f>SUM(D11:D13)</f>
        <v>0</v>
      </c>
      <c r="E14" s="811">
        <f>SUM(E11:E13)</f>
        <v>0</v>
      </c>
      <c r="F14" s="812" t="e">
        <f>E13/D13*100</f>
        <v>#DIV/0!</v>
      </c>
      <c r="G14" s="813">
        <f>E14-C14</f>
        <v>0</v>
      </c>
      <c r="H14" s="801" t="s">
        <v>0</v>
      </c>
    </row>
  </sheetData>
  <mergeCells count="11">
    <mergeCell ref="F2:H2"/>
    <mergeCell ref="F3:H3"/>
    <mergeCell ref="F4:H4"/>
    <mergeCell ref="F7:H7"/>
    <mergeCell ref="A8:A9"/>
    <mergeCell ref="A5:H5"/>
    <mergeCell ref="A14:B14"/>
    <mergeCell ref="F8:G8"/>
    <mergeCell ref="A6:H6"/>
    <mergeCell ref="A3:D3"/>
    <mergeCell ref="A4:D4"/>
  </mergeCells>
  <phoneticPr fontId="0" type="noConversion"/>
  <printOptions horizontalCentered="1"/>
  <pageMargins left="0" right="0" top="0.5" bottom="0.5" header="0.25" footer="0.2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H35"/>
  <sheetViews>
    <sheetView topLeftCell="A17" zoomScale="106" zoomScaleNormal="106" workbookViewId="0">
      <selection activeCell="B9" sqref="B9:B33"/>
    </sheetView>
  </sheetViews>
  <sheetFormatPr defaultColWidth="9.1796875" defaultRowHeight="12.5"/>
  <cols>
    <col min="1" max="1" width="5.81640625" style="16" customWidth="1"/>
    <col min="2" max="2" width="13.453125" style="16" customWidth="1"/>
    <col min="3" max="5" width="12.1796875" style="16" customWidth="1"/>
    <col min="6" max="6" width="10.54296875" style="16" customWidth="1"/>
    <col min="7" max="7" width="11.81640625" style="16" customWidth="1"/>
    <col min="8" max="8" width="11" style="16" customWidth="1"/>
    <col min="9" max="16384" width="9.1796875" style="16"/>
  </cols>
  <sheetData>
    <row r="1" spans="1:8" ht="36.65" customHeight="1">
      <c r="A1" s="287"/>
      <c r="B1" s="287"/>
      <c r="C1" s="287"/>
      <c r="E1" s="363"/>
      <c r="F1" s="1018" t="s">
        <v>2</v>
      </c>
      <c r="G1" s="1018"/>
      <c r="H1" s="1018"/>
    </row>
    <row r="2" spans="1:8" ht="32.5" customHeight="1">
      <c r="A2" s="973" t="s">
        <v>3</v>
      </c>
      <c r="B2" s="973"/>
      <c r="C2" s="973"/>
      <c r="D2" s="973"/>
      <c r="E2" s="258"/>
      <c r="F2" s="987" t="s">
        <v>4</v>
      </c>
      <c r="G2" s="987"/>
      <c r="H2" s="987"/>
    </row>
    <row r="3" spans="1:8" ht="30.65" customHeight="1">
      <c r="A3" s="973" t="s">
        <v>5</v>
      </c>
      <c r="B3" s="973"/>
      <c r="C3" s="973"/>
      <c r="D3" s="973"/>
      <c r="E3" s="364"/>
      <c r="F3" s="989">
        <v>3</v>
      </c>
      <c r="G3" s="989"/>
      <c r="H3" s="989"/>
    </row>
    <row r="4" spans="1:8" ht="31.4" customHeight="1">
      <c r="A4" s="956" t="s">
        <v>31</v>
      </c>
      <c r="B4" s="956"/>
      <c r="C4" s="956"/>
      <c r="D4" s="956"/>
      <c r="E4" s="956"/>
      <c r="F4" s="956"/>
      <c r="G4" s="956"/>
      <c r="H4" s="956"/>
    </row>
    <row r="5" spans="1:8" ht="29.15" customHeight="1">
      <c r="A5" s="973" t="s">
        <v>503</v>
      </c>
      <c r="B5" s="973"/>
      <c r="C5" s="973"/>
      <c r="D5" s="973"/>
      <c r="E5" s="973"/>
      <c r="F5" s="973"/>
      <c r="G5" s="973"/>
      <c r="H5" s="973"/>
    </row>
    <row r="6" spans="1:8" ht="24" customHeight="1" thickBot="1">
      <c r="A6" s="261"/>
      <c r="B6" s="261"/>
      <c r="C6" s="261"/>
      <c r="D6" s="261"/>
      <c r="E6" s="261"/>
      <c r="F6" s="261"/>
      <c r="G6" s="1026" t="s">
        <v>619</v>
      </c>
      <c r="H6" s="1026"/>
    </row>
    <row r="7" spans="1:8" ht="22" customHeight="1">
      <c r="A7" s="1027" t="s">
        <v>7</v>
      </c>
      <c r="B7" s="289" t="s">
        <v>8</v>
      </c>
      <c r="C7" s="289" t="s">
        <v>32</v>
      </c>
      <c r="D7" s="289" t="s">
        <v>33</v>
      </c>
      <c r="E7" s="289" t="s">
        <v>32</v>
      </c>
      <c r="F7" s="1029" t="s">
        <v>11</v>
      </c>
      <c r="G7" s="1030"/>
      <c r="H7" s="290" t="s">
        <v>12</v>
      </c>
    </row>
    <row r="8" spans="1:8" ht="20.25" customHeight="1">
      <c r="A8" s="1028"/>
      <c r="B8" s="291" t="s">
        <v>13</v>
      </c>
      <c r="C8" s="292">
        <v>2024</v>
      </c>
      <c r="D8" s="292">
        <v>2025</v>
      </c>
      <c r="E8" s="292">
        <v>2025</v>
      </c>
      <c r="F8" s="323" t="s">
        <v>369</v>
      </c>
      <c r="G8" s="324" t="s">
        <v>15</v>
      </c>
      <c r="H8" s="293"/>
    </row>
    <row r="9" spans="1:8" ht="20.149999999999999" customHeight="1">
      <c r="A9" s="294">
        <v>1</v>
      </c>
      <c r="B9" s="114"/>
      <c r="C9" s="897"/>
      <c r="D9" s="898"/>
      <c r="E9" s="897"/>
      <c r="F9" s="641" t="e">
        <f>E9/D9*100</f>
        <v>#DIV/0!</v>
      </c>
      <c r="G9" s="642">
        <f>E9-C9</f>
        <v>0</v>
      </c>
      <c r="H9" s="280"/>
    </row>
    <row r="10" spans="1:8" ht="20.149999999999999" customHeight="1">
      <c r="A10" s="294">
        <v>2</v>
      </c>
      <c r="B10" s="114"/>
      <c r="C10" s="897"/>
      <c r="D10" s="898"/>
      <c r="E10" s="897"/>
      <c r="F10" s="641" t="e">
        <f>E10/D10*100</f>
        <v>#DIV/0!</v>
      </c>
      <c r="G10" s="642">
        <f t="shared" ref="G10:G33" si="0">E10-C10</f>
        <v>0</v>
      </c>
      <c r="H10" s="280"/>
    </row>
    <row r="11" spans="1:8" ht="20.149999999999999" customHeight="1">
      <c r="A11" s="294">
        <v>3</v>
      </c>
      <c r="B11" s="114"/>
      <c r="C11" s="897"/>
      <c r="D11" s="898"/>
      <c r="E11" s="897"/>
      <c r="F11" s="641" t="e">
        <f t="shared" ref="F11:F33" si="1">E11/D11*100</f>
        <v>#DIV/0!</v>
      </c>
      <c r="G11" s="642">
        <f t="shared" si="0"/>
        <v>0</v>
      </c>
      <c r="H11" s="280"/>
    </row>
    <row r="12" spans="1:8" ht="20.149999999999999" customHeight="1">
      <c r="A12" s="294">
        <v>4</v>
      </c>
      <c r="B12" s="114"/>
      <c r="C12" s="897"/>
      <c r="D12" s="898"/>
      <c r="E12" s="897"/>
      <c r="F12" s="641" t="e">
        <f t="shared" si="1"/>
        <v>#DIV/0!</v>
      </c>
      <c r="G12" s="642">
        <f t="shared" si="0"/>
        <v>0</v>
      </c>
      <c r="H12" s="280"/>
    </row>
    <row r="13" spans="1:8" ht="20.149999999999999" customHeight="1">
      <c r="A13" s="294">
        <v>5</v>
      </c>
      <c r="B13" s="114"/>
      <c r="C13" s="897"/>
      <c r="D13" s="898"/>
      <c r="E13" s="897"/>
      <c r="F13" s="641" t="e">
        <f t="shared" si="1"/>
        <v>#DIV/0!</v>
      </c>
      <c r="G13" s="642">
        <f t="shared" si="0"/>
        <v>0</v>
      </c>
      <c r="H13" s="280"/>
    </row>
    <row r="14" spans="1:8" ht="20.149999999999999" customHeight="1">
      <c r="A14" s="294">
        <v>6</v>
      </c>
      <c r="B14" s="114"/>
      <c r="C14" s="897"/>
      <c r="D14" s="898"/>
      <c r="E14" s="897"/>
      <c r="F14" s="641" t="e">
        <f t="shared" si="1"/>
        <v>#DIV/0!</v>
      </c>
      <c r="G14" s="642">
        <f t="shared" si="0"/>
        <v>0</v>
      </c>
      <c r="H14" s="280"/>
    </row>
    <row r="15" spans="1:8" ht="20.149999999999999" customHeight="1">
      <c r="A15" s="294">
        <v>7</v>
      </c>
      <c r="B15" s="114"/>
      <c r="C15" s="897"/>
      <c r="D15" s="898"/>
      <c r="E15" s="897"/>
      <c r="F15" s="641" t="e">
        <f t="shared" si="1"/>
        <v>#DIV/0!</v>
      </c>
      <c r="G15" s="642">
        <f t="shared" si="0"/>
        <v>0</v>
      </c>
      <c r="H15" s="280"/>
    </row>
    <row r="16" spans="1:8" ht="20.149999999999999" customHeight="1">
      <c r="A16" s="294">
        <v>8</v>
      </c>
      <c r="B16" s="114"/>
      <c r="C16" s="897"/>
      <c r="D16" s="898"/>
      <c r="E16" s="897"/>
      <c r="F16" s="641" t="e">
        <f t="shared" si="1"/>
        <v>#DIV/0!</v>
      </c>
      <c r="G16" s="642">
        <f t="shared" si="0"/>
        <v>0</v>
      </c>
      <c r="H16" s="280"/>
    </row>
    <row r="17" spans="1:8" ht="20.149999999999999" customHeight="1">
      <c r="A17" s="294">
        <v>9</v>
      </c>
      <c r="B17" s="114"/>
      <c r="C17" s="897"/>
      <c r="D17" s="898"/>
      <c r="E17" s="897"/>
      <c r="F17" s="641" t="e">
        <f t="shared" si="1"/>
        <v>#DIV/0!</v>
      </c>
      <c r="G17" s="642">
        <f t="shared" si="0"/>
        <v>0</v>
      </c>
      <c r="H17" s="280"/>
    </row>
    <row r="18" spans="1:8" ht="20.149999999999999" customHeight="1">
      <c r="A18" s="294">
        <v>10</v>
      </c>
      <c r="B18" s="296"/>
      <c r="C18" s="897"/>
      <c r="D18" s="898"/>
      <c r="E18" s="897"/>
      <c r="F18" s="641" t="e">
        <f t="shared" si="1"/>
        <v>#DIV/0!</v>
      </c>
      <c r="G18" s="642">
        <f t="shared" si="0"/>
        <v>0</v>
      </c>
      <c r="H18" s="280"/>
    </row>
    <row r="19" spans="1:8" ht="20.149999999999999" customHeight="1">
      <c r="A19" s="294">
        <v>11</v>
      </c>
      <c r="B19" s="296"/>
      <c r="C19" s="897"/>
      <c r="D19" s="898"/>
      <c r="E19" s="897"/>
      <c r="F19" s="641" t="e">
        <f t="shared" si="1"/>
        <v>#DIV/0!</v>
      </c>
      <c r="G19" s="642">
        <f t="shared" si="0"/>
        <v>0</v>
      </c>
      <c r="H19" s="280"/>
    </row>
    <row r="20" spans="1:8" ht="20.149999999999999" customHeight="1">
      <c r="A20" s="294">
        <v>12</v>
      </c>
      <c r="B20" s="296"/>
      <c r="C20" s="897"/>
      <c r="D20" s="898"/>
      <c r="E20" s="897"/>
      <c r="F20" s="641" t="e">
        <f t="shared" si="1"/>
        <v>#DIV/0!</v>
      </c>
      <c r="G20" s="642">
        <f t="shared" si="0"/>
        <v>0</v>
      </c>
      <c r="H20" s="280"/>
    </row>
    <row r="21" spans="1:8" ht="20.149999999999999" customHeight="1">
      <c r="A21" s="294">
        <v>13</v>
      </c>
      <c r="B21" s="296"/>
      <c r="C21" s="897"/>
      <c r="D21" s="898"/>
      <c r="E21" s="897"/>
      <c r="F21" s="641" t="e">
        <f t="shared" si="1"/>
        <v>#DIV/0!</v>
      </c>
      <c r="G21" s="642">
        <f t="shared" si="0"/>
        <v>0</v>
      </c>
      <c r="H21" s="280"/>
    </row>
    <row r="22" spans="1:8" ht="20.149999999999999" customHeight="1">
      <c r="A22" s="294">
        <v>14</v>
      </c>
      <c r="B22" s="296"/>
      <c r="C22" s="897"/>
      <c r="D22" s="898"/>
      <c r="E22" s="897"/>
      <c r="F22" s="641" t="e">
        <f t="shared" si="1"/>
        <v>#DIV/0!</v>
      </c>
      <c r="G22" s="642">
        <f t="shared" si="0"/>
        <v>0</v>
      </c>
      <c r="H22" s="280"/>
    </row>
    <row r="23" spans="1:8" ht="20.149999999999999" customHeight="1">
      <c r="A23" s="294">
        <v>15</v>
      </c>
      <c r="B23" s="296"/>
      <c r="C23" s="897"/>
      <c r="D23" s="898"/>
      <c r="E23" s="897"/>
      <c r="F23" s="641" t="e">
        <f t="shared" si="1"/>
        <v>#DIV/0!</v>
      </c>
      <c r="G23" s="642">
        <f t="shared" si="0"/>
        <v>0</v>
      </c>
      <c r="H23" s="280"/>
    </row>
    <row r="24" spans="1:8" ht="20.149999999999999" customHeight="1">
      <c r="A24" s="294">
        <v>16</v>
      </c>
      <c r="B24" s="296"/>
      <c r="C24" s="897"/>
      <c r="D24" s="898"/>
      <c r="E24" s="897"/>
      <c r="F24" s="641" t="e">
        <f t="shared" si="1"/>
        <v>#DIV/0!</v>
      </c>
      <c r="G24" s="642">
        <f t="shared" si="0"/>
        <v>0</v>
      </c>
      <c r="H24" s="235"/>
    </row>
    <row r="25" spans="1:8" ht="20.149999999999999" customHeight="1">
      <c r="A25" s="294">
        <v>17</v>
      </c>
      <c r="B25" s="296"/>
      <c r="C25" s="897"/>
      <c r="D25" s="898"/>
      <c r="E25" s="897"/>
      <c r="F25" s="641" t="e">
        <f t="shared" si="1"/>
        <v>#DIV/0!</v>
      </c>
      <c r="G25" s="642">
        <f t="shared" si="0"/>
        <v>0</v>
      </c>
      <c r="H25" s="280"/>
    </row>
    <row r="26" spans="1:8" ht="20.149999999999999" customHeight="1">
      <c r="A26" s="294">
        <v>18</v>
      </c>
      <c r="B26" s="296"/>
      <c r="C26" s="897"/>
      <c r="D26" s="898"/>
      <c r="E26" s="897"/>
      <c r="F26" s="641" t="e">
        <f t="shared" si="1"/>
        <v>#DIV/0!</v>
      </c>
      <c r="G26" s="642">
        <f t="shared" si="0"/>
        <v>0</v>
      </c>
      <c r="H26" s="280"/>
    </row>
    <row r="27" spans="1:8" ht="20.149999999999999" customHeight="1">
      <c r="A27" s="294">
        <v>19</v>
      </c>
      <c r="B27" s="296"/>
      <c r="C27" s="897"/>
      <c r="D27" s="898"/>
      <c r="E27" s="897"/>
      <c r="F27" s="641" t="e">
        <f t="shared" si="1"/>
        <v>#DIV/0!</v>
      </c>
      <c r="G27" s="642">
        <f t="shared" si="0"/>
        <v>0</v>
      </c>
      <c r="H27" s="280"/>
    </row>
    <row r="28" spans="1:8" ht="20.149999999999999" customHeight="1">
      <c r="A28" s="294">
        <v>20</v>
      </c>
      <c r="B28" s="296"/>
      <c r="C28" s="897"/>
      <c r="D28" s="898"/>
      <c r="E28" s="897"/>
      <c r="F28" s="641" t="e">
        <f t="shared" si="1"/>
        <v>#DIV/0!</v>
      </c>
      <c r="G28" s="642">
        <f t="shared" si="0"/>
        <v>0</v>
      </c>
      <c r="H28" s="280"/>
    </row>
    <row r="29" spans="1:8" ht="20.149999999999999" customHeight="1">
      <c r="A29" s="294">
        <v>21</v>
      </c>
      <c r="B29" s="296"/>
      <c r="C29" s="897"/>
      <c r="D29" s="898"/>
      <c r="E29" s="897"/>
      <c r="F29" s="641" t="e">
        <f t="shared" si="1"/>
        <v>#DIV/0!</v>
      </c>
      <c r="G29" s="642">
        <f t="shared" si="0"/>
        <v>0</v>
      </c>
      <c r="H29" s="280"/>
    </row>
    <row r="30" spans="1:8" ht="20.149999999999999" customHeight="1">
      <c r="A30" s="294">
        <v>22</v>
      </c>
      <c r="B30" s="296"/>
      <c r="C30" s="897"/>
      <c r="D30" s="898"/>
      <c r="E30" s="897"/>
      <c r="F30" s="641" t="e">
        <f t="shared" si="1"/>
        <v>#DIV/0!</v>
      </c>
      <c r="G30" s="642">
        <f t="shared" si="0"/>
        <v>0</v>
      </c>
      <c r="H30" s="280"/>
    </row>
    <row r="31" spans="1:8" ht="20.149999999999999" customHeight="1">
      <c r="A31" s="294">
        <v>23</v>
      </c>
      <c r="B31" s="296"/>
      <c r="C31" s="897"/>
      <c r="D31" s="898"/>
      <c r="E31" s="897"/>
      <c r="F31" s="641" t="e">
        <f t="shared" si="1"/>
        <v>#DIV/0!</v>
      </c>
      <c r="G31" s="642">
        <f t="shared" si="0"/>
        <v>0</v>
      </c>
      <c r="H31" s="280"/>
    </row>
    <row r="32" spans="1:8" ht="20.149999999999999" customHeight="1">
      <c r="A32" s="294">
        <v>24</v>
      </c>
      <c r="B32" s="296"/>
      <c r="C32" s="897"/>
      <c r="D32" s="898"/>
      <c r="E32" s="897"/>
      <c r="F32" s="641" t="e">
        <f t="shared" si="1"/>
        <v>#DIV/0!</v>
      </c>
      <c r="G32" s="642">
        <f t="shared" si="0"/>
        <v>0</v>
      </c>
      <c r="H32" s="280"/>
    </row>
    <row r="33" spans="1:8" ht="20.149999999999999" customHeight="1">
      <c r="A33" s="294">
        <v>25</v>
      </c>
      <c r="B33" s="296"/>
      <c r="C33" s="897"/>
      <c r="D33" s="898"/>
      <c r="E33" s="897"/>
      <c r="F33" s="641" t="e">
        <f t="shared" si="1"/>
        <v>#DIV/0!</v>
      </c>
      <c r="G33" s="642">
        <f t="shared" si="0"/>
        <v>0</v>
      </c>
      <c r="H33" s="280"/>
    </row>
    <row r="34" spans="1:8" ht="22" customHeight="1" thickBot="1">
      <c r="A34" s="1024" t="s">
        <v>30</v>
      </c>
      <c r="B34" s="1025"/>
      <c r="C34" s="797">
        <f>SUM(C9:C33)</f>
        <v>0</v>
      </c>
      <c r="D34" s="798">
        <f>SUM(D9:D33)</f>
        <v>0</v>
      </c>
      <c r="E34" s="798">
        <f>SUM(E9:E33)</f>
        <v>0</v>
      </c>
      <c r="F34" s="799" t="e">
        <f>E34/D34*100</f>
        <v>#DIV/0!</v>
      </c>
      <c r="G34" s="800">
        <f>E34-C34</f>
        <v>0</v>
      </c>
      <c r="H34" s="802"/>
    </row>
    <row r="35" spans="1:8" ht="15.5">
      <c r="E35" s="39"/>
      <c r="F35" s="245"/>
      <c r="G35" s="245"/>
    </row>
  </sheetData>
  <mergeCells count="11">
    <mergeCell ref="A34:B34"/>
    <mergeCell ref="F1:H1"/>
    <mergeCell ref="A2:D2"/>
    <mergeCell ref="F2:H2"/>
    <mergeCell ref="F3:H3"/>
    <mergeCell ref="A4:H4"/>
    <mergeCell ref="A5:H5"/>
    <mergeCell ref="G6:H6"/>
    <mergeCell ref="A7:A8"/>
    <mergeCell ref="F7:G7"/>
    <mergeCell ref="A3:D3"/>
  </mergeCells>
  <printOptions horizontalCentered="1"/>
  <pageMargins left="0.7" right="0.7" top="0.75" bottom="0.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/>
  </sheetPr>
  <dimension ref="A1:J35"/>
  <sheetViews>
    <sheetView topLeftCell="A13" zoomScale="106" zoomScaleNormal="106" workbookViewId="0">
      <selection activeCell="C39" sqref="C39"/>
    </sheetView>
  </sheetViews>
  <sheetFormatPr defaultColWidth="9.1796875" defaultRowHeight="12.5"/>
  <cols>
    <col min="1" max="1" width="5.81640625" style="16" customWidth="1"/>
    <col min="2" max="2" width="15.54296875" style="16" customWidth="1"/>
    <col min="3" max="5" width="12.81640625" style="16" customWidth="1"/>
    <col min="6" max="6" width="10.54296875" style="16" customWidth="1"/>
    <col min="7" max="7" width="11.81640625" style="16" customWidth="1"/>
    <col min="8" max="8" width="10.54296875" style="16" customWidth="1"/>
    <col min="9" max="16384" width="9.1796875" style="16"/>
  </cols>
  <sheetData>
    <row r="1" spans="1:9" ht="21.75" customHeight="1">
      <c r="A1" s="287"/>
      <c r="B1" s="287"/>
      <c r="C1" s="287"/>
      <c r="E1" s="363"/>
      <c r="F1" s="1018" t="s">
        <v>2</v>
      </c>
      <c r="G1" s="1018"/>
      <c r="H1" s="1018"/>
      <c r="I1" s="30"/>
    </row>
    <row r="2" spans="1:9" ht="24.75" customHeight="1">
      <c r="A2" s="1032" t="s">
        <v>3</v>
      </c>
      <c r="B2" s="1032"/>
      <c r="C2" s="1032"/>
      <c r="D2" s="1032"/>
      <c r="E2" s="258"/>
      <c r="F2" s="987" t="s">
        <v>4</v>
      </c>
      <c r="G2" s="987"/>
      <c r="H2" s="987"/>
      <c r="I2" s="17"/>
    </row>
    <row r="3" spans="1:9" ht="21.75" customHeight="1">
      <c r="A3" s="987" t="s">
        <v>5</v>
      </c>
      <c r="B3" s="987"/>
      <c r="C3" s="987"/>
      <c r="E3" s="364"/>
      <c r="F3" s="1031">
        <v>3</v>
      </c>
      <c r="G3" s="1031"/>
      <c r="H3" s="1031"/>
    </row>
    <row r="4" spans="1:9" ht="21.75" customHeight="1">
      <c r="A4" s="956" t="s">
        <v>31</v>
      </c>
      <c r="B4" s="956"/>
      <c r="C4" s="956"/>
      <c r="D4" s="956"/>
      <c r="E4" s="956"/>
      <c r="F4" s="956"/>
      <c r="G4" s="956"/>
      <c r="H4" s="956"/>
    </row>
    <row r="5" spans="1:9" ht="16.5" customHeight="1">
      <c r="A5" s="973" t="s">
        <v>387</v>
      </c>
      <c r="B5" s="973"/>
      <c r="C5" s="973"/>
      <c r="D5" s="973"/>
      <c r="E5" s="973"/>
      <c r="F5" s="973"/>
      <c r="G5" s="973"/>
      <c r="H5" s="973"/>
    </row>
    <row r="6" spans="1:9" ht="12" customHeight="1" thickBot="1">
      <c r="A6" s="261"/>
      <c r="B6" s="261"/>
      <c r="C6" s="261"/>
      <c r="D6" s="261"/>
      <c r="E6" s="261"/>
      <c r="F6" s="261"/>
      <c r="G6" s="1035" t="s">
        <v>6</v>
      </c>
      <c r="H6" s="1035"/>
    </row>
    <row r="7" spans="1:9" ht="22" customHeight="1">
      <c r="A7" s="1027" t="s">
        <v>7</v>
      </c>
      <c r="B7" s="289" t="s">
        <v>8</v>
      </c>
      <c r="C7" s="289" t="s">
        <v>32</v>
      </c>
      <c r="D7" s="289" t="s">
        <v>33</v>
      </c>
      <c r="E7" s="289" t="s">
        <v>32</v>
      </c>
      <c r="F7" s="1029" t="s">
        <v>11</v>
      </c>
      <c r="G7" s="1030"/>
      <c r="H7" s="290" t="s">
        <v>12</v>
      </c>
    </row>
    <row r="8" spans="1:9" ht="20.25" customHeight="1">
      <c r="A8" s="1028"/>
      <c r="B8" s="291" t="s">
        <v>13</v>
      </c>
      <c r="C8" s="292">
        <v>2014</v>
      </c>
      <c r="D8" s="292">
        <v>2015</v>
      </c>
      <c r="E8" s="292">
        <v>2015</v>
      </c>
      <c r="F8" s="323" t="s">
        <v>369</v>
      </c>
      <c r="G8" s="324" t="s">
        <v>15</v>
      </c>
      <c r="H8" s="293"/>
    </row>
    <row r="9" spans="1:9" ht="21.65" customHeight="1">
      <c r="A9" s="294">
        <v>1</v>
      </c>
      <c r="B9" s="114" t="s">
        <v>16</v>
      </c>
      <c r="C9" s="385">
        <v>7000</v>
      </c>
      <c r="D9" s="187">
        <v>10000</v>
      </c>
      <c r="E9" s="295">
        <v>6560</v>
      </c>
      <c r="F9" s="278">
        <f>E9/D9*100</f>
        <v>65.600000000000009</v>
      </c>
      <c r="G9" s="279">
        <f>E9-C9</f>
        <v>-440</v>
      </c>
      <c r="H9" s="280"/>
    </row>
    <row r="10" spans="1:9" ht="21.65" customHeight="1">
      <c r="A10" s="294">
        <v>2</v>
      </c>
      <c r="B10" s="114" t="s">
        <v>17</v>
      </c>
      <c r="C10" s="385">
        <v>33500</v>
      </c>
      <c r="D10" s="187">
        <v>40000</v>
      </c>
      <c r="E10" s="295">
        <v>31680</v>
      </c>
      <c r="F10" s="278">
        <f>E10/D10*100</f>
        <v>79.2</v>
      </c>
      <c r="G10" s="279">
        <f t="shared" ref="G10:G33" si="0">E10-C10</f>
        <v>-1820</v>
      </c>
      <c r="H10" s="280"/>
    </row>
    <row r="11" spans="1:9" ht="21.65" customHeight="1">
      <c r="A11" s="294">
        <v>3</v>
      </c>
      <c r="B11" s="114" t="s">
        <v>103</v>
      </c>
      <c r="C11" s="385">
        <v>14000</v>
      </c>
      <c r="D11" s="187">
        <v>20000</v>
      </c>
      <c r="E11" s="295">
        <v>12950</v>
      </c>
      <c r="F11" s="278">
        <f t="shared" ref="F11:F33" si="1">E11/D11*100</f>
        <v>64.75</v>
      </c>
      <c r="G11" s="279">
        <f t="shared" si="0"/>
        <v>-1050</v>
      </c>
      <c r="H11" s="280"/>
    </row>
    <row r="12" spans="1:9" ht="21.65" customHeight="1">
      <c r="A12" s="294">
        <v>4</v>
      </c>
      <c r="B12" s="114" t="s">
        <v>18</v>
      </c>
      <c r="C12" s="385">
        <v>13500</v>
      </c>
      <c r="D12" s="187">
        <v>20000</v>
      </c>
      <c r="E12" s="295">
        <v>12522</v>
      </c>
      <c r="F12" s="278">
        <f t="shared" si="1"/>
        <v>62.61</v>
      </c>
      <c r="G12" s="279">
        <f t="shared" si="0"/>
        <v>-978</v>
      </c>
      <c r="H12" s="280"/>
    </row>
    <row r="13" spans="1:9" ht="21.65" customHeight="1">
      <c r="A13" s="294">
        <v>5</v>
      </c>
      <c r="B13" s="114" t="s">
        <v>34</v>
      </c>
      <c r="C13" s="385">
        <v>1500</v>
      </c>
      <c r="D13" s="187">
        <v>1500</v>
      </c>
      <c r="E13" s="295">
        <v>1200</v>
      </c>
      <c r="F13" s="278">
        <f t="shared" si="1"/>
        <v>80</v>
      </c>
      <c r="G13" s="279">
        <f t="shared" si="0"/>
        <v>-300</v>
      </c>
      <c r="H13" s="280">
        <v>1200</v>
      </c>
    </row>
    <row r="14" spans="1:9" ht="21.65" customHeight="1">
      <c r="A14" s="294">
        <v>6</v>
      </c>
      <c r="B14" s="114" t="s">
        <v>19</v>
      </c>
      <c r="C14" s="385">
        <v>15800</v>
      </c>
      <c r="D14" s="187">
        <v>22000</v>
      </c>
      <c r="E14" s="295">
        <v>14900</v>
      </c>
      <c r="F14" s="278">
        <f t="shared" si="1"/>
        <v>67.72727272727272</v>
      </c>
      <c r="G14" s="279">
        <f t="shared" si="0"/>
        <v>-900</v>
      </c>
      <c r="H14" s="280"/>
    </row>
    <row r="15" spans="1:9" ht="21.65" customHeight="1">
      <c r="A15" s="294">
        <v>7</v>
      </c>
      <c r="B15" s="114" t="s">
        <v>285</v>
      </c>
      <c r="C15" s="386">
        <v>6050</v>
      </c>
      <c r="D15" s="187"/>
      <c r="E15" s="36">
        <v>9802</v>
      </c>
      <c r="F15" s="278"/>
      <c r="G15" s="279">
        <f t="shared" si="0"/>
        <v>3752</v>
      </c>
      <c r="H15" s="280"/>
    </row>
    <row r="16" spans="1:9" ht="21.65" customHeight="1">
      <c r="A16" s="294">
        <v>8</v>
      </c>
      <c r="B16" s="114" t="s">
        <v>20</v>
      </c>
      <c r="C16" s="385">
        <v>6500</v>
      </c>
      <c r="D16" s="187">
        <v>7000</v>
      </c>
      <c r="E16" s="295">
        <v>6410</v>
      </c>
      <c r="F16" s="278">
        <f t="shared" si="1"/>
        <v>91.571428571428569</v>
      </c>
      <c r="G16" s="279">
        <f t="shared" si="0"/>
        <v>-90</v>
      </c>
      <c r="H16" s="280"/>
    </row>
    <row r="17" spans="1:10" ht="21.65" customHeight="1">
      <c r="A17" s="294">
        <v>9</v>
      </c>
      <c r="B17" s="114" t="s">
        <v>21</v>
      </c>
      <c r="C17" s="385">
        <v>6300</v>
      </c>
      <c r="D17" s="187">
        <v>7000</v>
      </c>
      <c r="E17" s="295">
        <v>6100</v>
      </c>
      <c r="F17" s="278">
        <f t="shared" si="1"/>
        <v>87.142857142857139</v>
      </c>
      <c r="G17" s="279">
        <f t="shared" si="0"/>
        <v>-200</v>
      </c>
      <c r="H17" s="280"/>
    </row>
    <row r="18" spans="1:10" ht="21.65" customHeight="1">
      <c r="A18" s="294">
        <v>10</v>
      </c>
      <c r="B18" s="296" t="s">
        <v>22</v>
      </c>
      <c r="C18" s="385">
        <v>650</v>
      </c>
      <c r="D18" s="187">
        <v>1000</v>
      </c>
      <c r="E18" s="295">
        <v>585</v>
      </c>
      <c r="F18" s="278">
        <f t="shared" si="1"/>
        <v>58.5</v>
      </c>
      <c r="G18" s="279">
        <f t="shared" si="0"/>
        <v>-65</v>
      </c>
      <c r="H18" s="280"/>
    </row>
    <row r="19" spans="1:10" ht="21.65" customHeight="1">
      <c r="A19" s="294">
        <v>11</v>
      </c>
      <c r="B19" s="296" t="s">
        <v>35</v>
      </c>
      <c r="C19" s="385">
        <v>450</v>
      </c>
      <c r="D19" s="187">
        <v>1000</v>
      </c>
      <c r="E19" s="295">
        <v>430</v>
      </c>
      <c r="F19" s="278">
        <f t="shared" si="1"/>
        <v>43</v>
      </c>
      <c r="G19" s="279">
        <f t="shared" si="0"/>
        <v>-20</v>
      </c>
      <c r="H19" s="280"/>
    </row>
    <row r="20" spans="1:10" ht="21.65" customHeight="1">
      <c r="A20" s="294">
        <v>12</v>
      </c>
      <c r="B20" s="296" t="s">
        <v>23</v>
      </c>
      <c r="C20" s="385">
        <v>43500</v>
      </c>
      <c r="D20" s="187">
        <v>50000</v>
      </c>
      <c r="E20" s="295">
        <v>39250</v>
      </c>
      <c r="F20" s="278">
        <f t="shared" si="1"/>
        <v>78.5</v>
      </c>
      <c r="G20" s="279">
        <f t="shared" si="0"/>
        <v>-4250</v>
      </c>
      <c r="H20" s="280"/>
    </row>
    <row r="21" spans="1:10" ht="21.65" customHeight="1">
      <c r="A21" s="294">
        <v>13</v>
      </c>
      <c r="B21" s="296" t="s">
        <v>24</v>
      </c>
      <c r="C21" s="385">
        <v>34000</v>
      </c>
      <c r="D21" s="187">
        <v>40000</v>
      </c>
      <c r="E21" s="295">
        <v>31500</v>
      </c>
      <c r="F21" s="278">
        <f t="shared" si="1"/>
        <v>78.75</v>
      </c>
      <c r="G21" s="279">
        <f t="shared" si="0"/>
        <v>-2500</v>
      </c>
      <c r="H21" s="280"/>
    </row>
    <row r="22" spans="1:10" ht="21.65" customHeight="1">
      <c r="A22" s="294">
        <v>14</v>
      </c>
      <c r="B22" s="296" t="s">
        <v>25</v>
      </c>
      <c r="C22" s="385">
        <v>24500</v>
      </c>
      <c r="D22" s="187">
        <v>35000</v>
      </c>
      <c r="E22" s="36">
        <v>20801</v>
      </c>
      <c r="F22" s="278">
        <f t="shared" si="1"/>
        <v>59.431428571428569</v>
      </c>
      <c r="G22" s="279">
        <f t="shared" si="0"/>
        <v>-3699</v>
      </c>
      <c r="H22" s="280"/>
    </row>
    <row r="23" spans="1:10" ht="21.65" customHeight="1">
      <c r="A23" s="294">
        <v>15</v>
      </c>
      <c r="B23" s="296" t="s">
        <v>395</v>
      </c>
      <c r="C23" s="385"/>
      <c r="D23" s="187"/>
      <c r="E23" s="295">
        <v>460</v>
      </c>
      <c r="F23" s="278"/>
      <c r="G23" s="279"/>
      <c r="H23" s="280" t="s">
        <v>383</v>
      </c>
    </row>
    <row r="24" spans="1:10" ht="21.65" customHeight="1">
      <c r="A24" s="294">
        <v>16</v>
      </c>
      <c r="B24" s="296" t="s">
        <v>36</v>
      </c>
      <c r="C24" s="385">
        <v>750</v>
      </c>
      <c r="D24" s="187">
        <v>1000</v>
      </c>
      <c r="E24" s="36">
        <v>690</v>
      </c>
      <c r="F24" s="278">
        <f t="shared" si="1"/>
        <v>69</v>
      </c>
      <c r="G24" s="279">
        <f t="shared" si="0"/>
        <v>-60</v>
      </c>
      <c r="H24" s="235"/>
    </row>
    <row r="25" spans="1:10" ht="21.65" customHeight="1">
      <c r="A25" s="294">
        <v>17</v>
      </c>
      <c r="B25" s="296" t="s">
        <v>26</v>
      </c>
      <c r="C25" s="385">
        <v>38500</v>
      </c>
      <c r="D25" s="187">
        <v>43000</v>
      </c>
      <c r="E25" s="295">
        <v>36000</v>
      </c>
      <c r="F25" s="278">
        <f t="shared" si="1"/>
        <v>83.720930232558146</v>
      </c>
      <c r="G25" s="279">
        <f t="shared" si="0"/>
        <v>-2500</v>
      </c>
      <c r="H25" s="280"/>
    </row>
    <row r="26" spans="1:10" ht="21.65" customHeight="1">
      <c r="A26" s="294">
        <v>18</v>
      </c>
      <c r="B26" s="296" t="s">
        <v>27</v>
      </c>
      <c r="C26" s="385">
        <v>43500</v>
      </c>
      <c r="D26" s="187">
        <v>43000</v>
      </c>
      <c r="E26" s="295">
        <v>41680</v>
      </c>
      <c r="F26" s="278">
        <f t="shared" si="1"/>
        <v>96.930232558139537</v>
      </c>
      <c r="G26" s="279">
        <f t="shared" si="0"/>
        <v>-1820</v>
      </c>
      <c r="H26" s="280"/>
    </row>
    <row r="27" spans="1:10" ht="21.65" customHeight="1">
      <c r="A27" s="294">
        <v>19</v>
      </c>
      <c r="B27" s="296" t="s">
        <v>28</v>
      </c>
      <c r="C27" s="385">
        <v>4500</v>
      </c>
      <c r="D27" s="187">
        <v>7000</v>
      </c>
      <c r="E27" s="295">
        <v>3580</v>
      </c>
      <c r="F27" s="278">
        <f t="shared" si="1"/>
        <v>51.142857142857146</v>
      </c>
      <c r="G27" s="279">
        <f t="shared" si="0"/>
        <v>-920</v>
      </c>
      <c r="H27" s="280"/>
    </row>
    <row r="28" spans="1:10" ht="21.65" customHeight="1">
      <c r="A28" s="294">
        <v>20</v>
      </c>
      <c r="B28" s="296" t="s">
        <v>29</v>
      </c>
      <c r="C28" s="385">
        <v>350</v>
      </c>
      <c r="D28" s="187">
        <v>500</v>
      </c>
      <c r="E28" s="36">
        <v>150</v>
      </c>
      <c r="F28" s="278">
        <f t="shared" si="1"/>
        <v>30</v>
      </c>
      <c r="G28" s="279">
        <f t="shared" si="0"/>
        <v>-200</v>
      </c>
      <c r="H28" s="280"/>
    </row>
    <row r="29" spans="1:10" ht="21.65" customHeight="1">
      <c r="A29" s="294">
        <v>21</v>
      </c>
      <c r="B29" s="296" t="s">
        <v>37</v>
      </c>
      <c r="C29" s="385">
        <v>250</v>
      </c>
      <c r="D29" s="187">
        <v>500</v>
      </c>
      <c r="E29" s="36">
        <v>100</v>
      </c>
      <c r="F29" s="278">
        <f t="shared" si="1"/>
        <v>20</v>
      </c>
      <c r="G29" s="279">
        <f t="shared" si="0"/>
        <v>-150</v>
      </c>
      <c r="H29" s="280"/>
    </row>
    <row r="30" spans="1:10" ht="21.65" customHeight="1">
      <c r="A30" s="294">
        <v>22</v>
      </c>
      <c r="B30" s="296" t="s">
        <v>409</v>
      </c>
      <c r="C30" s="385"/>
      <c r="D30" s="187"/>
      <c r="E30" s="295">
        <v>2425</v>
      </c>
      <c r="F30" s="278"/>
      <c r="G30" s="279"/>
      <c r="H30" s="280" t="s">
        <v>383</v>
      </c>
    </row>
    <row r="31" spans="1:10" ht="21.65" customHeight="1">
      <c r="A31" s="294">
        <v>23</v>
      </c>
      <c r="B31" s="296" t="s">
        <v>43</v>
      </c>
      <c r="C31" s="385">
        <v>10500</v>
      </c>
      <c r="D31" s="187">
        <v>10500</v>
      </c>
      <c r="E31" s="295">
        <v>9682</v>
      </c>
      <c r="F31" s="278">
        <f t="shared" si="1"/>
        <v>92.209523809523802</v>
      </c>
      <c r="G31" s="279">
        <f t="shared" si="0"/>
        <v>-818</v>
      </c>
      <c r="H31" s="280"/>
      <c r="J31" s="187">
        <v>10500</v>
      </c>
    </row>
    <row r="32" spans="1:10" ht="21.65" customHeight="1">
      <c r="A32" s="294">
        <v>24</v>
      </c>
      <c r="B32" s="296" t="s">
        <v>38</v>
      </c>
      <c r="C32" s="385">
        <v>18500</v>
      </c>
      <c r="D32" s="187">
        <v>6860</v>
      </c>
      <c r="E32" s="467">
        <v>46830</v>
      </c>
      <c r="F32" s="278">
        <f t="shared" si="1"/>
        <v>682.65306122448987</v>
      </c>
      <c r="G32" s="279">
        <f t="shared" si="0"/>
        <v>28330</v>
      </c>
      <c r="H32" s="280"/>
      <c r="I32" s="468">
        <v>6440</v>
      </c>
      <c r="J32" s="187">
        <v>15000</v>
      </c>
    </row>
    <row r="33" spans="1:10" ht="21.65" customHeight="1">
      <c r="A33" s="294">
        <v>25</v>
      </c>
      <c r="B33" s="296" t="s">
        <v>39</v>
      </c>
      <c r="C33" s="385">
        <v>18500</v>
      </c>
      <c r="D33" s="187">
        <v>15000</v>
      </c>
      <c r="E33" s="295">
        <v>2982</v>
      </c>
      <c r="F33" s="278">
        <f t="shared" si="1"/>
        <v>19.88</v>
      </c>
      <c r="G33" s="279">
        <f t="shared" si="0"/>
        <v>-15518</v>
      </c>
      <c r="H33" s="280"/>
      <c r="J33" s="187">
        <v>15000</v>
      </c>
    </row>
    <row r="34" spans="1:10" ht="22" customHeight="1" thickBot="1">
      <c r="A34" s="1033" t="s">
        <v>30</v>
      </c>
      <c r="B34" s="1034"/>
      <c r="C34" s="282">
        <f>SUM(C9:C33)</f>
        <v>342600</v>
      </c>
      <c r="D34" s="283">
        <f>SUM(D9:D33)</f>
        <v>381860</v>
      </c>
      <c r="E34" s="283">
        <f>SUM(E9:E33)</f>
        <v>339269</v>
      </c>
      <c r="F34" s="284">
        <f>E34/D34*100</f>
        <v>88.846435866547949</v>
      </c>
      <c r="G34" s="285">
        <f>E34-C34</f>
        <v>-3331</v>
      </c>
      <c r="H34" s="297"/>
    </row>
    <row r="35" spans="1:10" ht="15.5">
      <c r="E35" s="39"/>
      <c r="F35" s="245"/>
      <c r="G35" s="245"/>
    </row>
  </sheetData>
  <mergeCells count="11">
    <mergeCell ref="F1:H1"/>
    <mergeCell ref="F2:H2"/>
    <mergeCell ref="F3:H3"/>
    <mergeCell ref="A2:D2"/>
    <mergeCell ref="A34:B34"/>
    <mergeCell ref="A3:C3"/>
    <mergeCell ref="A4:H4"/>
    <mergeCell ref="F7:G7"/>
    <mergeCell ref="G6:H6"/>
    <mergeCell ref="A5:H5"/>
    <mergeCell ref="A7:A8"/>
  </mergeCells>
  <printOptions horizontalCentered="1"/>
  <pageMargins left="0.7" right="0.7" top="0.75" bottom="0.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4"/>
  <sheetViews>
    <sheetView topLeftCell="A10" workbookViewId="0">
      <selection activeCell="O9" sqref="O9"/>
    </sheetView>
  </sheetViews>
  <sheetFormatPr defaultColWidth="9.1796875" defaultRowHeight="12.5"/>
  <cols>
    <col min="1" max="1" width="5.81640625" style="16" customWidth="1"/>
    <col min="2" max="2" width="15.54296875" style="16" customWidth="1"/>
    <col min="3" max="5" width="12.81640625" style="16" customWidth="1"/>
    <col min="6" max="6" width="10.54296875" style="16" customWidth="1"/>
    <col min="7" max="7" width="11.81640625" style="16" customWidth="1"/>
    <col min="8" max="10" width="10.54296875" style="16" customWidth="1"/>
    <col min="11" max="16384" width="9.1796875" style="16"/>
  </cols>
  <sheetData>
    <row r="1" spans="1:16" ht="21.75" customHeight="1">
      <c r="A1" s="287"/>
      <c r="B1" s="287"/>
      <c r="C1" s="287"/>
      <c r="D1" s="1018" t="s">
        <v>2</v>
      </c>
      <c r="E1" s="1018"/>
      <c r="F1" s="1018"/>
      <c r="G1" s="1018"/>
      <c r="H1" s="1018"/>
      <c r="I1" s="347"/>
      <c r="J1" s="347"/>
      <c r="K1" s="246"/>
      <c r="L1" s="30"/>
      <c r="M1" s="30"/>
    </row>
    <row r="2" spans="1:16" ht="29.25" customHeight="1">
      <c r="A2" s="959" t="s">
        <v>3</v>
      </c>
      <c r="B2" s="959"/>
      <c r="C2" s="959"/>
      <c r="D2" s="987" t="s">
        <v>4</v>
      </c>
      <c r="E2" s="987"/>
      <c r="F2" s="987"/>
      <c r="G2" s="987"/>
      <c r="H2" s="987"/>
      <c r="I2" s="346"/>
      <c r="J2" s="346"/>
      <c r="K2" s="244"/>
      <c r="L2" s="17"/>
      <c r="M2" s="17"/>
    </row>
    <row r="3" spans="1:16" ht="21.75" customHeight="1">
      <c r="A3" s="987" t="s">
        <v>5</v>
      </c>
      <c r="B3" s="987"/>
      <c r="C3" s="987"/>
      <c r="D3" s="1031">
        <v>3</v>
      </c>
      <c r="E3" s="1031"/>
      <c r="F3" s="1031"/>
      <c r="G3" s="1031"/>
      <c r="H3" s="1031"/>
      <c r="I3" s="348"/>
      <c r="J3" s="348"/>
      <c r="K3" s="247"/>
    </row>
    <row r="4" spans="1:16" ht="27" customHeight="1">
      <c r="A4" s="956" t="s">
        <v>31</v>
      </c>
      <c r="B4" s="956"/>
      <c r="C4" s="956"/>
      <c r="D4" s="956"/>
      <c r="E4" s="956"/>
      <c r="F4" s="956"/>
      <c r="G4" s="956"/>
      <c r="H4" s="956"/>
      <c r="I4" s="344"/>
      <c r="J4" s="344"/>
      <c r="K4" s="31"/>
      <c r="L4" s="31"/>
    </row>
    <row r="5" spans="1:16" ht="21.75" customHeight="1">
      <c r="A5" s="980" t="s">
        <v>361</v>
      </c>
      <c r="B5" s="980"/>
      <c r="C5" s="980"/>
      <c r="D5" s="980"/>
      <c r="E5" s="980"/>
      <c r="F5" s="980"/>
      <c r="G5" s="980"/>
      <c r="H5" s="980"/>
      <c r="I5" s="345"/>
      <c r="J5" s="345"/>
    </row>
    <row r="6" spans="1:16" ht="21" customHeight="1" thickBot="1">
      <c r="A6" s="261"/>
      <c r="B6" s="261"/>
      <c r="C6" s="261"/>
      <c r="D6" s="261"/>
      <c r="E6" s="261"/>
      <c r="F6" s="261"/>
      <c r="G6" s="261"/>
      <c r="H6" s="288" t="s">
        <v>6</v>
      </c>
      <c r="I6" s="349"/>
      <c r="J6" s="349"/>
      <c r="K6" s="32"/>
      <c r="L6" s="32"/>
    </row>
    <row r="7" spans="1:16" ht="22" customHeight="1">
      <c r="A7" s="1027" t="s">
        <v>7</v>
      </c>
      <c r="B7" s="289" t="s">
        <v>8</v>
      </c>
      <c r="C7" s="289" t="s">
        <v>32</v>
      </c>
      <c r="D7" s="289" t="s">
        <v>33</v>
      </c>
      <c r="E7" s="289" t="s">
        <v>32</v>
      </c>
      <c r="F7" s="1029" t="s">
        <v>11</v>
      </c>
      <c r="G7" s="1030"/>
      <c r="H7" s="290" t="s">
        <v>12</v>
      </c>
      <c r="I7" s="350"/>
      <c r="J7" s="350"/>
    </row>
    <row r="8" spans="1:16" ht="20.25" customHeight="1">
      <c r="A8" s="1028"/>
      <c r="B8" s="291" t="s">
        <v>13</v>
      </c>
      <c r="C8" s="292">
        <v>2013</v>
      </c>
      <c r="D8" s="292">
        <v>2014</v>
      </c>
      <c r="E8" s="292">
        <v>2014</v>
      </c>
      <c r="F8" s="323" t="s">
        <v>369</v>
      </c>
      <c r="G8" s="324" t="s">
        <v>15</v>
      </c>
      <c r="H8" s="293"/>
      <c r="I8" s="350"/>
      <c r="J8" s="350"/>
    </row>
    <row r="9" spans="1:16" ht="22" customHeight="1">
      <c r="A9" s="294">
        <v>1</v>
      </c>
      <c r="B9" s="114" t="s">
        <v>16</v>
      </c>
      <c r="C9" s="276">
        <v>8000</v>
      </c>
      <c r="D9" s="187">
        <v>10000</v>
      </c>
      <c r="E9" s="295">
        <v>575</v>
      </c>
      <c r="F9" s="278">
        <f>E9/D9*100</f>
        <v>5.75</v>
      </c>
      <c r="G9" s="279">
        <f>E9-C9</f>
        <v>-7425</v>
      </c>
      <c r="H9" s="280"/>
      <c r="I9" s="351"/>
      <c r="J9" s="351">
        <v>2500</v>
      </c>
      <c r="L9" s="295">
        <v>575</v>
      </c>
    </row>
    <row r="10" spans="1:16" ht="22" customHeight="1">
      <c r="A10" s="294">
        <v>2</v>
      </c>
      <c r="B10" s="114" t="s">
        <v>17</v>
      </c>
      <c r="C10" s="276">
        <v>35000</v>
      </c>
      <c r="D10" s="187">
        <v>40000</v>
      </c>
      <c r="E10" s="295">
        <v>24500</v>
      </c>
      <c r="F10" s="278">
        <f>E10/D10*100</f>
        <v>61.250000000000007</v>
      </c>
      <c r="G10" s="279">
        <f t="shared" ref="G10:G31" si="0">E10-C10</f>
        <v>-10500</v>
      </c>
      <c r="H10" s="280"/>
      <c r="I10" s="351"/>
      <c r="J10" s="351">
        <v>28500</v>
      </c>
      <c r="L10" s="295">
        <v>24500</v>
      </c>
    </row>
    <row r="11" spans="1:16" ht="22" customHeight="1">
      <c r="A11" s="294">
        <v>3</v>
      </c>
      <c r="B11" s="114" t="s">
        <v>103</v>
      </c>
      <c r="C11" s="276">
        <v>15000</v>
      </c>
      <c r="D11" s="187">
        <v>20000</v>
      </c>
      <c r="E11" s="295">
        <v>12120</v>
      </c>
      <c r="F11" s="278">
        <f t="shared" ref="F11:F31" si="1">E11/D11*100</f>
        <v>60.6</v>
      </c>
      <c r="G11" s="279">
        <f t="shared" si="0"/>
        <v>-2880</v>
      </c>
      <c r="H11" s="280"/>
      <c r="I11" s="351"/>
      <c r="J11" s="351">
        <v>14000</v>
      </c>
      <c r="L11" s="295">
        <v>12120</v>
      </c>
    </row>
    <row r="12" spans="1:16" ht="22" customHeight="1">
      <c r="A12" s="294">
        <v>4</v>
      </c>
      <c r="B12" s="114" t="s">
        <v>18</v>
      </c>
      <c r="C12" s="276">
        <v>15000</v>
      </c>
      <c r="D12" s="187">
        <v>20000</v>
      </c>
      <c r="E12" s="295">
        <v>9240</v>
      </c>
      <c r="F12" s="278">
        <f t="shared" si="1"/>
        <v>46.2</v>
      </c>
      <c r="G12" s="279">
        <f t="shared" si="0"/>
        <v>-5760</v>
      </c>
      <c r="H12" s="280"/>
      <c r="I12" s="351"/>
      <c r="J12" s="351">
        <v>13000</v>
      </c>
      <c r="L12" s="295">
        <v>9240</v>
      </c>
    </row>
    <row r="13" spans="1:16" ht="22" customHeight="1">
      <c r="A13" s="294">
        <v>5</v>
      </c>
      <c r="B13" s="114" t="s">
        <v>34</v>
      </c>
      <c r="C13" s="276">
        <v>1500</v>
      </c>
      <c r="D13" s="187">
        <v>1500</v>
      </c>
      <c r="E13" s="295">
        <v>1500</v>
      </c>
      <c r="F13" s="278">
        <f t="shared" si="1"/>
        <v>100</v>
      </c>
      <c r="G13" s="279">
        <f t="shared" si="0"/>
        <v>0</v>
      </c>
      <c r="H13" s="280"/>
      <c r="I13" s="351"/>
      <c r="J13" s="351">
        <v>1500</v>
      </c>
      <c r="L13" s="295">
        <v>1500</v>
      </c>
    </row>
    <row r="14" spans="1:16" ht="22" customHeight="1">
      <c r="A14" s="294">
        <v>6</v>
      </c>
      <c r="B14" s="114" t="s">
        <v>19</v>
      </c>
      <c r="C14" s="276">
        <v>17000</v>
      </c>
      <c r="D14" s="187">
        <v>22000</v>
      </c>
      <c r="E14" s="295">
        <v>5700</v>
      </c>
      <c r="F14" s="278">
        <f t="shared" si="1"/>
        <v>25.90909090909091</v>
      </c>
      <c r="G14" s="279">
        <f t="shared" si="0"/>
        <v>-11300</v>
      </c>
      <c r="H14" s="280"/>
      <c r="I14" s="351"/>
      <c r="J14" s="351">
        <v>12500</v>
      </c>
      <c r="L14" s="295">
        <v>5700</v>
      </c>
    </row>
    <row r="15" spans="1:16" ht="22" customHeight="1">
      <c r="A15" s="294">
        <v>7</v>
      </c>
      <c r="B15" s="114" t="s">
        <v>285</v>
      </c>
      <c r="C15" s="276"/>
      <c r="D15" s="187"/>
      <c r="E15" s="295">
        <v>1000</v>
      </c>
      <c r="F15" s="278"/>
      <c r="G15" s="279">
        <f t="shared" si="0"/>
        <v>1000</v>
      </c>
      <c r="H15" s="280"/>
      <c r="I15" s="351"/>
      <c r="J15" s="351">
        <v>2000</v>
      </c>
      <c r="L15" s="295">
        <v>717</v>
      </c>
    </row>
    <row r="16" spans="1:16" ht="22" customHeight="1">
      <c r="A16" s="294">
        <v>8</v>
      </c>
      <c r="B16" s="114" t="s">
        <v>20</v>
      </c>
      <c r="C16" s="276">
        <v>7000</v>
      </c>
      <c r="D16" s="187">
        <v>7000</v>
      </c>
      <c r="E16" s="295">
        <v>6360</v>
      </c>
      <c r="F16" s="278">
        <f t="shared" si="1"/>
        <v>90.857142857142861</v>
      </c>
      <c r="G16" s="279">
        <f t="shared" si="0"/>
        <v>-640</v>
      </c>
      <c r="H16" s="280"/>
      <c r="I16" s="351"/>
      <c r="J16" s="351">
        <v>6500</v>
      </c>
      <c r="L16" s="295">
        <v>6360</v>
      </c>
      <c r="P16" s="295"/>
    </row>
    <row r="17" spans="1:12" ht="22" customHeight="1">
      <c r="A17" s="294">
        <v>9</v>
      </c>
      <c r="B17" s="114" t="s">
        <v>21</v>
      </c>
      <c r="C17" s="276">
        <v>7000</v>
      </c>
      <c r="D17" s="187">
        <v>7000</v>
      </c>
      <c r="E17" s="295">
        <v>6000</v>
      </c>
      <c r="F17" s="278">
        <f t="shared" si="1"/>
        <v>85.714285714285708</v>
      </c>
      <c r="G17" s="279">
        <f t="shared" si="0"/>
        <v>-1000</v>
      </c>
      <c r="H17" s="280"/>
      <c r="I17" s="351"/>
      <c r="J17" s="351">
        <v>6000</v>
      </c>
      <c r="L17" s="295">
        <v>6000</v>
      </c>
    </row>
    <row r="18" spans="1:12" ht="22" customHeight="1">
      <c r="A18" s="294">
        <v>10</v>
      </c>
      <c r="B18" s="296" t="s">
        <v>22</v>
      </c>
      <c r="C18" s="276">
        <v>1000</v>
      </c>
      <c r="D18" s="187">
        <v>1000</v>
      </c>
      <c r="E18" s="295">
        <v>550</v>
      </c>
      <c r="F18" s="278">
        <f t="shared" si="1"/>
        <v>55.000000000000007</v>
      </c>
      <c r="G18" s="279">
        <f t="shared" si="0"/>
        <v>-450</v>
      </c>
      <c r="H18" s="280"/>
      <c r="I18" s="351"/>
      <c r="J18" s="351">
        <v>550</v>
      </c>
      <c r="L18" s="295">
        <v>550</v>
      </c>
    </row>
    <row r="19" spans="1:12" ht="22" customHeight="1">
      <c r="A19" s="294">
        <v>11</v>
      </c>
      <c r="B19" s="296" t="s">
        <v>35</v>
      </c>
      <c r="C19" s="276">
        <v>500</v>
      </c>
      <c r="D19" s="187">
        <v>1000</v>
      </c>
      <c r="E19" s="295">
        <v>320</v>
      </c>
      <c r="F19" s="278">
        <f t="shared" si="1"/>
        <v>32</v>
      </c>
      <c r="G19" s="279">
        <f t="shared" si="0"/>
        <v>-180</v>
      </c>
      <c r="H19" s="280"/>
      <c r="I19" s="351"/>
      <c r="J19" s="351">
        <v>320</v>
      </c>
      <c r="L19" s="295">
        <v>320</v>
      </c>
    </row>
    <row r="20" spans="1:12" ht="22" customHeight="1">
      <c r="A20" s="294">
        <v>12</v>
      </c>
      <c r="B20" s="296" t="s">
        <v>23</v>
      </c>
      <c r="C20" s="276">
        <v>45000</v>
      </c>
      <c r="D20" s="187">
        <v>50000</v>
      </c>
      <c r="E20" s="295">
        <v>26200</v>
      </c>
      <c r="F20" s="278">
        <f t="shared" si="1"/>
        <v>52.400000000000006</v>
      </c>
      <c r="G20" s="279">
        <f t="shared" si="0"/>
        <v>-18800</v>
      </c>
      <c r="H20" s="280"/>
      <c r="I20" s="351"/>
      <c r="J20" s="351">
        <v>38000</v>
      </c>
      <c r="L20" s="295">
        <v>26200</v>
      </c>
    </row>
    <row r="21" spans="1:12" ht="22" customHeight="1">
      <c r="A21" s="294">
        <v>13</v>
      </c>
      <c r="B21" s="296" t="s">
        <v>24</v>
      </c>
      <c r="C21" s="276">
        <v>35000</v>
      </c>
      <c r="D21" s="187">
        <v>40000</v>
      </c>
      <c r="E21" s="295">
        <v>24000</v>
      </c>
      <c r="F21" s="278">
        <f t="shared" si="1"/>
        <v>60</v>
      </c>
      <c r="G21" s="279">
        <f t="shared" si="0"/>
        <v>-11000</v>
      </c>
      <c r="H21" s="280"/>
      <c r="I21" s="351"/>
      <c r="J21" s="351">
        <v>29500</v>
      </c>
      <c r="L21" s="295">
        <v>24000</v>
      </c>
    </row>
    <row r="22" spans="1:12" ht="22" customHeight="1">
      <c r="A22" s="294">
        <v>14</v>
      </c>
      <c r="B22" s="296" t="s">
        <v>25</v>
      </c>
      <c r="C22" s="276">
        <v>25000</v>
      </c>
      <c r="D22" s="187">
        <v>35000</v>
      </c>
      <c r="E22" s="295">
        <v>19410</v>
      </c>
      <c r="F22" s="278">
        <f t="shared" si="1"/>
        <v>55.457142857142863</v>
      </c>
      <c r="G22" s="279">
        <f t="shared" si="0"/>
        <v>-5590</v>
      </c>
      <c r="H22" s="280"/>
      <c r="I22" s="351"/>
      <c r="J22" s="351">
        <v>24000</v>
      </c>
      <c r="L22" s="295">
        <v>19410</v>
      </c>
    </row>
    <row r="23" spans="1:12" ht="22" customHeight="1">
      <c r="A23" s="294">
        <v>15</v>
      </c>
      <c r="B23" s="296" t="s">
        <v>36</v>
      </c>
      <c r="C23" s="276">
        <v>1000</v>
      </c>
      <c r="D23" s="187">
        <v>1000</v>
      </c>
      <c r="E23" s="295">
        <v>700</v>
      </c>
      <c r="F23" s="278">
        <f t="shared" si="1"/>
        <v>70</v>
      </c>
      <c r="G23" s="279">
        <f t="shared" si="0"/>
        <v>-300</v>
      </c>
      <c r="H23" s="235"/>
      <c r="I23" s="352"/>
      <c r="J23" s="352">
        <v>700</v>
      </c>
      <c r="L23" s="295">
        <v>700</v>
      </c>
    </row>
    <row r="24" spans="1:12" ht="22" customHeight="1">
      <c r="A24" s="294">
        <v>16</v>
      </c>
      <c r="B24" s="296" t="s">
        <v>26</v>
      </c>
      <c r="C24" s="276">
        <v>40000</v>
      </c>
      <c r="D24" s="187">
        <v>43000</v>
      </c>
      <c r="E24" s="295">
        <v>27700</v>
      </c>
      <c r="F24" s="278">
        <f t="shared" si="1"/>
        <v>64.418604651162795</v>
      </c>
      <c r="G24" s="279">
        <f t="shared" si="0"/>
        <v>-12300</v>
      </c>
      <c r="H24" s="280"/>
      <c r="I24" s="351"/>
      <c r="J24" s="351">
        <v>35000</v>
      </c>
      <c r="L24" s="295">
        <v>27700</v>
      </c>
    </row>
    <row r="25" spans="1:12" ht="22" customHeight="1">
      <c r="A25" s="294">
        <v>17</v>
      </c>
      <c r="B25" s="296" t="s">
        <v>27</v>
      </c>
      <c r="C25" s="276">
        <v>45000</v>
      </c>
      <c r="D25" s="187">
        <v>43000</v>
      </c>
      <c r="E25" s="295">
        <v>34860</v>
      </c>
      <c r="F25" s="278">
        <f t="shared" si="1"/>
        <v>81.069767441860463</v>
      </c>
      <c r="G25" s="279">
        <f t="shared" si="0"/>
        <v>-10140</v>
      </c>
      <c r="H25" s="280"/>
      <c r="I25" s="351"/>
      <c r="J25" s="351">
        <v>38500</v>
      </c>
      <c r="L25" s="295">
        <v>34860</v>
      </c>
    </row>
    <row r="26" spans="1:12" ht="22" customHeight="1">
      <c r="A26" s="294">
        <v>18</v>
      </c>
      <c r="B26" s="296" t="s">
        <v>28</v>
      </c>
      <c r="C26" s="276">
        <v>5000</v>
      </c>
      <c r="D26" s="187">
        <v>7000</v>
      </c>
      <c r="E26" s="295">
        <v>2774</v>
      </c>
      <c r="F26" s="278">
        <f t="shared" si="1"/>
        <v>39.628571428571426</v>
      </c>
      <c r="G26" s="279">
        <f t="shared" si="0"/>
        <v>-2226</v>
      </c>
      <c r="H26" s="280"/>
      <c r="I26" s="351"/>
      <c r="J26" s="351">
        <v>3830</v>
      </c>
      <c r="L26" s="295">
        <v>2774</v>
      </c>
    </row>
    <row r="27" spans="1:12" ht="22" customHeight="1">
      <c r="A27" s="294">
        <v>19</v>
      </c>
      <c r="B27" s="296" t="s">
        <v>29</v>
      </c>
      <c r="C27" s="276">
        <v>500</v>
      </c>
      <c r="D27" s="187">
        <v>500</v>
      </c>
      <c r="E27" s="295">
        <v>300</v>
      </c>
      <c r="F27" s="278">
        <f t="shared" si="1"/>
        <v>60</v>
      </c>
      <c r="G27" s="279">
        <f t="shared" si="0"/>
        <v>-200</v>
      </c>
      <c r="H27" s="280"/>
      <c r="I27" s="351"/>
      <c r="J27" s="351">
        <v>300</v>
      </c>
      <c r="L27" s="295">
        <v>300</v>
      </c>
    </row>
    <row r="28" spans="1:12" ht="22" customHeight="1">
      <c r="A28" s="294">
        <v>20</v>
      </c>
      <c r="B28" s="296" t="s">
        <v>37</v>
      </c>
      <c r="C28" s="276">
        <v>500</v>
      </c>
      <c r="D28" s="187">
        <v>500</v>
      </c>
      <c r="E28" s="295">
        <v>200</v>
      </c>
      <c r="F28" s="278">
        <f t="shared" si="1"/>
        <v>40</v>
      </c>
      <c r="G28" s="279">
        <f t="shared" si="0"/>
        <v>-300</v>
      </c>
      <c r="H28" s="280"/>
      <c r="I28" s="351"/>
      <c r="J28" s="351">
        <v>200</v>
      </c>
      <c r="L28" s="295">
        <v>200</v>
      </c>
    </row>
    <row r="29" spans="1:12" ht="22" customHeight="1">
      <c r="A29" s="294">
        <v>21</v>
      </c>
      <c r="B29" s="296" t="s">
        <v>43</v>
      </c>
      <c r="C29" s="276">
        <v>11000</v>
      </c>
      <c r="D29" s="187">
        <v>10500</v>
      </c>
      <c r="E29" s="295">
        <v>16581</v>
      </c>
      <c r="F29" s="278">
        <f t="shared" si="1"/>
        <v>157.91428571428571</v>
      </c>
      <c r="G29" s="279">
        <f t="shared" si="0"/>
        <v>5581</v>
      </c>
      <c r="H29" s="280"/>
      <c r="I29" s="351"/>
      <c r="J29" s="351">
        <v>16600</v>
      </c>
      <c r="L29" s="295">
        <v>16581</v>
      </c>
    </row>
    <row r="30" spans="1:12" ht="22" customHeight="1">
      <c r="A30" s="294">
        <v>22</v>
      </c>
      <c r="B30" s="296" t="s">
        <v>38</v>
      </c>
      <c r="C30" s="276">
        <v>20000</v>
      </c>
      <c r="D30" s="187">
        <v>15000</v>
      </c>
      <c r="E30" s="295">
        <v>8960</v>
      </c>
      <c r="F30" s="278">
        <f t="shared" si="1"/>
        <v>59.733333333333341</v>
      </c>
      <c r="G30" s="279">
        <f t="shared" si="0"/>
        <v>-11040</v>
      </c>
      <c r="H30" s="280"/>
      <c r="I30" s="351"/>
      <c r="J30" s="351">
        <v>15000</v>
      </c>
      <c r="L30" s="295">
        <v>8960</v>
      </c>
    </row>
    <row r="31" spans="1:12" ht="22" customHeight="1">
      <c r="A31" s="294">
        <v>23</v>
      </c>
      <c r="B31" s="296" t="s">
        <v>39</v>
      </c>
      <c r="C31" s="276">
        <v>20000</v>
      </c>
      <c r="D31" s="187">
        <v>15000</v>
      </c>
      <c r="E31" s="295">
        <v>3718</v>
      </c>
      <c r="F31" s="278">
        <f t="shared" si="1"/>
        <v>24.786666666666669</v>
      </c>
      <c r="G31" s="279">
        <f t="shared" si="0"/>
        <v>-16282</v>
      </c>
      <c r="H31" s="280"/>
      <c r="I31" s="351"/>
      <c r="J31" s="351">
        <v>11000</v>
      </c>
      <c r="L31" s="295">
        <v>3718</v>
      </c>
    </row>
    <row r="32" spans="1:12" ht="22" customHeight="1" thickBot="1">
      <c r="A32" s="1033" t="s">
        <v>30</v>
      </c>
      <c r="B32" s="1034"/>
      <c r="C32" s="282">
        <f>SUM(C9:C31)</f>
        <v>355000</v>
      </c>
      <c r="D32" s="283">
        <f>SUM(D9:D31)</f>
        <v>390000</v>
      </c>
      <c r="E32" s="283">
        <f>SUM(E9:E31)</f>
        <v>233268</v>
      </c>
      <c r="F32" s="284">
        <f>E32/D32*100</f>
        <v>59.812307692307684</v>
      </c>
      <c r="G32" s="285">
        <f>E32-C32</f>
        <v>-121732</v>
      </c>
      <c r="H32" s="297"/>
      <c r="I32" s="353"/>
      <c r="J32" s="220">
        <f>SUM(J9:J31)</f>
        <v>300000</v>
      </c>
      <c r="K32" s="220"/>
      <c r="L32" s="220">
        <f>SUM(L9:L31)</f>
        <v>232985</v>
      </c>
    </row>
    <row r="33" spans="5:7" ht="22" customHeight="1" thickBot="1">
      <c r="E33" s="39"/>
      <c r="F33" s="322"/>
      <c r="G33" s="322"/>
    </row>
    <row r="34" spans="5:7" ht="15.5">
      <c r="E34" s="39">
        <v>300000</v>
      </c>
      <c r="F34" s="245"/>
      <c r="G34" s="245"/>
    </row>
  </sheetData>
  <mergeCells count="10">
    <mergeCell ref="A5:H5"/>
    <mergeCell ref="A7:A8"/>
    <mergeCell ref="F7:G7"/>
    <mergeCell ref="A32:B32"/>
    <mergeCell ref="D1:H1"/>
    <mergeCell ref="A2:C2"/>
    <mergeCell ref="D2:H2"/>
    <mergeCell ref="A3:C3"/>
    <mergeCell ref="D3:H3"/>
    <mergeCell ref="A4:H4"/>
  </mergeCell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P56"/>
  <sheetViews>
    <sheetView workbookViewId="0">
      <selection activeCell="F12" sqref="F12"/>
    </sheetView>
  </sheetViews>
  <sheetFormatPr defaultRowHeight="12.5"/>
  <cols>
    <col min="1" max="1" width="9.1796875" customWidth="1"/>
    <col min="2" max="2" width="33.1796875" customWidth="1"/>
    <col min="3" max="3" width="23.81640625" customWidth="1"/>
    <col min="4" max="4" width="27.453125" customWidth="1"/>
  </cols>
  <sheetData>
    <row r="1" spans="1:16" ht="27">
      <c r="A1" s="287"/>
      <c r="B1" s="287"/>
      <c r="D1" s="347" t="s">
        <v>2</v>
      </c>
    </row>
    <row r="2" spans="1:16" ht="33">
      <c r="A2" s="1032" t="s">
        <v>3</v>
      </c>
      <c r="B2" s="1032"/>
      <c r="D2" s="346" t="s">
        <v>4</v>
      </c>
    </row>
    <row r="3" spans="1:16" ht="33">
      <c r="A3" s="987" t="s">
        <v>5</v>
      </c>
      <c r="B3" s="987"/>
      <c r="D3" s="682">
        <v>3</v>
      </c>
    </row>
    <row r="4" spans="1:16" ht="23">
      <c r="A4" s="956" t="s">
        <v>584</v>
      </c>
      <c r="B4" s="956"/>
      <c r="C4" s="956"/>
      <c r="D4" s="956"/>
    </row>
    <row r="5" spans="1:16" ht="26.5" customHeight="1">
      <c r="A5" s="1036" t="s">
        <v>503</v>
      </c>
      <c r="B5" s="1036"/>
      <c r="C5" s="1036"/>
      <c r="D5" s="1036"/>
      <c r="E5" s="603"/>
      <c r="F5" s="603"/>
      <c r="G5" s="603"/>
      <c r="H5" s="603"/>
      <c r="I5" s="603"/>
      <c r="J5" s="603"/>
      <c r="K5" s="603"/>
      <c r="L5" s="603"/>
      <c r="M5" s="603"/>
      <c r="N5" s="603"/>
      <c r="O5" s="603"/>
    </row>
    <row r="6" spans="1:16" ht="23.25" customHeight="1">
      <c r="A6" s="683" t="s">
        <v>540</v>
      </c>
      <c r="B6" s="683" t="s">
        <v>541</v>
      </c>
      <c r="C6" s="683" t="s">
        <v>542</v>
      </c>
      <c r="D6" s="683" t="s">
        <v>543</v>
      </c>
      <c r="E6" s="603"/>
      <c r="F6" s="603"/>
      <c r="G6" s="603"/>
      <c r="H6" s="603"/>
      <c r="I6" s="603"/>
      <c r="J6" s="603"/>
      <c r="K6" s="603"/>
      <c r="L6" s="603"/>
      <c r="M6" s="603"/>
      <c r="N6" s="603"/>
      <c r="O6" s="603"/>
    </row>
    <row r="7" spans="1:16" ht="29.25" customHeight="1">
      <c r="A7" s="692"/>
      <c r="B7" s="692"/>
      <c r="C7" s="684" t="s">
        <v>380</v>
      </c>
      <c r="D7" s="685" t="s">
        <v>544</v>
      </c>
      <c r="E7" s="603"/>
      <c r="F7" s="603"/>
      <c r="G7" s="603"/>
      <c r="H7" s="603"/>
      <c r="I7" s="603"/>
      <c r="J7" s="603"/>
      <c r="K7" s="603"/>
      <c r="L7" s="603"/>
      <c r="M7" s="603"/>
      <c r="N7" s="603"/>
      <c r="O7" s="603"/>
      <c r="P7" s="603"/>
    </row>
    <row r="8" spans="1:16" ht="30" customHeight="1">
      <c r="A8" s="686">
        <v>1</v>
      </c>
      <c r="B8" s="687" t="s">
        <v>545</v>
      </c>
      <c r="C8" s="688"/>
      <c r="D8" s="688"/>
      <c r="E8" s="603"/>
      <c r="F8" s="603"/>
      <c r="G8" s="603"/>
      <c r="H8" s="603"/>
      <c r="I8" s="603"/>
      <c r="J8" s="603"/>
      <c r="K8" s="603"/>
      <c r="L8" s="603"/>
      <c r="M8" s="603"/>
      <c r="N8" s="603"/>
      <c r="O8" s="603"/>
      <c r="P8" s="603"/>
    </row>
    <row r="9" spans="1:16" ht="30" customHeight="1">
      <c r="A9" s="686">
        <v>2</v>
      </c>
      <c r="B9" s="687" t="s">
        <v>546</v>
      </c>
      <c r="C9" s="688"/>
      <c r="D9" s="688"/>
      <c r="E9" s="603"/>
      <c r="F9" s="603"/>
      <c r="G9" s="603"/>
      <c r="H9" s="603"/>
      <c r="I9" s="603"/>
      <c r="J9" s="603"/>
      <c r="K9" s="603"/>
      <c r="L9" s="603"/>
      <c r="M9" s="603"/>
      <c r="N9" s="603"/>
      <c r="O9" s="603"/>
      <c r="P9" s="603"/>
    </row>
    <row r="10" spans="1:16" ht="30" customHeight="1">
      <c r="A10" s="686">
        <v>3</v>
      </c>
      <c r="B10" s="687" t="s">
        <v>547</v>
      </c>
      <c r="C10" s="688"/>
      <c r="D10" s="688"/>
      <c r="E10" s="603"/>
      <c r="F10" s="603"/>
      <c r="G10" s="603"/>
      <c r="H10" s="603"/>
      <c r="I10" s="603"/>
      <c r="J10" s="603"/>
      <c r="K10" s="603"/>
      <c r="L10" s="603"/>
      <c r="M10" s="603"/>
      <c r="N10" s="603"/>
      <c r="O10" s="603"/>
      <c r="P10" s="603"/>
    </row>
    <row r="11" spans="1:16" ht="30" customHeight="1">
      <c r="A11" s="686">
        <v>4</v>
      </c>
      <c r="B11" s="687" t="s">
        <v>548</v>
      </c>
      <c r="C11" s="688"/>
      <c r="D11" s="688"/>
      <c r="E11" s="603"/>
      <c r="F11" s="603"/>
      <c r="G11" s="603"/>
      <c r="H11" s="603"/>
      <c r="I11" s="603"/>
      <c r="J11" s="603"/>
      <c r="K11" s="603"/>
      <c r="L11" s="603"/>
      <c r="M11" s="603"/>
      <c r="N11" s="603"/>
      <c r="O11" s="603"/>
      <c r="P11" s="603"/>
    </row>
    <row r="12" spans="1:16" ht="30" customHeight="1">
      <c r="A12" s="686">
        <v>5</v>
      </c>
      <c r="B12" s="687" t="s">
        <v>549</v>
      </c>
      <c r="C12" s="688"/>
      <c r="D12" s="688"/>
      <c r="E12" s="603"/>
      <c r="F12" s="603"/>
      <c r="G12" s="603"/>
      <c r="H12" s="603"/>
      <c r="I12" s="603"/>
      <c r="J12" s="603"/>
      <c r="K12" s="603"/>
      <c r="L12" s="603"/>
      <c r="M12" s="603"/>
      <c r="N12" s="603"/>
      <c r="O12" s="603"/>
      <c r="P12" s="603"/>
    </row>
    <row r="13" spans="1:16" ht="30" customHeight="1">
      <c r="A13" s="686">
        <v>6</v>
      </c>
      <c r="B13" s="687" t="s">
        <v>550</v>
      </c>
      <c r="C13" s="688"/>
      <c r="D13" s="688"/>
      <c r="E13" s="603"/>
      <c r="F13" s="603"/>
      <c r="G13" s="603"/>
      <c r="H13" s="603"/>
      <c r="I13" s="603"/>
      <c r="J13" s="603"/>
      <c r="K13" s="603"/>
      <c r="L13" s="603"/>
      <c r="M13" s="603"/>
      <c r="N13" s="603"/>
      <c r="O13" s="603"/>
      <c r="P13" s="603"/>
    </row>
    <row r="14" spans="1:16" ht="30" customHeight="1">
      <c r="A14" s="686">
        <v>7</v>
      </c>
      <c r="B14" s="687" t="s">
        <v>122</v>
      </c>
      <c r="C14" s="688"/>
      <c r="D14" s="688"/>
      <c r="E14" s="603"/>
      <c r="F14" s="603"/>
      <c r="G14" s="603"/>
      <c r="H14" s="603"/>
      <c r="I14" s="603"/>
      <c r="J14" s="603"/>
      <c r="K14" s="603"/>
      <c r="L14" s="603"/>
      <c r="M14" s="603"/>
      <c r="N14" s="603"/>
      <c r="O14" s="603"/>
      <c r="P14" s="603"/>
    </row>
    <row r="15" spans="1:16" ht="30" customHeight="1">
      <c r="A15" s="686">
        <v>8</v>
      </c>
      <c r="B15" s="687" t="s">
        <v>135</v>
      </c>
      <c r="C15" s="688"/>
      <c r="D15" s="688"/>
      <c r="E15" s="603"/>
      <c r="F15" s="603"/>
      <c r="G15" s="603"/>
      <c r="H15" s="603"/>
      <c r="I15" s="603"/>
      <c r="J15" s="603"/>
      <c r="K15" s="603"/>
      <c r="L15" s="603"/>
      <c r="M15" s="603"/>
      <c r="N15" s="603"/>
      <c r="O15" s="603"/>
      <c r="P15" s="603"/>
    </row>
    <row r="16" spans="1:16" ht="30" customHeight="1">
      <c r="A16" s="686">
        <v>9</v>
      </c>
      <c r="B16" s="687" t="s">
        <v>551</v>
      </c>
      <c r="C16" s="688"/>
      <c r="D16" s="688"/>
      <c r="E16" s="603"/>
      <c r="F16" s="603"/>
      <c r="G16" s="603"/>
      <c r="H16" s="603"/>
      <c r="I16" s="603"/>
      <c r="J16" s="603"/>
      <c r="K16" s="603"/>
      <c r="L16" s="603"/>
      <c r="M16" s="603"/>
      <c r="N16" s="603"/>
      <c r="O16" s="603"/>
      <c r="P16" s="603"/>
    </row>
    <row r="17" spans="1:16" ht="30" customHeight="1">
      <c r="A17" s="686">
        <v>10</v>
      </c>
      <c r="B17" s="687" t="s">
        <v>53</v>
      </c>
      <c r="C17" s="688"/>
      <c r="D17" s="688"/>
      <c r="E17" s="603"/>
      <c r="F17" s="603"/>
      <c r="G17" s="603"/>
      <c r="H17" s="603"/>
      <c r="I17" s="603"/>
      <c r="J17" s="603"/>
      <c r="K17" s="603"/>
      <c r="L17" s="603"/>
      <c r="M17" s="603"/>
      <c r="N17" s="603"/>
      <c r="O17" s="603"/>
      <c r="P17" s="603"/>
    </row>
    <row r="18" spans="1:16" ht="30" customHeight="1">
      <c r="A18" s="686">
        <v>11</v>
      </c>
      <c r="B18" s="687" t="s">
        <v>552</v>
      </c>
      <c r="C18" s="688"/>
      <c r="D18" s="688"/>
      <c r="E18" s="603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03"/>
    </row>
    <row r="19" spans="1:16" ht="30" customHeight="1">
      <c r="A19" s="686">
        <v>12</v>
      </c>
      <c r="B19" s="687" t="s">
        <v>553</v>
      </c>
      <c r="C19" s="688"/>
      <c r="D19" s="688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</row>
    <row r="20" spans="1:16" ht="30" customHeight="1">
      <c r="A20" s="686">
        <v>13</v>
      </c>
      <c r="B20" s="687" t="s">
        <v>554</v>
      </c>
      <c r="C20" s="688"/>
      <c r="D20" s="688"/>
      <c r="E20" s="603"/>
      <c r="F20" s="603"/>
      <c r="G20" s="603"/>
      <c r="H20" s="603"/>
      <c r="I20" s="603"/>
      <c r="J20" s="603"/>
      <c r="K20" s="603"/>
      <c r="L20" s="603"/>
      <c r="M20" s="603"/>
      <c r="N20" s="603"/>
      <c r="O20" s="603"/>
      <c r="P20" s="603"/>
    </row>
    <row r="21" spans="1:16" ht="30" customHeight="1">
      <c r="A21" s="686">
        <v>14</v>
      </c>
      <c r="B21" s="687" t="s">
        <v>555</v>
      </c>
      <c r="C21" s="688"/>
      <c r="D21" s="688"/>
      <c r="E21" s="603"/>
      <c r="F21" s="603"/>
      <c r="G21" s="603"/>
      <c r="H21" s="603"/>
      <c r="I21" s="603"/>
      <c r="J21" s="603"/>
      <c r="K21" s="603"/>
      <c r="L21" s="603"/>
      <c r="M21" s="603"/>
      <c r="N21" s="603"/>
      <c r="O21" s="603"/>
      <c r="P21" s="603"/>
    </row>
    <row r="22" spans="1:16" ht="30" customHeight="1">
      <c r="A22" s="686">
        <v>15</v>
      </c>
      <c r="B22" s="687" t="s">
        <v>556</v>
      </c>
      <c r="C22" s="688"/>
      <c r="D22" s="688"/>
      <c r="E22" s="603"/>
      <c r="F22" s="603"/>
      <c r="G22" s="603"/>
      <c r="H22" s="603"/>
      <c r="I22" s="603"/>
      <c r="J22" s="603"/>
      <c r="K22" s="603"/>
      <c r="L22" s="603"/>
      <c r="M22" s="603"/>
      <c r="N22" s="603"/>
      <c r="O22" s="603"/>
      <c r="P22" s="603"/>
    </row>
    <row r="23" spans="1:16" ht="30" customHeight="1">
      <c r="A23" s="686">
        <v>16</v>
      </c>
      <c r="B23" s="687" t="s">
        <v>557</v>
      </c>
      <c r="C23" s="688"/>
      <c r="D23" s="688"/>
      <c r="E23" s="603"/>
      <c r="F23" s="603"/>
      <c r="G23" s="603"/>
      <c r="H23" s="603"/>
      <c r="I23" s="603"/>
      <c r="J23" s="603"/>
      <c r="K23" s="603"/>
      <c r="L23" s="603"/>
      <c r="M23" s="603"/>
      <c r="N23" s="603"/>
      <c r="O23" s="603"/>
      <c r="P23" s="603"/>
    </row>
    <row r="24" spans="1:16" ht="30" customHeight="1">
      <c r="A24" s="686">
        <v>17</v>
      </c>
      <c r="B24" s="687" t="s">
        <v>558</v>
      </c>
      <c r="C24" s="688"/>
      <c r="D24" s="688"/>
      <c r="E24" s="603"/>
      <c r="F24" s="603"/>
      <c r="G24" s="603"/>
      <c r="H24" s="603"/>
      <c r="I24" s="603"/>
      <c r="J24" s="603"/>
      <c r="K24" s="603"/>
      <c r="L24" s="603"/>
      <c r="M24" s="603"/>
      <c r="N24" s="603"/>
      <c r="O24" s="603"/>
      <c r="P24" s="603"/>
    </row>
    <row r="25" spans="1:16" ht="30" customHeight="1">
      <c r="A25" s="686">
        <v>18</v>
      </c>
      <c r="B25" s="687" t="s">
        <v>559</v>
      </c>
      <c r="C25" s="688"/>
      <c r="D25" s="688"/>
      <c r="E25" s="603"/>
      <c r="F25" s="603"/>
      <c r="G25" s="603"/>
      <c r="H25" s="603"/>
      <c r="I25" s="603"/>
      <c r="J25" s="603"/>
      <c r="K25" s="603"/>
      <c r="L25" s="603"/>
      <c r="M25" s="603"/>
      <c r="N25" s="603"/>
      <c r="O25" s="603"/>
      <c r="P25" s="603"/>
    </row>
    <row r="26" spans="1:16" ht="30" customHeight="1">
      <c r="A26" s="686">
        <v>19</v>
      </c>
      <c r="B26" s="687" t="s">
        <v>560</v>
      </c>
      <c r="C26" s="688"/>
      <c r="D26" s="688"/>
      <c r="E26" s="603"/>
      <c r="F26" s="603"/>
      <c r="G26" s="603"/>
      <c r="H26" s="603"/>
      <c r="I26" s="603"/>
      <c r="J26" s="603"/>
      <c r="K26" s="603"/>
      <c r="L26" s="603"/>
      <c r="M26" s="603"/>
      <c r="N26" s="603"/>
      <c r="O26" s="603"/>
      <c r="P26" s="603"/>
    </row>
    <row r="27" spans="1:16" ht="30" customHeight="1">
      <c r="A27" s="686">
        <v>20</v>
      </c>
      <c r="B27" s="687" t="s">
        <v>561</v>
      </c>
      <c r="C27" s="688"/>
      <c r="D27" s="688"/>
      <c r="E27" s="603"/>
      <c r="F27" s="603"/>
      <c r="G27" s="603"/>
      <c r="H27" s="603"/>
      <c r="I27" s="603"/>
      <c r="J27" s="603"/>
      <c r="K27" s="603"/>
      <c r="L27" s="603"/>
      <c r="M27" s="603"/>
      <c r="N27" s="603"/>
      <c r="O27" s="603"/>
      <c r="P27" s="603"/>
    </row>
    <row r="28" spans="1:16" ht="30" customHeight="1">
      <c r="A28" s="686">
        <v>21</v>
      </c>
      <c r="B28" s="687" t="s">
        <v>562</v>
      </c>
      <c r="C28" s="688"/>
      <c r="D28" s="688"/>
      <c r="E28" s="603"/>
      <c r="F28" s="603"/>
      <c r="G28" s="603"/>
      <c r="H28" s="603"/>
      <c r="I28" s="603"/>
      <c r="J28" s="603"/>
      <c r="K28" s="603"/>
      <c r="L28" s="603"/>
      <c r="M28" s="603"/>
      <c r="N28" s="603"/>
      <c r="O28" s="603"/>
      <c r="P28" s="603"/>
    </row>
    <row r="29" spans="1:16" ht="30" customHeight="1">
      <c r="A29" s="686">
        <v>22</v>
      </c>
      <c r="B29" s="687" t="s">
        <v>563</v>
      </c>
      <c r="C29" s="688"/>
      <c r="D29" s="688"/>
      <c r="E29" s="603"/>
      <c r="F29" s="603"/>
      <c r="G29" s="603"/>
      <c r="H29" s="603"/>
      <c r="I29" s="603"/>
      <c r="J29" s="603"/>
      <c r="K29" s="603"/>
      <c r="L29" s="603"/>
      <c r="M29" s="603"/>
      <c r="N29" s="603"/>
      <c r="O29" s="603"/>
      <c r="P29" s="603"/>
    </row>
    <row r="30" spans="1:16" ht="30" customHeight="1">
      <c r="A30" s="686">
        <v>23</v>
      </c>
      <c r="B30" s="687" t="s">
        <v>564</v>
      </c>
      <c r="C30" s="688"/>
      <c r="D30" s="688"/>
      <c r="E30" s="603"/>
      <c r="F30" s="603"/>
      <c r="G30" s="603"/>
      <c r="H30" s="603"/>
      <c r="I30" s="603"/>
      <c r="J30" s="603"/>
      <c r="K30" s="603"/>
      <c r="L30" s="603"/>
      <c r="M30" s="603"/>
      <c r="N30" s="603"/>
      <c r="O30" s="603"/>
      <c r="P30" s="603"/>
    </row>
    <row r="31" spans="1:16" ht="30" customHeight="1">
      <c r="A31" s="686">
        <v>24</v>
      </c>
      <c r="B31" s="687" t="s">
        <v>565</v>
      </c>
      <c r="C31" s="688"/>
      <c r="D31" s="688"/>
      <c r="E31" s="603"/>
      <c r="F31" s="603"/>
      <c r="G31" s="603"/>
      <c r="H31" s="603"/>
      <c r="I31" s="603"/>
      <c r="J31" s="603"/>
      <c r="K31" s="603"/>
      <c r="L31" s="603"/>
      <c r="M31" s="603"/>
      <c r="N31" s="603"/>
      <c r="O31" s="603"/>
      <c r="P31" s="603"/>
    </row>
    <row r="32" spans="1:16" ht="30" customHeight="1">
      <c r="A32" s="686">
        <v>25</v>
      </c>
      <c r="B32" s="687" t="s">
        <v>566</v>
      </c>
      <c r="C32" s="688"/>
      <c r="D32" s="688"/>
      <c r="E32" s="603"/>
      <c r="F32" s="603"/>
      <c r="G32" s="603"/>
      <c r="H32" s="603"/>
      <c r="I32" s="603"/>
      <c r="J32" s="603"/>
      <c r="K32" s="603"/>
      <c r="L32" s="603"/>
      <c r="M32" s="603"/>
      <c r="N32" s="603"/>
      <c r="O32" s="603"/>
      <c r="P32" s="603"/>
    </row>
    <row r="33" spans="1:16" ht="30" customHeight="1">
      <c r="A33" s="686">
        <v>26</v>
      </c>
      <c r="B33" s="687" t="s">
        <v>567</v>
      </c>
      <c r="C33" s="688"/>
      <c r="D33" s="688"/>
      <c r="E33" s="603"/>
      <c r="F33" s="603"/>
      <c r="G33" s="603"/>
      <c r="H33" s="603"/>
      <c r="I33" s="603"/>
      <c r="J33" s="603"/>
      <c r="K33" s="603"/>
      <c r="L33" s="603"/>
      <c r="M33" s="603"/>
      <c r="N33" s="603"/>
      <c r="O33" s="603"/>
      <c r="P33" s="603"/>
    </row>
    <row r="34" spans="1:16" ht="30" customHeight="1">
      <c r="A34" s="686">
        <v>27</v>
      </c>
      <c r="B34" s="687" t="s">
        <v>568</v>
      </c>
      <c r="C34" s="688"/>
      <c r="D34" s="688"/>
      <c r="E34" s="603"/>
      <c r="F34" s="603"/>
      <c r="G34" s="603"/>
      <c r="H34" s="603"/>
      <c r="I34" s="603"/>
      <c r="J34" s="603"/>
      <c r="K34" s="603"/>
      <c r="L34" s="603"/>
      <c r="M34" s="603"/>
      <c r="N34" s="603"/>
      <c r="O34" s="603"/>
      <c r="P34" s="603"/>
    </row>
    <row r="35" spans="1:16" ht="30" customHeight="1">
      <c r="A35" s="686">
        <v>28</v>
      </c>
      <c r="B35" s="687" t="s">
        <v>569</v>
      </c>
      <c r="C35" s="688"/>
      <c r="D35" s="688"/>
      <c r="E35" s="603"/>
      <c r="F35" s="603"/>
      <c r="G35" s="603"/>
      <c r="H35" s="603"/>
      <c r="I35" s="603"/>
      <c r="J35" s="603"/>
      <c r="K35" s="603"/>
      <c r="L35" s="603"/>
      <c r="M35" s="603"/>
      <c r="N35" s="603"/>
      <c r="O35" s="603"/>
      <c r="P35" s="603"/>
    </row>
    <row r="36" spans="1:16" ht="30" customHeight="1">
      <c r="A36" s="686">
        <v>29</v>
      </c>
      <c r="B36" s="687" t="s">
        <v>570</v>
      </c>
      <c r="C36" s="688"/>
      <c r="D36" s="688"/>
      <c r="E36" s="603"/>
      <c r="F36" s="603"/>
      <c r="G36" s="603"/>
      <c r="H36" s="603"/>
      <c r="I36" s="603"/>
      <c r="J36" s="603"/>
      <c r="K36" s="603"/>
      <c r="L36" s="603"/>
      <c r="M36" s="603"/>
      <c r="N36" s="603"/>
      <c r="O36" s="603"/>
      <c r="P36" s="603"/>
    </row>
    <row r="37" spans="1:16" ht="30" customHeight="1">
      <c r="A37" s="686">
        <v>30</v>
      </c>
      <c r="B37" s="687" t="s">
        <v>571</v>
      </c>
      <c r="C37" s="688"/>
      <c r="D37" s="688"/>
      <c r="E37" s="603"/>
      <c r="F37" s="603"/>
      <c r="G37" s="603"/>
      <c r="H37" s="603"/>
      <c r="I37" s="603"/>
      <c r="J37" s="603"/>
      <c r="K37" s="603"/>
      <c r="L37" s="603"/>
      <c r="M37" s="603"/>
      <c r="N37" s="603"/>
      <c r="O37" s="603"/>
      <c r="P37" s="603"/>
    </row>
    <row r="38" spans="1:16" ht="30" customHeight="1">
      <c r="A38" s="686">
        <v>31</v>
      </c>
      <c r="B38" s="687" t="s">
        <v>75</v>
      </c>
      <c r="C38" s="688"/>
      <c r="D38" s="688"/>
      <c r="E38" s="603"/>
      <c r="F38" s="603"/>
      <c r="G38" s="603"/>
      <c r="H38" s="603"/>
      <c r="I38" s="603"/>
      <c r="J38" s="603"/>
      <c r="K38" s="603"/>
      <c r="L38" s="603"/>
      <c r="M38" s="603"/>
      <c r="N38" s="603"/>
      <c r="O38" s="603"/>
      <c r="P38" s="603"/>
    </row>
    <row r="39" spans="1:16" ht="30" customHeight="1">
      <c r="A39" s="686">
        <v>32</v>
      </c>
      <c r="B39" s="687" t="s">
        <v>572</v>
      </c>
      <c r="C39" s="688"/>
      <c r="D39" s="688"/>
      <c r="E39" s="603"/>
      <c r="F39" s="603"/>
      <c r="G39" s="603"/>
      <c r="H39" s="603"/>
      <c r="I39" s="603"/>
      <c r="J39" s="603"/>
      <c r="K39" s="603"/>
      <c r="L39" s="603"/>
      <c r="M39" s="603"/>
      <c r="N39" s="603"/>
      <c r="O39" s="603"/>
      <c r="P39" s="603"/>
    </row>
    <row r="40" spans="1:16" ht="30" customHeight="1">
      <c r="A40" s="686">
        <v>33</v>
      </c>
      <c r="B40" s="687" t="s">
        <v>573</v>
      </c>
      <c r="C40" s="688"/>
      <c r="D40" s="688"/>
      <c r="E40" s="603"/>
      <c r="F40" s="603"/>
      <c r="G40" s="603"/>
      <c r="H40" s="603"/>
      <c r="I40" s="603"/>
      <c r="J40" s="603"/>
      <c r="K40" s="603"/>
      <c r="L40" s="603"/>
      <c r="M40" s="603"/>
      <c r="N40" s="603"/>
      <c r="O40" s="603"/>
      <c r="P40" s="603"/>
    </row>
    <row r="41" spans="1:16" ht="30" customHeight="1">
      <c r="A41" s="686">
        <v>34</v>
      </c>
      <c r="B41" s="687" t="s">
        <v>574</v>
      </c>
      <c r="C41" s="688"/>
      <c r="D41" s="688"/>
      <c r="E41" s="603"/>
      <c r="F41" s="603"/>
      <c r="G41" s="603"/>
      <c r="H41" s="603"/>
      <c r="I41" s="603"/>
      <c r="J41" s="603"/>
      <c r="K41" s="603"/>
      <c r="L41" s="603"/>
      <c r="M41" s="603"/>
      <c r="N41" s="603"/>
      <c r="O41" s="603"/>
      <c r="P41" s="603"/>
    </row>
    <row r="42" spans="1:16" ht="30" customHeight="1">
      <c r="A42" s="686">
        <v>35</v>
      </c>
      <c r="B42" s="687" t="s">
        <v>575</v>
      </c>
      <c r="C42" s="688"/>
      <c r="D42" s="688"/>
      <c r="E42" s="603"/>
      <c r="F42" s="603"/>
      <c r="G42" s="603"/>
      <c r="H42" s="603"/>
      <c r="I42" s="603"/>
      <c r="J42" s="603"/>
      <c r="K42" s="603"/>
      <c r="L42" s="603"/>
      <c r="M42" s="603"/>
      <c r="N42" s="603"/>
      <c r="O42" s="603"/>
      <c r="P42" s="603"/>
    </row>
    <row r="43" spans="1:16" ht="30" customHeight="1">
      <c r="A43" s="686">
        <v>36</v>
      </c>
      <c r="B43" s="687" t="s">
        <v>576</v>
      </c>
      <c r="C43" s="688"/>
      <c r="D43" s="688"/>
      <c r="E43" s="603"/>
      <c r="F43" s="603"/>
      <c r="G43" s="603"/>
      <c r="H43" s="603"/>
      <c r="I43" s="603"/>
      <c r="J43" s="603"/>
      <c r="K43" s="603"/>
      <c r="L43" s="603"/>
      <c r="M43" s="603"/>
      <c r="N43" s="603"/>
      <c r="O43" s="603"/>
      <c r="P43" s="603"/>
    </row>
    <row r="44" spans="1:16" ht="30" customHeight="1">
      <c r="A44" s="686">
        <v>37</v>
      </c>
      <c r="B44" s="687" t="s">
        <v>577</v>
      </c>
      <c r="C44" s="688"/>
      <c r="D44" s="688"/>
      <c r="E44" s="603"/>
      <c r="F44" s="603"/>
      <c r="G44" s="603"/>
      <c r="H44" s="603"/>
      <c r="I44" s="603"/>
      <c r="J44" s="603"/>
      <c r="K44" s="603"/>
      <c r="L44" s="603"/>
      <c r="M44" s="603"/>
      <c r="N44" s="603"/>
      <c r="O44" s="603"/>
      <c r="P44" s="603"/>
    </row>
    <row r="45" spans="1:16" ht="30" customHeight="1">
      <c r="A45" s="686">
        <v>38</v>
      </c>
      <c r="B45" s="687" t="s">
        <v>578</v>
      </c>
      <c r="C45" s="688"/>
      <c r="D45" s="688"/>
      <c r="E45" s="603"/>
      <c r="F45" s="603"/>
      <c r="G45" s="603"/>
      <c r="H45" s="603"/>
      <c r="I45" s="603"/>
      <c r="J45" s="603"/>
      <c r="K45" s="603"/>
      <c r="L45" s="603"/>
      <c r="M45" s="603"/>
      <c r="N45" s="603"/>
      <c r="O45" s="603"/>
      <c r="P45" s="603"/>
    </row>
    <row r="46" spans="1:16" ht="30" customHeight="1">
      <c r="A46" s="686">
        <v>39</v>
      </c>
      <c r="B46" s="687" t="s">
        <v>579</v>
      </c>
      <c r="C46" s="688"/>
      <c r="D46" s="688"/>
      <c r="E46" s="603"/>
      <c r="F46" s="603"/>
      <c r="G46" s="603"/>
      <c r="H46" s="603"/>
      <c r="I46" s="603"/>
      <c r="J46" s="603"/>
      <c r="K46" s="603"/>
      <c r="L46" s="603"/>
      <c r="M46" s="603"/>
      <c r="N46" s="603"/>
      <c r="O46" s="603"/>
      <c r="P46" s="603"/>
    </row>
    <row r="47" spans="1:16" ht="30" customHeight="1">
      <c r="A47" s="686">
        <v>40</v>
      </c>
      <c r="B47" s="687" t="s">
        <v>153</v>
      </c>
      <c r="C47" s="688"/>
      <c r="D47" s="688"/>
      <c r="E47" s="603"/>
      <c r="F47" s="603"/>
      <c r="G47" s="603"/>
      <c r="H47" s="603"/>
      <c r="I47" s="603"/>
      <c r="J47" s="603"/>
      <c r="K47" s="603"/>
      <c r="L47" s="603"/>
      <c r="M47" s="603"/>
      <c r="N47" s="603"/>
      <c r="O47" s="603"/>
      <c r="P47" s="603"/>
    </row>
    <row r="48" spans="1:16" ht="30" customHeight="1">
      <c r="A48" s="686">
        <v>41</v>
      </c>
      <c r="B48" s="687" t="s">
        <v>580</v>
      </c>
      <c r="C48" s="688"/>
      <c r="D48" s="688"/>
      <c r="E48" s="603"/>
      <c r="F48" s="603"/>
      <c r="G48" s="603"/>
      <c r="H48" s="603"/>
      <c r="I48" s="603"/>
      <c r="J48" s="603"/>
      <c r="K48" s="603"/>
      <c r="L48" s="603"/>
      <c r="M48" s="603"/>
      <c r="N48" s="603"/>
      <c r="O48" s="603"/>
      <c r="P48" s="603"/>
    </row>
    <row r="49" spans="1:16" ht="30" customHeight="1">
      <c r="A49" s="686">
        <v>42</v>
      </c>
      <c r="B49" s="687" t="s">
        <v>108</v>
      </c>
      <c r="C49" s="688"/>
      <c r="D49" s="688"/>
      <c r="E49" s="603"/>
      <c r="F49" s="603"/>
      <c r="G49" s="603"/>
      <c r="H49" s="603"/>
      <c r="I49" s="603"/>
      <c r="J49" s="603"/>
      <c r="K49" s="603"/>
      <c r="L49" s="603"/>
      <c r="M49" s="603"/>
      <c r="N49" s="603"/>
      <c r="O49" s="603"/>
      <c r="P49" s="603"/>
    </row>
    <row r="50" spans="1:16" ht="30" customHeight="1">
      <c r="A50" s="686">
        <v>43</v>
      </c>
      <c r="B50" s="687" t="s">
        <v>107</v>
      </c>
      <c r="C50" s="688"/>
      <c r="D50" s="688"/>
      <c r="E50" s="603"/>
      <c r="F50" s="603"/>
      <c r="G50" s="603"/>
      <c r="H50" s="603"/>
      <c r="I50" s="603"/>
      <c r="J50" s="603"/>
      <c r="K50" s="603"/>
      <c r="L50" s="603"/>
      <c r="M50" s="603"/>
      <c r="N50" s="603"/>
      <c r="O50" s="603"/>
      <c r="P50" s="603"/>
    </row>
    <row r="51" spans="1:16" ht="30" customHeight="1">
      <c r="A51" s="686">
        <v>46</v>
      </c>
      <c r="B51" s="687" t="s">
        <v>581</v>
      </c>
      <c r="C51" s="688"/>
      <c r="D51" s="688"/>
      <c r="E51" s="603"/>
      <c r="F51" s="603"/>
      <c r="G51" s="603"/>
      <c r="H51" s="603"/>
      <c r="I51" s="603"/>
      <c r="J51" s="603"/>
      <c r="K51" s="603"/>
      <c r="L51" s="603"/>
      <c r="M51" s="603"/>
      <c r="N51" s="603"/>
      <c r="O51" s="603"/>
      <c r="P51" s="603"/>
    </row>
    <row r="52" spans="1:16" s="689" customFormat="1" ht="30">
      <c r="A52" s="686">
        <v>47</v>
      </c>
      <c r="B52" s="687" t="s">
        <v>582</v>
      </c>
      <c r="C52" s="688"/>
      <c r="D52" s="688"/>
    </row>
    <row r="53" spans="1:16" s="690" customFormat="1" ht="30">
      <c r="A53" s="686">
        <v>48</v>
      </c>
      <c r="B53" s="687" t="s">
        <v>583</v>
      </c>
      <c r="C53" s="688"/>
      <c r="D53" s="688"/>
    </row>
    <row r="54" spans="1:16" s="603" customFormat="1" ht="30">
      <c r="A54" s="686">
        <v>49</v>
      </c>
      <c r="B54" s="691" t="s">
        <v>142</v>
      </c>
      <c r="C54" s="688"/>
      <c r="D54" s="688"/>
    </row>
    <row r="55" spans="1:16" s="603" customFormat="1" ht="30">
      <c r="A55" s="686">
        <v>50</v>
      </c>
      <c r="B55" s="691" t="s">
        <v>12</v>
      </c>
      <c r="C55" s="688"/>
      <c r="D55" s="688"/>
    </row>
    <row r="56" spans="1:16" s="603" customFormat="1" ht="30">
      <c r="A56"/>
      <c r="B56"/>
      <c r="C56"/>
      <c r="D56"/>
    </row>
  </sheetData>
  <mergeCells count="4">
    <mergeCell ref="A4:D4"/>
    <mergeCell ref="A5:D5"/>
    <mergeCell ref="A2:B2"/>
    <mergeCell ref="A3:B3"/>
  </mergeCells>
  <printOptions horizontalCentered="1"/>
  <pageMargins left="0.25" right="0.5" top="0.5" bottom="0.2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H39"/>
  <sheetViews>
    <sheetView zoomScale="98" zoomScaleNormal="98" workbookViewId="0">
      <selection activeCell="O15" sqref="O15"/>
    </sheetView>
  </sheetViews>
  <sheetFormatPr defaultColWidth="9.1796875" defaultRowHeight="12.5"/>
  <cols>
    <col min="1" max="1" width="6.81640625" style="16" customWidth="1"/>
    <col min="2" max="2" width="18.81640625" style="16" customWidth="1"/>
    <col min="3" max="5" width="13.81640625" style="16" customWidth="1"/>
    <col min="6" max="7" width="11.81640625" style="16" customWidth="1"/>
    <col min="8" max="8" width="12.54296875" style="16" customWidth="1"/>
    <col min="9" max="16384" width="9.1796875" style="16"/>
  </cols>
  <sheetData>
    <row r="1" spans="1:8" ht="21.75" customHeight="1">
      <c r="E1" s="246"/>
      <c r="F1" s="974" t="s">
        <v>2</v>
      </c>
      <c r="G1" s="974"/>
      <c r="H1" s="974"/>
    </row>
    <row r="2" spans="1:8" ht="29.25" customHeight="1">
      <c r="A2" s="1042" t="s">
        <v>3</v>
      </c>
      <c r="B2" s="1042"/>
      <c r="C2" s="1042"/>
      <c r="D2" s="1042"/>
      <c r="E2" s="244"/>
      <c r="F2" s="976" t="s">
        <v>4</v>
      </c>
      <c r="G2" s="976"/>
      <c r="H2" s="976"/>
    </row>
    <row r="3" spans="1:8" ht="21.75" customHeight="1">
      <c r="A3" s="964" t="s">
        <v>5</v>
      </c>
      <c r="B3" s="964"/>
      <c r="C3" s="964"/>
      <c r="D3" s="964"/>
      <c r="E3" s="247"/>
      <c r="F3" s="1039">
        <v>3</v>
      </c>
      <c r="G3" s="1039"/>
      <c r="H3" s="1039"/>
    </row>
    <row r="4" spans="1:8" ht="21.75" customHeight="1">
      <c r="A4" s="18"/>
      <c r="B4" s="18"/>
      <c r="C4" s="18"/>
      <c r="D4" s="18"/>
      <c r="H4" s="19"/>
    </row>
    <row r="5" spans="1:8" ht="21.75" customHeight="1">
      <c r="A5" s="964" t="s">
        <v>31</v>
      </c>
      <c r="B5" s="964"/>
      <c r="C5" s="964"/>
      <c r="D5" s="964"/>
      <c r="E5" s="964"/>
      <c r="F5" s="964"/>
      <c r="G5" s="964"/>
      <c r="H5" s="964"/>
    </row>
    <row r="6" spans="1:8" ht="21.75" customHeight="1">
      <c r="A6" s="964" t="s">
        <v>585</v>
      </c>
      <c r="B6" s="964"/>
      <c r="C6" s="964"/>
      <c r="D6" s="964"/>
      <c r="E6" s="964"/>
      <c r="F6" s="964"/>
      <c r="G6" s="964"/>
      <c r="H6" s="964"/>
    </row>
    <row r="7" spans="1:8" ht="20.25" customHeight="1" thickBot="1">
      <c r="A7" s="20"/>
      <c r="B7" s="20"/>
      <c r="C7" s="20"/>
      <c r="D7" s="20"/>
      <c r="E7" s="20"/>
      <c r="F7" s="20"/>
      <c r="G7" s="995" t="s">
        <v>619</v>
      </c>
      <c r="H7" s="995"/>
    </row>
    <row r="8" spans="1:8" ht="27.75" customHeight="1">
      <c r="A8" s="1043" t="s">
        <v>7</v>
      </c>
      <c r="B8" s="225" t="s">
        <v>8</v>
      </c>
      <c r="C8" s="225" t="s">
        <v>32</v>
      </c>
      <c r="D8" s="225" t="s">
        <v>33</v>
      </c>
      <c r="E8" s="225" t="s">
        <v>32</v>
      </c>
      <c r="F8" s="1040" t="s">
        <v>11</v>
      </c>
      <c r="G8" s="1041"/>
      <c r="H8" s="226" t="s">
        <v>12</v>
      </c>
    </row>
    <row r="9" spans="1:8" ht="24.75" customHeight="1">
      <c r="A9" s="1044"/>
      <c r="B9" s="227" t="s">
        <v>13</v>
      </c>
      <c r="C9" s="228">
        <v>2020</v>
      </c>
      <c r="D9" s="228">
        <v>2021</v>
      </c>
      <c r="E9" s="228">
        <v>2021</v>
      </c>
      <c r="F9" s="325" t="s">
        <v>369</v>
      </c>
      <c r="G9" s="326" t="s">
        <v>15</v>
      </c>
      <c r="H9" s="229"/>
    </row>
    <row r="10" spans="1:8" ht="22" customHeight="1">
      <c r="A10" s="35">
        <v>1</v>
      </c>
      <c r="B10" s="25"/>
      <c r="C10" s="897"/>
      <c r="D10" s="898"/>
      <c r="E10" s="897"/>
      <c r="F10" s="643" t="e">
        <f>E10/D10*100</f>
        <v>#DIV/0!</v>
      </c>
      <c r="G10" s="642">
        <f>E10-C10</f>
        <v>0</v>
      </c>
      <c r="H10" s="26"/>
    </row>
    <row r="11" spans="1:8" ht="22" customHeight="1">
      <c r="A11" s="35">
        <v>2</v>
      </c>
      <c r="B11" s="25"/>
      <c r="C11" s="897"/>
      <c r="D11" s="898"/>
      <c r="E11" s="897"/>
      <c r="F11" s="643" t="e">
        <f t="shared" ref="F11:F34" si="0">E11/D11*100</f>
        <v>#DIV/0!</v>
      </c>
      <c r="G11" s="642">
        <f>E11-C11</f>
        <v>0</v>
      </c>
      <c r="H11" s="26"/>
    </row>
    <row r="12" spans="1:8" ht="22" customHeight="1">
      <c r="A12" s="35">
        <v>3</v>
      </c>
      <c r="B12" s="25"/>
      <c r="C12" s="897"/>
      <c r="D12" s="898"/>
      <c r="E12" s="897"/>
      <c r="F12" s="643" t="e">
        <f t="shared" si="0"/>
        <v>#DIV/0!</v>
      </c>
      <c r="G12" s="642">
        <f t="shared" ref="G12:G34" si="1">E12-C12</f>
        <v>0</v>
      </c>
      <c r="H12" s="26"/>
    </row>
    <row r="13" spans="1:8" ht="22" customHeight="1">
      <c r="A13" s="35">
        <v>4</v>
      </c>
      <c r="B13" s="25"/>
      <c r="C13" s="897"/>
      <c r="D13" s="898"/>
      <c r="E13" s="897"/>
      <c r="F13" s="643" t="e">
        <f t="shared" si="0"/>
        <v>#DIV/0!</v>
      </c>
      <c r="G13" s="642">
        <f t="shared" si="1"/>
        <v>0</v>
      </c>
      <c r="H13" s="26"/>
    </row>
    <row r="14" spans="1:8" ht="22" customHeight="1">
      <c r="A14" s="35">
        <v>5</v>
      </c>
      <c r="B14" s="25"/>
      <c r="C14" s="897"/>
      <c r="D14" s="898"/>
      <c r="E14" s="897"/>
      <c r="F14" s="643" t="e">
        <f t="shared" si="0"/>
        <v>#DIV/0!</v>
      </c>
      <c r="G14" s="642">
        <f t="shared" si="1"/>
        <v>0</v>
      </c>
      <c r="H14" s="26"/>
    </row>
    <row r="15" spans="1:8" ht="22" customHeight="1">
      <c r="A15" s="35">
        <v>6</v>
      </c>
      <c r="B15" s="25"/>
      <c r="C15" s="897"/>
      <c r="D15" s="898"/>
      <c r="E15" s="897"/>
      <c r="F15" s="643" t="e">
        <f t="shared" si="0"/>
        <v>#DIV/0!</v>
      </c>
      <c r="G15" s="642">
        <f t="shared" si="1"/>
        <v>0</v>
      </c>
      <c r="H15" s="26"/>
    </row>
    <row r="16" spans="1:8" ht="22" customHeight="1">
      <c r="A16" s="35">
        <v>7</v>
      </c>
      <c r="B16" s="25"/>
      <c r="C16" s="897"/>
      <c r="D16" s="898"/>
      <c r="E16" s="897"/>
      <c r="F16" s="643" t="e">
        <f t="shared" si="0"/>
        <v>#DIV/0!</v>
      </c>
      <c r="G16" s="642">
        <f t="shared" si="1"/>
        <v>0</v>
      </c>
      <c r="H16" s="26"/>
    </row>
    <row r="17" spans="1:8" ht="22" customHeight="1">
      <c r="A17" s="35">
        <v>8</v>
      </c>
      <c r="B17" s="25"/>
      <c r="C17" s="897"/>
      <c r="D17" s="898"/>
      <c r="E17" s="897"/>
      <c r="F17" s="643" t="e">
        <f t="shared" si="0"/>
        <v>#DIV/0!</v>
      </c>
      <c r="G17" s="642">
        <f t="shared" si="1"/>
        <v>0</v>
      </c>
      <c r="H17" s="26"/>
    </row>
    <row r="18" spans="1:8" ht="22" customHeight="1">
      <c r="A18" s="35">
        <v>9</v>
      </c>
      <c r="B18" s="25"/>
      <c r="C18" s="897"/>
      <c r="D18" s="898"/>
      <c r="E18" s="897"/>
      <c r="F18" s="643" t="e">
        <f t="shared" si="0"/>
        <v>#DIV/0!</v>
      </c>
      <c r="G18" s="642">
        <f t="shared" si="1"/>
        <v>0</v>
      </c>
      <c r="H18" s="26"/>
    </row>
    <row r="19" spans="1:8" ht="22" customHeight="1">
      <c r="A19" s="35">
        <v>10</v>
      </c>
      <c r="B19" s="37"/>
      <c r="C19" s="897"/>
      <c r="D19" s="898"/>
      <c r="E19" s="897"/>
      <c r="F19" s="643" t="e">
        <f t="shared" si="0"/>
        <v>#DIV/0!</v>
      </c>
      <c r="G19" s="642">
        <f t="shared" si="1"/>
        <v>0</v>
      </c>
      <c r="H19" s="26"/>
    </row>
    <row r="20" spans="1:8" ht="22" customHeight="1">
      <c r="A20" s="35">
        <v>11</v>
      </c>
      <c r="B20" s="37"/>
      <c r="C20" s="897"/>
      <c r="D20" s="898"/>
      <c r="E20" s="897"/>
      <c r="F20" s="643" t="e">
        <f t="shared" si="0"/>
        <v>#DIV/0!</v>
      </c>
      <c r="G20" s="642">
        <f t="shared" si="1"/>
        <v>0</v>
      </c>
      <c r="H20" s="26"/>
    </row>
    <row r="21" spans="1:8" ht="22" customHeight="1">
      <c r="A21" s="35">
        <v>12</v>
      </c>
      <c r="B21" s="37"/>
      <c r="C21" s="897"/>
      <c r="D21" s="898"/>
      <c r="E21" s="897"/>
      <c r="F21" s="643" t="e">
        <f t="shared" si="0"/>
        <v>#DIV/0!</v>
      </c>
      <c r="G21" s="642">
        <f t="shared" si="1"/>
        <v>0</v>
      </c>
      <c r="H21" s="26"/>
    </row>
    <row r="22" spans="1:8" ht="22" customHeight="1">
      <c r="A22" s="35">
        <v>13</v>
      </c>
      <c r="B22" s="37"/>
      <c r="C22" s="897"/>
      <c r="D22" s="898"/>
      <c r="E22" s="897"/>
      <c r="F22" s="643" t="e">
        <f t="shared" si="0"/>
        <v>#DIV/0!</v>
      </c>
      <c r="G22" s="642">
        <f t="shared" si="1"/>
        <v>0</v>
      </c>
      <c r="H22" s="26"/>
    </row>
    <row r="23" spans="1:8" ht="22" customHeight="1">
      <c r="A23" s="35">
        <v>14</v>
      </c>
      <c r="B23" s="37"/>
      <c r="C23" s="897"/>
      <c r="D23" s="898"/>
      <c r="E23" s="897"/>
      <c r="F23" s="643" t="e">
        <f t="shared" si="0"/>
        <v>#DIV/0!</v>
      </c>
      <c r="G23" s="642">
        <f t="shared" si="1"/>
        <v>0</v>
      </c>
      <c r="H23" s="644"/>
    </row>
    <row r="24" spans="1:8" ht="22" customHeight="1">
      <c r="A24" s="35">
        <v>15</v>
      </c>
      <c r="B24" s="37"/>
      <c r="C24" s="897"/>
      <c r="D24" s="898"/>
      <c r="E24" s="897"/>
      <c r="F24" s="643" t="e">
        <f t="shared" si="0"/>
        <v>#DIV/0!</v>
      </c>
      <c r="G24" s="642">
        <f t="shared" si="1"/>
        <v>0</v>
      </c>
      <c r="H24" s="26"/>
    </row>
    <row r="25" spans="1:8" ht="22" customHeight="1">
      <c r="A25" s="35">
        <v>16</v>
      </c>
      <c r="B25" s="37"/>
      <c r="C25" s="897"/>
      <c r="D25" s="898"/>
      <c r="E25" s="897"/>
      <c r="F25" s="643" t="e">
        <f t="shared" si="0"/>
        <v>#DIV/0!</v>
      </c>
      <c r="G25" s="642">
        <f t="shared" si="1"/>
        <v>0</v>
      </c>
      <c r="H25" s="26"/>
    </row>
    <row r="26" spans="1:8" ht="22" customHeight="1">
      <c r="A26" s="35">
        <v>17</v>
      </c>
      <c r="B26" s="37"/>
      <c r="C26" s="897"/>
      <c r="D26" s="898"/>
      <c r="E26" s="897"/>
      <c r="F26" s="643" t="e">
        <f t="shared" si="0"/>
        <v>#DIV/0!</v>
      </c>
      <c r="G26" s="642">
        <f t="shared" si="1"/>
        <v>0</v>
      </c>
      <c r="H26" s="26"/>
    </row>
    <row r="27" spans="1:8" ht="22" customHeight="1">
      <c r="A27" s="35">
        <v>18</v>
      </c>
      <c r="B27" s="37"/>
      <c r="C27" s="897"/>
      <c r="D27" s="898"/>
      <c r="E27" s="897"/>
      <c r="F27" s="643" t="e">
        <f t="shared" si="0"/>
        <v>#DIV/0!</v>
      </c>
      <c r="G27" s="642">
        <f t="shared" si="1"/>
        <v>0</v>
      </c>
      <c r="H27" s="26"/>
    </row>
    <row r="28" spans="1:8" ht="22" customHeight="1">
      <c r="A28" s="35">
        <v>19</v>
      </c>
      <c r="B28" s="37"/>
      <c r="C28" s="897"/>
      <c r="D28" s="898"/>
      <c r="E28" s="897"/>
      <c r="F28" s="643" t="e">
        <f t="shared" si="0"/>
        <v>#DIV/0!</v>
      </c>
      <c r="G28" s="642">
        <f t="shared" si="1"/>
        <v>0</v>
      </c>
      <c r="H28" s="26"/>
    </row>
    <row r="29" spans="1:8" ht="22" customHeight="1">
      <c r="A29" s="35">
        <v>20</v>
      </c>
      <c r="B29" s="37"/>
      <c r="C29" s="897"/>
      <c r="D29" s="898"/>
      <c r="E29" s="897"/>
      <c r="F29" s="643" t="e">
        <f t="shared" si="0"/>
        <v>#DIV/0!</v>
      </c>
      <c r="G29" s="642">
        <f t="shared" si="1"/>
        <v>0</v>
      </c>
      <c r="H29" s="26"/>
    </row>
    <row r="30" spans="1:8" ht="22" customHeight="1">
      <c r="A30" s="35">
        <v>21</v>
      </c>
      <c r="B30" s="37"/>
      <c r="C30" s="897"/>
      <c r="D30" s="898"/>
      <c r="E30" s="897"/>
      <c r="F30" s="643" t="e">
        <f t="shared" si="0"/>
        <v>#DIV/0!</v>
      </c>
      <c r="G30" s="642">
        <f t="shared" si="1"/>
        <v>0</v>
      </c>
      <c r="H30" s="26"/>
    </row>
    <row r="31" spans="1:8" ht="22" customHeight="1">
      <c r="A31" s="35">
        <v>22</v>
      </c>
      <c r="B31" s="37"/>
      <c r="C31" s="897"/>
      <c r="D31" s="898"/>
      <c r="E31" s="897"/>
      <c r="F31" s="643" t="e">
        <f t="shared" si="0"/>
        <v>#DIV/0!</v>
      </c>
      <c r="G31" s="642">
        <f t="shared" si="1"/>
        <v>0</v>
      </c>
      <c r="H31" s="26"/>
    </row>
    <row r="32" spans="1:8" ht="22" customHeight="1">
      <c r="A32" s="35">
        <v>23</v>
      </c>
      <c r="B32" s="37"/>
      <c r="C32" s="897"/>
      <c r="D32" s="898"/>
      <c r="E32" s="897"/>
      <c r="F32" s="643" t="e">
        <f t="shared" si="0"/>
        <v>#DIV/0!</v>
      </c>
      <c r="G32" s="642">
        <f t="shared" si="1"/>
        <v>0</v>
      </c>
      <c r="H32" s="26"/>
    </row>
    <row r="33" spans="1:8" ht="22" customHeight="1">
      <c r="A33" s="35">
        <v>24</v>
      </c>
      <c r="B33" s="37"/>
      <c r="C33" s="897"/>
      <c r="D33" s="898"/>
      <c r="E33" s="897"/>
      <c r="F33" s="643" t="e">
        <f t="shared" si="0"/>
        <v>#DIV/0!</v>
      </c>
      <c r="G33" s="642">
        <f t="shared" si="1"/>
        <v>0</v>
      </c>
      <c r="H33" s="26"/>
    </row>
    <row r="34" spans="1:8" ht="22" customHeight="1">
      <c r="A34" s="35">
        <v>25</v>
      </c>
      <c r="B34" s="37"/>
      <c r="C34" s="897"/>
      <c r="D34" s="898"/>
      <c r="E34" s="897"/>
      <c r="F34" s="643" t="e">
        <f t="shared" si="0"/>
        <v>#DIV/0!</v>
      </c>
      <c r="G34" s="642">
        <f t="shared" si="1"/>
        <v>0</v>
      </c>
      <c r="H34" s="26"/>
    </row>
    <row r="35" spans="1:8" ht="22" customHeight="1" thickBot="1">
      <c r="A35" s="1037" t="s">
        <v>30</v>
      </c>
      <c r="B35" s="1038"/>
      <c r="C35" s="803">
        <f>SUM(C10:C34)</f>
        <v>0</v>
      </c>
      <c r="D35" s="798">
        <f>SUM(D10:D34)</f>
        <v>0</v>
      </c>
      <c r="E35" s="798">
        <f>SUM(E10:E34)</f>
        <v>0</v>
      </c>
      <c r="F35" s="804" t="e">
        <f>E35/D35*100</f>
        <v>#DIV/0!</v>
      </c>
      <c r="G35" s="800">
        <f>E35-C35</f>
        <v>0</v>
      </c>
      <c r="H35" s="805"/>
    </row>
    <row r="38" spans="1:8" ht="13">
      <c r="D38" s="240"/>
      <c r="E38" s="241"/>
      <c r="F38" s="241"/>
      <c r="G38" s="241"/>
      <c r="H38" s="241"/>
    </row>
    <row r="39" spans="1:8" ht="13">
      <c r="D39" s="242"/>
      <c r="E39" s="243"/>
      <c r="F39" s="243"/>
      <c r="G39" s="243"/>
      <c r="H39" s="198"/>
    </row>
  </sheetData>
  <mergeCells count="11">
    <mergeCell ref="F1:H1"/>
    <mergeCell ref="A2:D2"/>
    <mergeCell ref="A3:D3"/>
    <mergeCell ref="A8:A9"/>
    <mergeCell ref="A5:H5"/>
    <mergeCell ref="A35:B35"/>
    <mergeCell ref="A6:H6"/>
    <mergeCell ref="F3:H3"/>
    <mergeCell ref="F2:H2"/>
    <mergeCell ref="F8:G8"/>
    <mergeCell ref="G7:H7"/>
  </mergeCells>
  <phoneticPr fontId="0" type="noConversion"/>
  <printOptions horizontalCentered="1"/>
  <pageMargins left="0" right="0" top="0.5" bottom="0.25" header="0.25" footer="0.2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A1:P28"/>
  <sheetViews>
    <sheetView workbookViewId="0">
      <selection activeCell="F10" sqref="F10"/>
    </sheetView>
  </sheetViews>
  <sheetFormatPr defaultRowHeight="12.5"/>
  <cols>
    <col min="1" max="1" width="9.1796875" customWidth="1"/>
    <col min="2" max="2" width="33.1796875" customWidth="1"/>
    <col min="3" max="3" width="23.81640625" customWidth="1"/>
    <col min="4" max="4" width="27.453125" customWidth="1"/>
  </cols>
  <sheetData>
    <row r="1" spans="1:16" ht="27">
      <c r="A1" s="287"/>
      <c r="B1" s="287"/>
      <c r="D1" s="347" t="s">
        <v>2</v>
      </c>
    </row>
    <row r="2" spans="1:16" ht="33">
      <c r="A2" s="1032" t="s">
        <v>3</v>
      </c>
      <c r="B2" s="1032"/>
      <c r="D2" s="346" t="s">
        <v>4</v>
      </c>
    </row>
    <row r="3" spans="1:16" ht="27.5">
      <c r="A3" s="986" t="s">
        <v>5</v>
      </c>
      <c r="B3" s="986"/>
      <c r="D3" s="682">
        <v>3</v>
      </c>
    </row>
    <row r="4" spans="1:16" ht="23">
      <c r="A4" s="956" t="s">
        <v>584</v>
      </c>
      <c r="B4" s="956"/>
      <c r="C4" s="956"/>
      <c r="D4" s="956"/>
    </row>
    <row r="5" spans="1:16" ht="26.5" customHeight="1">
      <c r="A5" s="1036" t="s">
        <v>585</v>
      </c>
      <c r="B5" s="1036"/>
      <c r="C5" s="1036"/>
      <c r="D5" s="1036"/>
      <c r="E5" s="603"/>
      <c r="F5" s="603"/>
      <c r="G5" s="603"/>
      <c r="H5" s="603"/>
      <c r="I5" s="603"/>
      <c r="J5" s="603"/>
      <c r="K5" s="603"/>
      <c r="L5" s="603"/>
      <c r="M5" s="603"/>
      <c r="N5" s="603"/>
      <c r="O5" s="603"/>
    </row>
    <row r="6" spans="1:16" ht="23.25" customHeight="1">
      <c r="A6" s="683" t="s">
        <v>540</v>
      </c>
      <c r="B6" s="683" t="s">
        <v>541</v>
      </c>
      <c r="C6" s="683" t="s">
        <v>542</v>
      </c>
      <c r="D6" s="683" t="s">
        <v>543</v>
      </c>
      <c r="E6" s="603"/>
      <c r="F6" s="603"/>
      <c r="G6" s="603"/>
      <c r="H6" s="603"/>
      <c r="I6" s="603"/>
      <c r="J6" s="603"/>
      <c r="K6" s="603"/>
      <c r="L6" s="603"/>
      <c r="M6" s="603"/>
      <c r="N6" s="603"/>
      <c r="O6" s="603"/>
    </row>
    <row r="7" spans="1:16" ht="29.25" customHeight="1">
      <c r="A7" s="692"/>
      <c r="B7" s="692"/>
      <c r="C7" s="684" t="s">
        <v>380</v>
      </c>
      <c r="D7" s="685" t="s">
        <v>544</v>
      </c>
      <c r="E7" s="603"/>
      <c r="F7" s="603"/>
      <c r="G7" s="603"/>
      <c r="H7" s="603"/>
      <c r="I7" s="603"/>
      <c r="J7" s="603"/>
      <c r="K7" s="603"/>
      <c r="L7" s="603"/>
      <c r="M7" s="603"/>
      <c r="N7" s="603"/>
      <c r="O7" s="603"/>
      <c r="P7" s="603"/>
    </row>
    <row r="8" spans="1:16" ht="30" customHeight="1">
      <c r="A8" s="686">
        <v>1</v>
      </c>
      <c r="B8" s="687" t="s">
        <v>557</v>
      </c>
      <c r="C8" s="688"/>
      <c r="D8" s="688"/>
      <c r="E8" s="603"/>
      <c r="F8" s="603"/>
      <c r="G8" s="603"/>
      <c r="H8" s="603"/>
      <c r="I8" s="603"/>
      <c r="J8" s="603"/>
      <c r="K8" s="603"/>
      <c r="L8" s="603"/>
      <c r="M8" s="603"/>
      <c r="N8" s="603"/>
      <c r="O8" s="603"/>
      <c r="P8" s="603"/>
    </row>
    <row r="9" spans="1:16" ht="30" customHeight="1">
      <c r="A9" s="686">
        <v>2</v>
      </c>
      <c r="B9" s="687" t="s">
        <v>575</v>
      </c>
      <c r="C9" s="688"/>
      <c r="D9" s="688"/>
      <c r="E9" s="603"/>
      <c r="F9" s="603"/>
      <c r="G9" s="603"/>
      <c r="H9" s="603"/>
      <c r="I9" s="603"/>
      <c r="J9" s="603"/>
      <c r="K9" s="603"/>
      <c r="L9" s="603"/>
      <c r="M9" s="603"/>
      <c r="N9" s="603"/>
      <c r="O9" s="603"/>
      <c r="P9" s="603"/>
    </row>
    <row r="10" spans="1:16" ht="30" customHeight="1">
      <c r="A10" s="686">
        <v>3</v>
      </c>
      <c r="B10" s="687" t="s">
        <v>578</v>
      </c>
      <c r="C10" s="688"/>
      <c r="D10" s="688"/>
      <c r="E10" s="603"/>
      <c r="F10" s="603"/>
      <c r="G10" s="603"/>
      <c r="H10" s="603"/>
      <c r="I10" s="603"/>
      <c r="J10" s="603"/>
      <c r="K10" s="603"/>
      <c r="L10" s="603"/>
      <c r="M10" s="603"/>
      <c r="N10" s="603"/>
      <c r="O10" s="603"/>
      <c r="P10" s="603"/>
    </row>
    <row r="11" spans="1:16" ht="30" customHeight="1">
      <c r="A11" s="686">
        <v>4</v>
      </c>
      <c r="B11" s="687" t="s">
        <v>579</v>
      </c>
      <c r="C11" s="688"/>
      <c r="D11" s="688"/>
      <c r="E11" s="603"/>
      <c r="F11" s="603"/>
      <c r="G11" s="603"/>
      <c r="H11" s="603"/>
      <c r="I11" s="603"/>
      <c r="J11" s="603"/>
      <c r="K11" s="603"/>
      <c r="L11" s="603"/>
      <c r="M11" s="603"/>
      <c r="N11" s="603"/>
      <c r="O11" s="603"/>
      <c r="P11" s="603"/>
    </row>
    <row r="12" spans="1:16" ht="30" customHeight="1">
      <c r="A12" s="686">
        <v>5</v>
      </c>
      <c r="B12" s="687" t="s">
        <v>153</v>
      </c>
      <c r="C12" s="688"/>
      <c r="D12" s="688"/>
      <c r="E12" s="603"/>
      <c r="F12" s="603"/>
      <c r="G12" s="603"/>
      <c r="H12" s="603"/>
      <c r="I12" s="603"/>
      <c r="J12" s="603"/>
      <c r="K12" s="603"/>
      <c r="L12" s="603"/>
      <c r="M12" s="603"/>
      <c r="N12" s="603"/>
      <c r="O12" s="603"/>
      <c r="P12" s="603"/>
    </row>
    <row r="13" spans="1:16" ht="30" customHeight="1">
      <c r="A13" s="686">
        <v>6</v>
      </c>
      <c r="B13" s="687" t="s">
        <v>580</v>
      </c>
      <c r="C13" s="688"/>
      <c r="D13" s="688"/>
      <c r="E13" s="603"/>
      <c r="F13" s="603"/>
      <c r="G13" s="603"/>
      <c r="H13" s="603"/>
      <c r="I13" s="603"/>
      <c r="J13" s="603"/>
      <c r="K13" s="603"/>
      <c r="L13" s="603"/>
      <c r="M13" s="603"/>
      <c r="N13" s="603"/>
      <c r="O13" s="603"/>
      <c r="P13" s="603"/>
    </row>
    <row r="14" spans="1:16" ht="30" customHeight="1">
      <c r="A14" s="686">
        <v>7</v>
      </c>
      <c r="B14" s="687" t="s">
        <v>108</v>
      </c>
      <c r="C14" s="688"/>
      <c r="D14" s="688"/>
      <c r="E14" s="603"/>
      <c r="F14" s="603"/>
      <c r="G14" s="603"/>
      <c r="H14" s="603"/>
      <c r="I14" s="603"/>
      <c r="J14" s="603"/>
      <c r="K14" s="603"/>
      <c r="L14" s="603"/>
      <c r="M14" s="603"/>
      <c r="N14" s="603"/>
      <c r="O14" s="603"/>
      <c r="P14" s="603"/>
    </row>
    <row r="15" spans="1:16" ht="30" customHeight="1">
      <c r="A15" s="686">
        <v>8</v>
      </c>
      <c r="B15" s="687" t="s">
        <v>107</v>
      </c>
      <c r="C15" s="688"/>
      <c r="D15" s="688"/>
      <c r="E15" s="603"/>
      <c r="F15" s="603"/>
      <c r="G15" s="603"/>
      <c r="H15" s="603"/>
      <c r="I15" s="603"/>
      <c r="J15" s="603"/>
      <c r="K15" s="603"/>
      <c r="L15" s="603"/>
      <c r="M15" s="603"/>
      <c r="N15" s="603"/>
      <c r="O15" s="603"/>
      <c r="P15" s="603"/>
    </row>
    <row r="16" spans="1:16" ht="30" customHeight="1">
      <c r="A16" s="686">
        <v>9</v>
      </c>
      <c r="B16" s="687" t="s">
        <v>581</v>
      </c>
      <c r="C16" s="688"/>
      <c r="D16" s="688"/>
      <c r="E16" s="603"/>
      <c r="F16" s="603"/>
      <c r="G16" s="603"/>
      <c r="H16" s="603"/>
      <c r="I16" s="603"/>
      <c r="J16" s="603"/>
      <c r="K16" s="603"/>
      <c r="L16" s="603"/>
      <c r="M16" s="603"/>
      <c r="N16" s="603"/>
      <c r="O16" s="603"/>
      <c r="P16" s="603"/>
    </row>
    <row r="17" spans="1:16" ht="30" customHeight="1">
      <c r="A17" s="686">
        <v>10</v>
      </c>
      <c r="B17" s="687" t="s">
        <v>582</v>
      </c>
      <c r="C17" s="688"/>
      <c r="D17" s="688"/>
      <c r="E17" s="603"/>
      <c r="F17" s="603"/>
      <c r="G17" s="603"/>
      <c r="H17" s="603"/>
      <c r="I17" s="603"/>
      <c r="J17" s="603"/>
      <c r="K17" s="603"/>
      <c r="L17" s="603"/>
      <c r="M17" s="603"/>
      <c r="N17" s="603"/>
      <c r="O17" s="603"/>
      <c r="P17" s="603"/>
    </row>
    <row r="18" spans="1:16" ht="30" customHeight="1">
      <c r="A18" s="686">
        <v>11</v>
      </c>
      <c r="B18" s="687" t="s">
        <v>583</v>
      </c>
      <c r="C18" s="688"/>
      <c r="D18" s="688"/>
      <c r="E18" s="603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03"/>
    </row>
    <row r="19" spans="1:16" ht="30" customHeight="1">
      <c r="A19" s="686">
        <v>12</v>
      </c>
      <c r="B19" s="687" t="s">
        <v>556</v>
      </c>
      <c r="C19" s="688"/>
      <c r="D19" s="688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</row>
    <row r="20" spans="1:16" ht="30" customHeight="1">
      <c r="A20" s="686">
        <v>13</v>
      </c>
      <c r="B20" s="691" t="s">
        <v>142</v>
      </c>
      <c r="C20" s="688"/>
      <c r="D20" s="688"/>
      <c r="E20" s="603"/>
      <c r="F20" s="603"/>
      <c r="G20" s="603"/>
      <c r="H20" s="603"/>
      <c r="I20" s="603"/>
      <c r="J20" s="603"/>
      <c r="K20" s="603"/>
      <c r="L20" s="603"/>
      <c r="M20" s="603"/>
      <c r="N20" s="603"/>
      <c r="O20" s="603"/>
      <c r="P20" s="603"/>
    </row>
    <row r="21" spans="1:16" ht="30" customHeight="1">
      <c r="A21" s="686">
        <v>14</v>
      </c>
      <c r="B21" s="687" t="s">
        <v>569</v>
      </c>
      <c r="C21" s="688"/>
      <c r="D21" s="688"/>
      <c r="E21" s="603"/>
      <c r="F21" s="603"/>
      <c r="G21" s="603"/>
      <c r="H21" s="603"/>
      <c r="I21" s="603"/>
      <c r="J21" s="603"/>
      <c r="K21" s="603"/>
      <c r="L21" s="603"/>
      <c r="M21" s="603"/>
      <c r="N21" s="603"/>
      <c r="O21" s="603"/>
      <c r="P21" s="603"/>
    </row>
    <row r="22" spans="1:16" ht="30" customHeight="1">
      <c r="A22" s="686">
        <v>15</v>
      </c>
      <c r="B22" s="687" t="s">
        <v>574</v>
      </c>
      <c r="C22" s="688"/>
      <c r="D22" s="688"/>
      <c r="E22" s="603"/>
      <c r="F22" s="603"/>
      <c r="G22" s="603"/>
      <c r="H22" s="603"/>
      <c r="I22" s="603"/>
      <c r="J22" s="603"/>
      <c r="K22" s="603"/>
      <c r="L22" s="603"/>
      <c r="M22" s="603"/>
      <c r="N22" s="603"/>
      <c r="O22" s="603"/>
      <c r="P22" s="603"/>
    </row>
    <row r="23" spans="1:16" ht="30" customHeight="1">
      <c r="A23" s="686">
        <v>16</v>
      </c>
      <c r="B23" s="687"/>
      <c r="C23" s="688"/>
      <c r="D23" s="688"/>
      <c r="E23" s="603"/>
      <c r="F23" s="603"/>
      <c r="G23" s="603"/>
      <c r="H23" s="603"/>
      <c r="I23" s="603"/>
      <c r="J23" s="603"/>
      <c r="K23" s="603"/>
      <c r="L23" s="603"/>
      <c r="M23" s="603"/>
      <c r="N23" s="603"/>
      <c r="O23" s="603"/>
      <c r="P23" s="603"/>
    </row>
    <row r="24" spans="1:16" ht="30" customHeight="1">
      <c r="A24" s="686">
        <v>17</v>
      </c>
      <c r="B24" s="687"/>
      <c r="C24" s="688"/>
      <c r="D24" s="688"/>
      <c r="E24" s="603"/>
      <c r="F24" s="603"/>
      <c r="G24" s="603"/>
      <c r="H24" s="603"/>
      <c r="I24" s="603"/>
      <c r="J24" s="603"/>
      <c r="K24" s="603"/>
      <c r="L24" s="603"/>
      <c r="M24" s="603"/>
      <c r="N24" s="603"/>
      <c r="O24" s="603"/>
      <c r="P24" s="603"/>
    </row>
    <row r="25" spans="1:16" ht="30" customHeight="1">
      <c r="A25" s="686">
        <v>18</v>
      </c>
      <c r="B25" s="687"/>
      <c r="C25" s="688"/>
      <c r="D25" s="688"/>
      <c r="E25" s="603"/>
      <c r="F25" s="603"/>
      <c r="G25" s="603"/>
      <c r="H25" s="603"/>
      <c r="I25" s="603"/>
      <c r="J25" s="603"/>
      <c r="K25" s="603"/>
      <c r="L25" s="603"/>
      <c r="M25" s="603"/>
      <c r="N25" s="603"/>
      <c r="O25" s="603"/>
      <c r="P25" s="603"/>
    </row>
    <row r="26" spans="1:16" ht="30" customHeight="1">
      <c r="A26" s="686">
        <v>19</v>
      </c>
      <c r="B26" s="687"/>
      <c r="C26" s="688"/>
      <c r="D26" s="688"/>
      <c r="E26" s="603"/>
      <c r="F26" s="603"/>
      <c r="G26" s="603"/>
      <c r="H26" s="603"/>
      <c r="I26" s="603"/>
      <c r="J26" s="603"/>
      <c r="K26" s="603"/>
      <c r="L26" s="603"/>
      <c r="M26" s="603"/>
      <c r="N26" s="603"/>
      <c r="O26" s="603"/>
      <c r="P26" s="603"/>
    </row>
    <row r="27" spans="1:16" ht="30" customHeight="1">
      <c r="A27" s="686">
        <v>20</v>
      </c>
      <c r="B27" s="691"/>
      <c r="C27" s="688"/>
      <c r="D27" s="688"/>
      <c r="E27" s="603"/>
      <c r="F27" s="603"/>
      <c r="G27" s="603"/>
      <c r="H27" s="603"/>
      <c r="I27" s="603"/>
      <c r="J27" s="603"/>
      <c r="K27" s="603"/>
      <c r="L27" s="603"/>
      <c r="M27" s="603"/>
      <c r="N27" s="603"/>
      <c r="O27" s="603"/>
      <c r="P27" s="603"/>
    </row>
    <row r="28" spans="1:16" s="603" customFormat="1" ht="30">
      <c r="A28"/>
      <c r="B28"/>
      <c r="C28"/>
      <c r="D28"/>
    </row>
  </sheetData>
  <mergeCells count="4">
    <mergeCell ref="A2:B2"/>
    <mergeCell ref="A3:B3"/>
    <mergeCell ref="A4:D4"/>
    <mergeCell ref="A5:D5"/>
  </mergeCells>
  <printOptions horizontalCentered="1"/>
  <pageMargins left="0.25" right="0.5" top="0.5" bottom="0.2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H12"/>
  <sheetViews>
    <sheetView topLeftCell="B1" workbookViewId="0">
      <selection activeCell="E9" sqref="E9"/>
    </sheetView>
  </sheetViews>
  <sheetFormatPr defaultColWidth="8.81640625" defaultRowHeight="23"/>
  <cols>
    <col min="1" max="1" width="8" style="411" customWidth="1"/>
    <col min="2" max="2" width="27.1796875" style="411" customWidth="1"/>
    <col min="3" max="5" width="20.81640625" style="411" customWidth="1"/>
    <col min="6" max="7" width="12.81640625" style="411" customWidth="1"/>
    <col min="8" max="8" width="22.81640625" style="411" customWidth="1"/>
    <col min="9" max="16384" width="8.81640625" style="411"/>
  </cols>
  <sheetData>
    <row r="1" spans="1:8" ht="27">
      <c r="A1" s="16"/>
      <c r="B1" s="16"/>
      <c r="C1" s="16"/>
      <c r="D1" s="16"/>
      <c r="E1" s="246"/>
      <c r="F1" s="974" t="s">
        <v>2</v>
      </c>
      <c r="G1" s="974"/>
      <c r="H1" s="974"/>
    </row>
    <row r="2" spans="1:8" ht="33">
      <c r="A2" s="1042" t="s">
        <v>3</v>
      </c>
      <c r="B2" s="1042"/>
      <c r="C2" s="1042"/>
      <c r="D2" s="1042"/>
      <c r="E2" s="244"/>
      <c r="F2" s="976" t="s">
        <v>4</v>
      </c>
      <c r="G2" s="976"/>
      <c r="H2" s="976"/>
    </row>
    <row r="3" spans="1:8" ht="31.5">
      <c r="A3" s="964" t="s">
        <v>5</v>
      </c>
      <c r="B3" s="964"/>
      <c r="C3" s="964"/>
      <c r="D3" s="964"/>
      <c r="E3" s="247"/>
      <c r="F3" s="1039">
        <v>3</v>
      </c>
      <c r="G3" s="1039"/>
      <c r="H3" s="1039"/>
    </row>
    <row r="4" spans="1:8" ht="30" customHeight="1">
      <c r="A4" s="963" t="s">
        <v>628</v>
      </c>
      <c r="B4" s="963"/>
      <c r="C4" s="963"/>
      <c r="D4" s="963"/>
      <c r="E4" s="963"/>
      <c r="F4" s="963"/>
      <c r="G4" s="963"/>
      <c r="H4" s="963"/>
    </row>
    <row r="5" spans="1:8" ht="10" customHeight="1" thickBot="1"/>
    <row r="6" spans="1:8">
      <c r="A6" s="1050" t="s">
        <v>7</v>
      </c>
      <c r="B6" s="1049" t="s">
        <v>41</v>
      </c>
      <c r="C6" s="1049" t="s">
        <v>660</v>
      </c>
      <c r="D6" s="1049" t="s">
        <v>505</v>
      </c>
      <c r="E6" s="1049" t="s">
        <v>661</v>
      </c>
      <c r="F6" s="1049" t="s">
        <v>11</v>
      </c>
      <c r="G6" s="1049"/>
      <c r="H6" s="1047" t="s">
        <v>12</v>
      </c>
    </row>
    <row r="7" spans="1:8">
      <c r="A7" s="1051"/>
      <c r="B7" s="1052"/>
      <c r="C7" s="1052"/>
      <c r="D7" s="1052"/>
      <c r="E7" s="1052"/>
      <c r="F7" s="393" t="s">
        <v>369</v>
      </c>
      <c r="G7" s="393" t="s">
        <v>15</v>
      </c>
      <c r="H7" s="1048"/>
    </row>
    <row r="8" spans="1:8" ht="40" customHeight="1">
      <c r="A8" s="102">
        <v>1</v>
      </c>
      <c r="B8" s="469" t="s">
        <v>409</v>
      </c>
      <c r="C8" s="899"/>
      <c r="D8" s="900"/>
      <c r="E8" s="899"/>
      <c r="F8" s="126"/>
      <c r="G8" s="125">
        <f>E8-C8</f>
        <v>0</v>
      </c>
      <c r="H8" s="412"/>
    </row>
    <row r="9" spans="1:8" ht="40" customHeight="1">
      <c r="A9" s="102">
        <v>2</v>
      </c>
      <c r="B9" s="469" t="s">
        <v>43</v>
      </c>
      <c r="C9" s="899"/>
      <c r="D9" s="900"/>
      <c r="E9" s="899"/>
      <c r="F9" s="126" t="e">
        <f>E9/D9*100</f>
        <v>#DIV/0!</v>
      </c>
      <c r="G9" s="125">
        <f>E9-C9</f>
        <v>0</v>
      </c>
      <c r="H9" s="412"/>
    </row>
    <row r="10" spans="1:8" ht="40" customHeight="1">
      <c r="A10" s="102">
        <v>3</v>
      </c>
      <c r="B10" s="469" t="s">
        <v>38</v>
      </c>
      <c r="C10" s="899"/>
      <c r="D10" s="900"/>
      <c r="E10" s="899"/>
      <c r="F10" s="126" t="e">
        <f>E10/D10*100</f>
        <v>#DIV/0!</v>
      </c>
      <c r="G10" s="125">
        <f>E10-C10</f>
        <v>0</v>
      </c>
      <c r="H10" s="412"/>
    </row>
    <row r="11" spans="1:8" ht="40" customHeight="1">
      <c r="A11" s="102">
        <v>4</v>
      </c>
      <c r="B11" s="469" t="s">
        <v>39</v>
      </c>
      <c r="C11" s="899"/>
      <c r="D11" s="900"/>
      <c r="E11" s="899"/>
      <c r="F11" s="126" t="e">
        <f>E11/D11*100</f>
        <v>#DIV/0!</v>
      </c>
      <c r="G11" s="125">
        <f>E11-C11</f>
        <v>0</v>
      </c>
      <c r="H11" s="412"/>
    </row>
    <row r="12" spans="1:8" ht="38.25" customHeight="1" thickBot="1">
      <c r="A12" s="1045" t="s">
        <v>30</v>
      </c>
      <c r="B12" s="1046"/>
      <c r="C12" s="807">
        <f>SUM(C8:C11)</f>
        <v>0</v>
      </c>
      <c r="D12" s="807">
        <f>SUM(D8:D11)</f>
        <v>0</v>
      </c>
      <c r="E12" s="807">
        <f>SUM(E8:E11)</f>
        <v>0</v>
      </c>
      <c r="F12" s="807" t="e">
        <f>E12/D12*100</f>
        <v>#DIV/0!</v>
      </c>
      <c r="G12" s="807">
        <f>SUM(G8:G11)</f>
        <v>0</v>
      </c>
      <c r="H12" s="806"/>
    </row>
  </sheetData>
  <mergeCells count="14">
    <mergeCell ref="A12:B12"/>
    <mergeCell ref="H6:H7"/>
    <mergeCell ref="A4:H4"/>
    <mergeCell ref="F6:G6"/>
    <mergeCell ref="A6:A7"/>
    <mergeCell ref="B6:B7"/>
    <mergeCell ref="C6:C7"/>
    <mergeCell ref="D6:D7"/>
    <mergeCell ref="E6:E7"/>
    <mergeCell ref="F1:H1"/>
    <mergeCell ref="A2:D2"/>
    <mergeCell ref="F2:H2"/>
    <mergeCell ref="A3:D3"/>
    <mergeCell ref="F3:H3"/>
  </mergeCells>
  <printOptions horizontalCentered="1"/>
  <pageMargins left="0.25" right="0.25" top="0.75" bottom="0.25" header="0.25" footer="0.25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J61"/>
  <sheetViews>
    <sheetView workbookViewId="0">
      <selection sqref="A1:G60"/>
    </sheetView>
  </sheetViews>
  <sheetFormatPr defaultColWidth="9.1796875" defaultRowHeight="12.5"/>
  <cols>
    <col min="1" max="1" width="6" style="389" customWidth="1"/>
    <col min="2" max="2" width="19.54296875" style="390" customWidth="1"/>
    <col min="3" max="6" width="12.81640625" style="390" customWidth="1"/>
    <col min="7" max="7" width="20.54296875" style="390" customWidth="1"/>
    <col min="8" max="8" width="9.1796875" style="390"/>
    <col min="9" max="9" width="11.1796875" style="390" bestFit="1" customWidth="1"/>
    <col min="10" max="16384" width="9.1796875" style="390"/>
  </cols>
  <sheetData>
    <row r="1" spans="1:7" ht="21" customHeight="1">
      <c r="F1" s="974" t="s">
        <v>2</v>
      </c>
      <c r="G1" s="974"/>
    </row>
    <row r="2" spans="1:7" ht="24.75" customHeight="1">
      <c r="A2" s="963" t="s">
        <v>3</v>
      </c>
      <c r="B2" s="963"/>
      <c r="C2" s="963"/>
      <c r="D2" s="963"/>
      <c r="F2" s="976" t="s">
        <v>4</v>
      </c>
      <c r="G2" s="976"/>
    </row>
    <row r="3" spans="1:7" ht="21" customHeight="1">
      <c r="A3" s="963" t="s">
        <v>5</v>
      </c>
      <c r="B3" s="963"/>
      <c r="C3" s="963"/>
      <c r="D3" s="963"/>
      <c r="F3" s="1058">
        <v>3</v>
      </c>
      <c r="G3" s="1058"/>
    </row>
    <row r="4" spans="1:7" ht="8.25" customHeight="1">
      <c r="A4" s="2"/>
      <c r="B4" s="2"/>
      <c r="C4" s="2"/>
    </row>
    <row r="5" spans="1:7" ht="22.5" customHeight="1">
      <c r="A5" s="975" t="s">
        <v>506</v>
      </c>
      <c r="B5" s="975"/>
      <c r="C5" s="975"/>
      <c r="D5" s="975"/>
      <c r="E5" s="975"/>
      <c r="F5" s="975"/>
      <c r="G5" s="975"/>
    </row>
    <row r="6" spans="1:7" ht="21" customHeight="1" thickBot="1">
      <c r="F6" s="1059" t="s">
        <v>619</v>
      </c>
      <c r="G6" s="1059"/>
    </row>
    <row r="7" spans="1:7" ht="25.5" customHeight="1">
      <c r="A7" s="1043" t="s">
        <v>7</v>
      </c>
      <c r="B7" s="1060" t="s">
        <v>40</v>
      </c>
      <c r="C7" s="1055" t="s">
        <v>41</v>
      </c>
      <c r="D7" s="1056"/>
      <c r="E7" s="1056"/>
      <c r="F7" s="1057"/>
      <c r="G7" s="1062" t="s">
        <v>42</v>
      </c>
    </row>
    <row r="8" spans="1:7" ht="21" customHeight="1">
      <c r="A8" s="1044"/>
      <c r="B8" s="1061"/>
      <c r="C8" s="393" t="s">
        <v>409</v>
      </c>
      <c r="D8" s="393" t="s">
        <v>43</v>
      </c>
      <c r="E8" s="393" t="s">
        <v>38</v>
      </c>
      <c r="F8" s="393" t="s">
        <v>39</v>
      </c>
      <c r="G8" s="1063"/>
    </row>
    <row r="9" spans="1:7" ht="19" customHeight="1">
      <c r="A9" s="43">
        <v>1</v>
      </c>
      <c r="B9" s="25" t="s">
        <v>44</v>
      </c>
      <c r="C9" s="901"/>
      <c r="D9" s="902"/>
      <c r="E9" s="903"/>
      <c r="F9" s="904"/>
      <c r="G9" s="760">
        <f>SUM(C9:F9)</f>
        <v>0</v>
      </c>
    </row>
    <row r="10" spans="1:7" ht="19" customHeight="1">
      <c r="A10" s="27">
        <v>2</v>
      </c>
      <c r="B10" s="25" t="s">
        <v>45</v>
      </c>
      <c r="C10" s="901"/>
      <c r="D10" s="902"/>
      <c r="E10" s="903"/>
      <c r="F10" s="904"/>
      <c r="G10" s="760">
        <f t="shared" ref="G10:G59" si="0">SUM(C10:F10)</f>
        <v>0</v>
      </c>
    </row>
    <row r="11" spans="1:7" ht="19" customHeight="1">
      <c r="A11" s="43">
        <v>3</v>
      </c>
      <c r="B11" s="25" t="s">
        <v>46</v>
      </c>
      <c r="C11" s="901"/>
      <c r="D11" s="902"/>
      <c r="E11" s="903"/>
      <c r="F11" s="904"/>
      <c r="G11" s="760">
        <f t="shared" si="0"/>
        <v>0</v>
      </c>
    </row>
    <row r="12" spans="1:7" ht="19" customHeight="1">
      <c r="A12" s="27">
        <v>4</v>
      </c>
      <c r="B12" s="25" t="s">
        <v>47</v>
      </c>
      <c r="C12" s="901"/>
      <c r="D12" s="902"/>
      <c r="E12" s="903"/>
      <c r="F12" s="904"/>
      <c r="G12" s="760">
        <f>SUM(C12:F12)</f>
        <v>0</v>
      </c>
    </row>
    <row r="13" spans="1:7" ht="19" customHeight="1">
      <c r="A13" s="43">
        <v>5</v>
      </c>
      <c r="B13" s="25" t="s">
        <v>48</v>
      </c>
      <c r="C13" s="901"/>
      <c r="D13" s="902"/>
      <c r="E13" s="903"/>
      <c r="F13" s="904"/>
      <c r="G13" s="760">
        <f t="shared" si="0"/>
        <v>0</v>
      </c>
    </row>
    <row r="14" spans="1:7" ht="19" customHeight="1">
      <c r="A14" s="27">
        <v>6</v>
      </c>
      <c r="B14" s="25" t="s">
        <v>49</v>
      </c>
      <c r="C14" s="901"/>
      <c r="D14" s="902"/>
      <c r="E14" s="903"/>
      <c r="F14" s="904"/>
      <c r="G14" s="760">
        <f t="shared" si="0"/>
        <v>0</v>
      </c>
    </row>
    <row r="15" spans="1:7" ht="19" customHeight="1">
      <c r="A15" s="43">
        <v>7</v>
      </c>
      <c r="B15" s="25" t="s">
        <v>50</v>
      </c>
      <c r="C15" s="901"/>
      <c r="D15" s="902"/>
      <c r="E15" s="903"/>
      <c r="F15" s="904"/>
      <c r="G15" s="760">
        <f t="shared" si="0"/>
        <v>0</v>
      </c>
    </row>
    <row r="16" spans="1:7" ht="19" customHeight="1">
      <c r="A16" s="27">
        <v>8</v>
      </c>
      <c r="B16" s="25" t="s">
        <v>51</v>
      </c>
      <c r="C16" s="901"/>
      <c r="D16" s="902"/>
      <c r="E16" s="903"/>
      <c r="F16" s="904"/>
      <c r="G16" s="760">
        <f t="shared" si="0"/>
        <v>0</v>
      </c>
    </row>
    <row r="17" spans="1:7" ht="19" customHeight="1">
      <c r="A17" s="43">
        <v>9</v>
      </c>
      <c r="B17" s="25" t="s">
        <v>52</v>
      </c>
      <c r="C17" s="901"/>
      <c r="D17" s="902"/>
      <c r="E17" s="903"/>
      <c r="F17" s="904"/>
      <c r="G17" s="760">
        <f t="shared" si="0"/>
        <v>0</v>
      </c>
    </row>
    <row r="18" spans="1:7" ht="19" customHeight="1">
      <c r="A18" s="27">
        <v>10</v>
      </c>
      <c r="B18" s="25" t="s">
        <v>53</v>
      </c>
      <c r="C18" s="901"/>
      <c r="D18" s="902"/>
      <c r="E18" s="903"/>
      <c r="F18" s="904"/>
      <c r="G18" s="760">
        <f t="shared" si="0"/>
        <v>0</v>
      </c>
    </row>
    <row r="19" spans="1:7" ht="19" customHeight="1">
      <c r="A19" s="43">
        <v>11</v>
      </c>
      <c r="B19" s="25" t="s">
        <v>54</v>
      </c>
      <c r="C19" s="901"/>
      <c r="D19" s="902"/>
      <c r="E19" s="903"/>
      <c r="F19" s="904"/>
      <c r="G19" s="760">
        <f t="shared" si="0"/>
        <v>0</v>
      </c>
    </row>
    <row r="20" spans="1:7" ht="19" customHeight="1">
      <c r="A20" s="27">
        <v>12</v>
      </c>
      <c r="B20" s="25" t="s">
        <v>55</v>
      </c>
      <c r="C20" s="901"/>
      <c r="D20" s="902"/>
      <c r="E20" s="903"/>
      <c r="F20" s="904"/>
      <c r="G20" s="760">
        <f t="shared" si="0"/>
        <v>0</v>
      </c>
    </row>
    <row r="21" spans="1:7" ht="19" customHeight="1">
      <c r="A21" s="43">
        <v>13</v>
      </c>
      <c r="B21" s="25" t="s">
        <v>56</v>
      </c>
      <c r="C21" s="901"/>
      <c r="D21" s="902"/>
      <c r="E21" s="903"/>
      <c r="F21" s="904"/>
      <c r="G21" s="760">
        <f t="shared" si="0"/>
        <v>0</v>
      </c>
    </row>
    <row r="22" spans="1:7" ht="19" customHeight="1">
      <c r="A22" s="27">
        <v>14</v>
      </c>
      <c r="B22" s="25" t="s">
        <v>57</v>
      </c>
      <c r="C22" s="901"/>
      <c r="D22" s="902"/>
      <c r="E22" s="903"/>
      <c r="F22" s="904"/>
      <c r="G22" s="760">
        <f t="shared" si="0"/>
        <v>0</v>
      </c>
    </row>
    <row r="23" spans="1:7" ht="19" customHeight="1">
      <c r="A23" s="43">
        <v>15</v>
      </c>
      <c r="B23" s="25" t="s">
        <v>58</v>
      </c>
      <c r="C23" s="901"/>
      <c r="D23" s="902"/>
      <c r="E23" s="903"/>
      <c r="F23" s="904"/>
      <c r="G23" s="760">
        <f t="shared" si="0"/>
        <v>0</v>
      </c>
    </row>
    <row r="24" spans="1:7" ht="19" customHeight="1">
      <c r="A24" s="27">
        <v>16</v>
      </c>
      <c r="B24" s="25" t="s">
        <v>59</v>
      </c>
      <c r="C24" s="901"/>
      <c r="D24" s="902"/>
      <c r="E24" s="903"/>
      <c r="F24" s="904"/>
      <c r="G24" s="760">
        <f t="shared" si="0"/>
        <v>0</v>
      </c>
    </row>
    <row r="25" spans="1:7" ht="19" customHeight="1">
      <c r="A25" s="43">
        <v>17</v>
      </c>
      <c r="B25" s="25" t="s">
        <v>60</v>
      </c>
      <c r="C25" s="901"/>
      <c r="D25" s="902"/>
      <c r="E25" s="903"/>
      <c r="F25" s="904"/>
      <c r="G25" s="760">
        <f t="shared" si="0"/>
        <v>0</v>
      </c>
    </row>
    <row r="26" spans="1:7" ht="19" customHeight="1">
      <c r="A26" s="27">
        <v>18</v>
      </c>
      <c r="B26" s="25" t="s">
        <v>61</v>
      </c>
      <c r="C26" s="899"/>
      <c r="D26" s="905"/>
      <c r="E26" s="903"/>
      <c r="F26" s="904"/>
      <c r="G26" s="760">
        <f t="shared" si="0"/>
        <v>0</v>
      </c>
    </row>
    <row r="27" spans="1:7" ht="19" customHeight="1">
      <c r="A27" s="43">
        <v>19</v>
      </c>
      <c r="B27" s="25" t="s">
        <v>62</v>
      </c>
      <c r="C27" s="901"/>
      <c r="D27" s="905"/>
      <c r="E27" s="903"/>
      <c r="F27" s="904"/>
      <c r="G27" s="760">
        <f t="shared" si="0"/>
        <v>0</v>
      </c>
    </row>
    <row r="28" spans="1:7" ht="19" customHeight="1">
      <c r="A28" s="27">
        <v>20</v>
      </c>
      <c r="B28" s="25" t="s">
        <v>63</v>
      </c>
      <c r="C28" s="901"/>
      <c r="D28" s="902"/>
      <c r="E28" s="903"/>
      <c r="F28" s="904"/>
      <c r="G28" s="760">
        <f t="shared" si="0"/>
        <v>0</v>
      </c>
    </row>
    <row r="29" spans="1:7" ht="19" customHeight="1">
      <c r="A29" s="43">
        <v>21</v>
      </c>
      <c r="B29" s="25" t="s">
        <v>64</v>
      </c>
      <c r="C29" s="901"/>
      <c r="D29" s="902"/>
      <c r="E29" s="903"/>
      <c r="F29" s="904"/>
      <c r="G29" s="760">
        <f t="shared" si="0"/>
        <v>0</v>
      </c>
    </row>
    <row r="30" spans="1:7" ht="19" customHeight="1">
      <c r="A30" s="27">
        <v>22</v>
      </c>
      <c r="B30" s="25" t="s">
        <v>65</v>
      </c>
      <c r="C30" s="901"/>
      <c r="D30" s="902"/>
      <c r="E30" s="903"/>
      <c r="F30" s="904"/>
      <c r="G30" s="760">
        <f t="shared" si="0"/>
        <v>0</v>
      </c>
    </row>
    <row r="31" spans="1:7" ht="19" customHeight="1">
      <c r="A31" s="43">
        <v>23</v>
      </c>
      <c r="B31" s="25" t="s">
        <v>66</v>
      </c>
      <c r="C31" s="901"/>
      <c r="D31" s="902"/>
      <c r="E31" s="903"/>
      <c r="F31" s="904"/>
      <c r="G31" s="760">
        <f t="shared" si="0"/>
        <v>0</v>
      </c>
    </row>
    <row r="32" spans="1:7" ht="19" customHeight="1">
      <c r="A32" s="27">
        <v>24</v>
      </c>
      <c r="B32" s="25" t="s">
        <v>67</v>
      </c>
      <c r="C32" s="901"/>
      <c r="D32" s="902"/>
      <c r="E32" s="903"/>
      <c r="F32" s="904"/>
      <c r="G32" s="760">
        <f t="shared" si="0"/>
        <v>0</v>
      </c>
    </row>
    <row r="33" spans="1:7" ht="19" customHeight="1">
      <c r="A33" s="43">
        <v>25</v>
      </c>
      <c r="B33" s="25" t="s">
        <v>68</v>
      </c>
      <c r="C33" s="901"/>
      <c r="D33" s="902"/>
      <c r="E33" s="903"/>
      <c r="F33" s="904"/>
      <c r="G33" s="760">
        <f t="shared" si="0"/>
        <v>0</v>
      </c>
    </row>
    <row r="34" spans="1:7" ht="19" customHeight="1">
      <c r="A34" s="27">
        <v>26</v>
      </c>
      <c r="B34" s="25" t="s">
        <v>69</v>
      </c>
      <c r="C34" s="901"/>
      <c r="D34" s="902"/>
      <c r="E34" s="903"/>
      <c r="F34" s="904"/>
      <c r="G34" s="760">
        <f t="shared" si="0"/>
        <v>0</v>
      </c>
    </row>
    <row r="35" spans="1:7" ht="19" customHeight="1">
      <c r="A35" s="43">
        <v>27</v>
      </c>
      <c r="B35" s="25" t="s">
        <v>70</v>
      </c>
      <c r="C35" s="901"/>
      <c r="D35" s="902"/>
      <c r="E35" s="903"/>
      <c r="F35" s="904"/>
      <c r="G35" s="760">
        <f t="shared" si="0"/>
        <v>0</v>
      </c>
    </row>
    <row r="36" spans="1:7" ht="19" customHeight="1">
      <c r="A36" s="27">
        <v>28</v>
      </c>
      <c r="B36" s="25" t="s">
        <v>71</v>
      </c>
      <c r="C36" s="901"/>
      <c r="D36" s="902"/>
      <c r="E36" s="903"/>
      <c r="F36" s="904"/>
      <c r="G36" s="760">
        <f t="shared" si="0"/>
        <v>0</v>
      </c>
    </row>
    <row r="37" spans="1:7" ht="19" customHeight="1">
      <c r="A37" s="43">
        <v>29</v>
      </c>
      <c r="B37" s="25" t="s">
        <v>72</v>
      </c>
      <c r="C37" s="901"/>
      <c r="D37" s="906"/>
      <c r="E37" s="907"/>
      <c r="F37" s="904"/>
      <c r="G37" s="760">
        <f t="shared" si="0"/>
        <v>0</v>
      </c>
    </row>
    <row r="38" spans="1:7" ht="19" customHeight="1">
      <c r="A38" s="27">
        <v>30</v>
      </c>
      <c r="B38" s="44" t="s">
        <v>73</v>
      </c>
      <c r="C38" s="908"/>
      <c r="D38" s="909"/>
      <c r="E38" s="907"/>
      <c r="F38" s="910"/>
      <c r="G38" s="760">
        <f t="shared" si="0"/>
        <v>0</v>
      </c>
    </row>
    <row r="39" spans="1:7" ht="19" customHeight="1">
      <c r="A39" s="43">
        <v>31</v>
      </c>
      <c r="B39" s="45" t="s">
        <v>74</v>
      </c>
      <c r="C39" s="911"/>
      <c r="D39" s="909"/>
      <c r="E39" s="907"/>
      <c r="F39" s="910"/>
      <c r="G39" s="760">
        <f t="shared" si="0"/>
        <v>0</v>
      </c>
    </row>
    <row r="40" spans="1:7" ht="19" customHeight="1">
      <c r="A40" s="27">
        <v>32</v>
      </c>
      <c r="B40" s="45" t="s">
        <v>75</v>
      </c>
      <c r="C40" s="911"/>
      <c r="D40" s="909"/>
      <c r="E40" s="903"/>
      <c r="F40" s="910"/>
      <c r="G40" s="760">
        <f t="shared" si="0"/>
        <v>0</v>
      </c>
    </row>
    <row r="41" spans="1:7" ht="19" customHeight="1">
      <c r="A41" s="43">
        <v>33</v>
      </c>
      <c r="B41" s="25" t="s">
        <v>76</v>
      </c>
      <c r="C41" s="901"/>
      <c r="D41" s="902"/>
      <c r="E41" s="907"/>
      <c r="F41" s="902"/>
      <c r="G41" s="760">
        <f t="shared" si="0"/>
        <v>0</v>
      </c>
    </row>
    <row r="42" spans="1:7" ht="19" customHeight="1">
      <c r="A42" s="27">
        <v>34</v>
      </c>
      <c r="B42" s="25" t="s">
        <v>77</v>
      </c>
      <c r="C42" s="901"/>
      <c r="D42" s="902"/>
      <c r="E42" s="907"/>
      <c r="F42" s="902"/>
      <c r="G42" s="760">
        <f t="shared" si="0"/>
        <v>0</v>
      </c>
    </row>
    <row r="43" spans="1:7" ht="19" customHeight="1">
      <c r="A43" s="43">
        <v>35</v>
      </c>
      <c r="B43" s="25" t="s">
        <v>78</v>
      </c>
      <c r="C43" s="901"/>
      <c r="D43" s="902"/>
      <c r="E43" s="903"/>
      <c r="F43" s="904"/>
      <c r="G43" s="760">
        <f t="shared" si="0"/>
        <v>0</v>
      </c>
    </row>
    <row r="44" spans="1:7" ht="19" customHeight="1">
      <c r="A44" s="43">
        <v>36</v>
      </c>
      <c r="B44" s="25" t="s">
        <v>79</v>
      </c>
      <c r="C44" s="901"/>
      <c r="D44" s="902"/>
      <c r="E44" s="903"/>
      <c r="F44" s="904"/>
      <c r="G44" s="761">
        <f t="shared" si="0"/>
        <v>0</v>
      </c>
    </row>
    <row r="45" spans="1:7" ht="19" customHeight="1">
      <c r="A45" s="43">
        <v>37</v>
      </c>
      <c r="B45" s="25" t="s">
        <v>80</v>
      </c>
      <c r="C45" s="901"/>
      <c r="D45" s="902"/>
      <c r="E45" s="903"/>
      <c r="F45" s="904"/>
      <c r="G45" s="761">
        <f t="shared" si="0"/>
        <v>0</v>
      </c>
    </row>
    <row r="46" spans="1:7" ht="19" customHeight="1">
      <c r="A46" s="27">
        <v>38</v>
      </c>
      <c r="B46" s="45" t="s">
        <v>81</v>
      </c>
      <c r="C46" s="911"/>
      <c r="D46" s="909"/>
      <c r="E46" s="907"/>
      <c r="F46" s="902"/>
      <c r="G46" s="760">
        <f t="shared" si="0"/>
        <v>0</v>
      </c>
    </row>
    <row r="47" spans="1:7" ht="19" customHeight="1">
      <c r="A47" s="43">
        <v>39</v>
      </c>
      <c r="B47" s="45" t="s">
        <v>82</v>
      </c>
      <c r="C47" s="911"/>
      <c r="D47" s="909"/>
      <c r="E47" s="912"/>
      <c r="F47" s="910"/>
      <c r="G47" s="760">
        <f t="shared" si="0"/>
        <v>0</v>
      </c>
    </row>
    <row r="48" spans="1:7" ht="19" customHeight="1">
      <c r="A48" s="27">
        <v>40</v>
      </c>
      <c r="B48" s="45" t="s">
        <v>83</v>
      </c>
      <c r="C48" s="911"/>
      <c r="D48" s="909"/>
      <c r="E48" s="912"/>
      <c r="F48" s="910"/>
      <c r="G48" s="760">
        <f t="shared" si="0"/>
        <v>0</v>
      </c>
    </row>
    <row r="49" spans="1:10" ht="19" customHeight="1">
      <c r="A49" s="43">
        <v>41</v>
      </c>
      <c r="B49" s="45" t="s">
        <v>84</v>
      </c>
      <c r="C49" s="911"/>
      <c r="D49" s="909"/>
      <c r="E49" s="912"/>
      <c r="F49" s="910"/>
      <c r="G49" s="760">
        <f t="shared" si="0"/>
        <v>0</v>
      </c>
    </row>
    <row r="50" spans="1:10" ht="19" customHeight="1">
      <c r="A50" s="27">
        <v>42</v>
      </c>
      <c r="B50" s="45" t="s">
        <v>352</v>
      </c>
      <c r="C50" s="911"/>
      <c r="D50" s="909"/>
      <c r="E50" s="907"/>
      <c r="F50" s="910"/>
      <c r="G50" s="760">
        <f t="shared" si="0"/>
        <v>0</v>
      </c>
    </row>
    <row r="51" spans="1:10" ht="19" customHeight="1">
      <c r="A51" s="43">
        <v>43</v>
      </c>
      <c r="B51" s="45" t="s">
        <v>85</v>
      </c>
      <c r="C51" s="911"/>
      <c r="D51" s="913"/>
      <c r="E51" s="907"/>
      <c r="F51" s="910"/>
      <c r="G51" s="760">
        <f t="shared" si="0"/>
        <v>0</v>
      </c>
    </row>
    <row r="52" spans="1:10" ht="19" customHeight="1">
      <c r="A52" s="27">
        <v>44</v>
      </c>
      <c r="B52" s="45" t="s">
        <v>86</v>
      </c>
      <c r="C52" s="911"/>
      <c r="D52" s="909"/>
      <c r="E52" s="907"/>
      <c r="F52" s="910"/>
      <c r="G52" s="760">
        <f t="shared" si="0"/>
        <v>0</v>
      </c>
    </row>
    <row r="53" spans="1:10" ht="19" customHeight="1">
      <c r="A53" s="43">
        <v>45</v>
      </c>
      <c r="B53" s="44" t="s">
        <v>350</v>
      </c>
      <c r="C53" s="908"/>
      <c r="D53" s="909"/>
      <c r="E53" s="907"/>
      <c r="F53" s="902"/>
      <c r="G53" s="760">
        <f t="shared" si="0"/>
        <v>0</v>
      </c>
    </row>
    <row r="54" spans="1:10" ht="19" customHeight="1">
      <c r="A54" s="27">
        <v>46</v>
      </c>
      <c r="B54" s="44" t="s">
        <v>497</v>
      </c>
      <c r="C54" s="908"/>
      <c r="D54" s="909"/>
      <c r="E54" s="907"/>
      <c r="F54" s="902"/>
      <c r="G54" s="760">
        <f t="shared" si="0"/>
        <v>0</v>
      </c>
    </row>
    <row r="55" spans="1:10" ht="19" customHeight="1">
      <c r="A55" s="27">
        <v>47</v>
      </c>
      <c r="B55" s="44" t="s">
        <v>88</v>
      </c>
      <c r="C55" s="914"/>
      <c r="D55" s="909"/>
      <c r="E55" s="903"/>
      <c r="F55" s="902"/>
      <c r="G55" s="760">
        <f>SUM(C55:F55)</f>
        <v>0</v>
      </c>
    </row>
    <row r="56" spans="1:10" ht="19" customHeight="1">
      <c r="A56" s="27">
        <v>48</v>
      </c>
      <c r="B56" s="25" t="s">
        <v>406</v>
      </c>
      <c r="C56" s="911"/>
      <c r="D56" s="909"/>
      <c r="E56" s="903"/>
      <c r="F56" s="902"/>
      <c r="G56" s="760">
        <f t="shared" si="0"/>
        <v>0</v>
      </c>
    </row>
    <row r="57" spans="1:10" ht="19" customHeight="1">
      <c r="A57" s="27">
        <v>49</v>
      </c>
      <c r="B57" s="25" t="s">
        <v>407</v>
      </c>
      <c r="C57" s="911"/>
      <c r="D57" s="909"/>
      <c r="E57" s="903"/>
      <c r="F57" s="902"/>
      <c r="G57" s="760">
        <f t="shared" si="0"/>
        <v>0</v>
      </c>
    </row>
    <row r="58" spans="1:10" ht="19" customHeight="1">
      <c r="A58" s="27">
        <v>50</v>
      </c>
      <c r="B58" s="25" t="s">
        <v>366</v>
      </c>
      <c r="C58" s="911"/>
      <c r="D58" s="909"/>
      <c r="E58" s="903"/>
      <c r="F58" s="902"/>
      <c r="G58" s="760">
        <f t="shared" si="0"/>
        <v>0</v>
      </c>
    </row>
    <row r="59" spans="1:10" ht="19" customHeight="1">
      <c r="A59" s="27">
        <v>51</v>
      </c>
      <c r="B59" s="25" t="s">
        <v>498</v>
      </c>
      <c r="C59" s="901"/>
      <c r="D59" s="915"/>
      <c r="E59" s="916"/>
      <c r="F59" s="902"/>
      <c r="G59" s="760">
        <f t="shared" si="0"/>
        <v>0</v>
      </c>
    </row>
    <row r="60" spans="1:10" ht="24" customHeight="1" thickBot="1">
      <c r="A60" s="1053" t="s">
        <v>30</v>
      </c>
      <c r="B60" s="1054"/>
      <c r="C60" s="762">
        <f>SUM(C9:C59)</f>
        <v>0</v>
      </c>
      <c r="D60" s="762">
        <f>SUM(D9:D59)</f>
        <v>0</v>
      </c>
      <c r="E60" s="762">
        <f>SUM(E9:E59)</f>
        <v>0</v>
      </c>
      <c r="F60" s="762">
        <f>SUM(F9:F59)</f>
        <v>0</v>
      </c>
      <c r="G60" s="763">
        <f>SUM(G9:G59)</f>
        <v>0</v>
      </c>
    </row>
    <row r="61" spans="1:10" ht="23.15" customHeight="1">
      <c r="G61" s="410"/>
      <c r="I61" s="410"/>
      <c r="J61" s="430"/>
    </row>
  </sheetData>
  <mergeCells count="12">
    <mergeCell ref="A60:B60"/>
    <mergeCell ref="C7:F7"/>
    <mergeCell ref="F3:G3"/>
    <mergeCell ref="F2:G2"/>
    <mergeCell ref="F1:G1"/>
    <mergeCell ref="F6:G6"/>
    <mergeCell ref="A7:A8"/>
    <mergeCell ref="B7:B8"/>
    <mergeCell ref="G7:G8"/>
    <mergeCell ref="A5:G5"/>
    <mergeCell ref="A2:D2"/>
    <mergeCell ref="A3:D3"/>
  </mergeCells>
  <phoneticPr fontId="0" type="noConversion"/>
  <printOptions horizontalCentered="1"/>
  <pageMargins left="0.5" right="0.25" top="0.25" bottom="0.25" header="0.25" footer="0.25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33688-8A1A-4F04-974D-374B59784146}">
  <sheetPr>
    <tabColor theme="6" tint="-0.249977111117893"/>
  </sheetPr>
  <dimension ref="A1:AB129"/>
  <sheetViews>
    <sheetView topLeftCell="A7" workbookViewId="0">
      <selection activeCell="N6" sqref="N6"/>
    </sheetView>
  </sheetViews>
  <sheetFormatPr defaultRowHeight="12.5"/>
  <cols>
    <col min="7" max="7" width="8.7265625" customWidth="1"/>
  </cols>
  <sheetData>
    <row r="1" spans="1:28" ht="27">
      <c r="A1" s="389"/>
      <c r="B1" s="390"/>
      <c r="C1" s="390"/>
      <c r="D1" s="390"/>
      <c r="E1" s="390"/>
      <c r="F1" s="974" t="s">
        <v>2</v>
      </c>
      <c r="G1" s="974"/>
    </row>
    <row r="2" spans="1:28" ht="33">
      <c r="A2" s="963" t="s">
        <v>3</v>
      </c>
      <c r="B2" s="963"/>
      <c r="C2" s="963"/>
      <c r="D2" s="963"/>
      <c r="E2" s="390"/>
      <c r="F2" s="976" t="s">
        <v>4</v>
      </c>
      <c r="G2" s="976"/>
    </row>
    <row r="3" spans="1:28" ht="25">
      <c r="A3" s="963" t="s">
        <v>5</v>
      </c>
      <c r="B3" s="963"/>
      <c r="C3" s="963"/>
      <c r="D3" s="963"/>
      <c r="E3" s="390"/>
      <c r="F3" s="1058">
        <v>3</v>
      </c>
      <c r="G3" s="1058"/>
    </row>
    <row r="4" spans="1:28" ht="25">
      <c r="A4" s="2"/>
      <c r="B4" s="2"/>
      <c r="C4" s="2"/>
      <c r="D4" s="390"/>
      <c r="E4" s="390"/>
      <c r="F4" s="390"/>
      <c r="G4" s="390"/>
    </row>
    <row r="5" spans="1:28" ht="24.5">
      <c r="A5" s="975" t="s">
        <v>506</v>
      </c>
      <c r="B5" s="975"/>
      <c r="C5" s="975"/>
      <c r="D5" s="975"/>
      <c r="E5" s="975"/>
      <c r="F5" s="975"/>
      <c r="G5" s="975"/>
    </row>
    <row r="6" spans="1:28" ht="21" thickBot="1">
      <c r="A6" s="389"/>
      <c r="B6" s="390"/>
      <c r="C6" s="390"/>
      <c r="D6" s="390"/>
      <c r="E6" s="390"/>
      <c r="F6" s="1065" t="s">
        <v>619</v>
      </c>
      <c r="G6" s="1065"/>
    </row>
    <row r="7" spans="1:28" ht="23.5" thickBot="1">
      <c r="A7" s="1043" t="s">
        <v>7</v>
      </c>
      <c r="B7" s="1055" t="s">
        <v>40</v>
      </c>
      <c r="C7" s="1066" t="s">
        <v>41</v>
      </c>
      <c r="D7" s="1067"/>
      <c r="E7" s="1067"/>
      <c r="F7" s="1067"/>
      <c r="G7" s="1067"/>
      <c r="H7" s="1067"/>
      <c r="I7" s="1067"/>
      <c r="J7" s="1067"/>
      <c r="K7" s="1067"/>
      <c r="L7" s="1067"/>
      <c r="M7" s="1067"/>
      <c r="N7" s="1067"/>
      <c r="O7" s="1067"/>
      <c r="P7" s="1067"/>
      <c r="Q7" s="1067"/>
      <c r="R7" s="1067"/>
      <c r="S7" s="1067"/>
      <c r="T7" s="1067"/>
      <c r="U7" s="1067"/>
      <c r="V7" s="1067"/>
      <c r="W7" s="1067"/>
      <c r="X7" s="1067"/>
      <c r="Y7" s="1067"/>
      <c r="Z7" s="1067"/>
      <c r="AA7" s="1067"/>
      <c r="AB7" s="1068"/>
    </row>
    <row r="8" spans="1:28" ht="23">
      <c r="A8" s="1044"/>
      <c r="B8" s="1061"/>
      <c r="C8" s="41"/>
      <c r="D8" s="41"/>
      <c r="E8" s="41"/>
      <c r="F8" s="41"/>
      <c r="G8" s="41"/>
      <c r="H8" s="953"/>
      <c r="I8" s="953"/>
      <c r="J8" s="953"/>
      <c r="K8" s="953"/>
      <c r="L8" s="953"/>
      <c r="M8" s="953"/>
      <c r="N8" s="953"/>
      <c r="O8" s="953"/>
      <c r="P8" s="953"/>
      <c r="Q8" s="953"/>
      <c r="R8" s="953"/>
      <c r="S8" s="953"/>
      <c r="T8" s="953"/>
      <c r="U8" s="953"/>
      <c r="V8" s="953"/>
      <c r="W8" s="953"/>
      <c r="X8" s="953"/>
      <c r="Y8" s="953"/>
      <c r="Z8" s="953"/>
      <c r="AA8" s="953"/>
      <c r="AB8" s="953"/>
    </row>
    <row r="9" spans="1:28" ht="23">
      <c r="A9" s="43">
        <v>1</v>
      </c>
      <c r="B9" s="25"/>
      <c r="C9" s="901"/>
      <c r="D9" s="902"/>
      <c r="E9" s="903"/>
      <c r="F9" s="904"/>
      <c r="G9" s="904"/>
      <c r="H9" s="904"/>
      <c r="I9" s="904"/>
      <c r="J9" s="904"/>
      <c r="K9" s="904"/>
      <c r="L9" s="904"/>
      <c r="M9" s="904"/>
      <c r="N9" s="904"/>
      <c r="O9" s="904"/>
      <c r="P9" s="904"/>
      <c r="Q9" s="904"/>
      <c r="R9" s="904"/>
      <c r="S9" s="904"/>
      <c r="T9" s="904"/>
      <c r="U9" s="904"/>
      <c r="V9" s="904"/>
      <c r="W9" s="904"/>
      <c r="X9" s="904"/>
      <c r="Y9" s="904"/>
      <c r="Z9" s="904"/>
      <c r="AA9" s="904"/>
      <c r="AB9" s="904"/>
    </row>
    <row r="10" spans="1:28" ht="23">
      <c r="A10" s="27">
        <v>2</v>
      </c>
      <c r="B10" s="25"/>
      <c r="C10" s="901"/>
      <c r="D10" s="902"/>
      <c r="E10" s="903"/>
      <c r="F10" s="904"/>
      <c r="G10" s="904"/>
      <c r="H10" s="904"/>
      <c r="I10" s="904"/>
      <c r="J10" s="904"/>
      <c r="K10" s="904"/>
      <c r="L10" s="904"/>
      <c r="M10" s="904"/>
      <c r="N10" s="904"/>
      <c r="O10" s="904"/>
      <c r="P10" s="904"/>
      <c r="Q10" s="904"/>
      <c r="R10" s="904"/>
      <c r="S10" s="904"/>
      <c r="T10" s="904"/>
      <c r="U10" s="904"/>
      <c r="V10" s="904"/>
      <c r="W10" s="904"/>
      <c r="X10" s="904"/>
      <c r="Y10" s="904"/>
      <c r="Z10" s="904"/>
      <c r="AA10" s="904"/>
      <c r="AB10" s="904"/>
    </row>
    <row r="11" spans="1:28" ht="23">
      <c r="A11" s="43">
        <v>3</v>
      </c>
      <c r="B11" s="25"/>
      <c r="C11" s="901"/>
      <c r="D11" s="902"/>
      <c r="E11" s="903"/>
      <c r="F11" s="904"/>
      <c r="G11" s="904"/>
      <c r="H11" s="904"/>
      <c r="I11" s="904"/>
      <c r="J11" s="904"/>
      <c r="K11" s="904"/>
      <c r="L11" s="904"/>
      <c r="M11" s="904"/>
      <c r="N11" s="904"/>
      <c r="O11" s="904"/>
      <c r="P11" s="904"/>
      <c r="Q11" s="904"/>
      <c r="R11" s="904"/>
      <c r="S11" s="904"/>
      <c r="T11" s="904"/>
      <c r="U11" s="904"/>
      <c r="V11" s="904"/>
      <c r="W11" s="904"/>
      <c r="X11" s="904"/>
      <c r="Y11" s="904"/>
      <c r="Z11" s="904"/>
      <c r="AA11" s="904"/>
      <c r="AB11" s="904"/>
    </row>
    <row r="12" spans="1:28" ht="23">
      <c r="A12" s="27">
        <v>4</v>
      </c>
      <c r="B12" s="25"/>
      <c r="C12" s="901"/>
      <c r="D12" s="902"/>
      <c r="E12" s="903"/>
      <c r="F12" s="904"/>
      <c r="G12" s="904"/>
      <c r="H12" s="904"/>
      <c r="I12" s="904"/>
      <c r="J12" s="904"/>
      <c r="K12" s="904"/>
      <c r="L12" s="904"/>
      <c r="M12" s="904"/>
      <c r="N12" s="904"/>
      <c r="O12" s="904"/>
      <c r="P12" s="904"/>
      <c r="Q12" s="904"/>
      <c r="R12" s="904"/>
      <c r="S12" s="904"/>
      <c r="T12" s="904"/>
      <c r="U12" s="904"/>
      <c r="V12" s="904"/>
      <c r="W12" s="904"/>
      <c r="X12" s="904"/>
      <c r="Y12" s="904"/>
      <c r="Z12" s="904"/>
      <c r="AA12" s="904"/>
      <c r="AB12" s="904"/>
    </row>
    <row r="13" spans="1:28" ht="23">
      <c r="A13" s="43">
        <v>5</v>
      </c>
      <c r="B13" s="25"/>
      <c r="C13" s="901"/>
      <c r="D13" s="902"/>
      <c r="E13" s="903"/>
      <c r="F13" s="904"/>
      <c r="G13" s="904"/>
      <c r="H13" s="904"/>
      <c r="I13" s="904"/>
      <c r="J13" s="904"/>
      <c r="K13" s="904"/>
      <c r="L13" s="904"/>
      <c r="M13" s="904"/>
      <c r="N13" s="904"/>
      <c r="O13" s="904"/>
      <c r="P13" s="904"/>
      <c r="Q13" s="904"/>
      <c r="R13" s="904"/>
      <c r="S13" s="904"/>
      <c r="T13" s="904"/>
      <c r="U13" s="904"/>
      <c r="V13" s="904"/>
      <c r="W13" s="904"/>
      <c r="X13" s="904"/>
      <c r="Y13" s="904"/>
      <c r="Z13" s="904"/>
      <c r="AA13" s="904"/>
      <c r="AB13" s="904"/>
    </row>
    <row r="14" spans="1:28" ht="23">
      <c r="A14" s="27">
        <v>6</v>
      </c>
      <c r="B14" s="25"/>
      <c r="C14" s="901"/>
      <c r="D14" s="902"/>
      <c r="E14" s="903"/>
      <c r="F14" s="904"/>
      <c r="G14" s="904"/>
      <c r="H14" s="904"/>
      <c r="I14" s="904"/>
      <c r="J14" s="904"/>
      <c r="K14" s="904"/>
      <c r="L14" s="904"/>
      <c r="M14" s="904"/>
      <c r="N14" s="904"/>
      <c r="O14" s="904"/>
      <c r="P14" s="904"/>
      <c r="Q14" s="904"/>
      <c r="R14" s="904"/>
      <c r="S14" s="904"/>
      <c r="T14" s="904"/>
      <c r="U14" s="904"/>
      <c r="V14" s="904"/>
      <c r="W14" s="904"/>
      <c r="X14" s="904"/>
      <c r="Y14" s="904"/>
      <c r="Z14" s="904"/>
      <c r="AA14" s="904"/>
      <c r="AB14" s="904"/>
    </row>
    <row r="15" spans="1:28" ht="23">
      <c r="A15" s="43">
        <v>7</v>
      </c>
      <c r="B15" s="25"/>
      <c r="C15" s="901"/>
      <c r="D15" s="902"/>
      <c r="E15" s="903"/>
      <c r="F15" s="904"/>
      <c r="G15" s="904"/>
      <c r="H15" s="904"/>
      <c r="I15" s="904"/>
      <c r="J15" s="904"/>
      <c r="K15" s="904"/>
      <c r="L15" s="904"/>
      <c r="M15" s="904"/>
      <c r="N15" s="904"/>
      <c r="O15" s="904"/>
      <c r="P15" s="904"/>
      <c r="Q15" s="904"/>
      <c r="R15" s="904"/>
      <c r="S15" s="904"/>
      <c r="T15" s="904"/>
      <c r="U15" s="904"/>
      <c r="V15" s="904"/>
      <c r="W15" s="904"/>
      <c r="X15" s="904"/>
      <c r="Y15" s="904"/>
      <c r="Z15" s="904"/>
      <c r="AA15" s="904"/>
      <c r="AB15" s="904"/>
    </row>
    <row r="16" spans="1:28" ht="23">
      <c r="A16" s="27">
        <v>8</v>
      </c>
      <c r="B16" s="25"/>
      <c r="C16" s="901"/>
      <c r="D16" s="902"/>
      <c r="E16" s="903"/>
      <c r="F16" s="904"/>
      <c r="G16" s="904"/>
      <c r="H16" s="904"/>
      <c r="I16" s="904"/>
      <c r="J16" s="904"/>
      <c r="K16" s="904"/>
      <c r="L16" s="904"/>
      <c r="M16" s="904"/>
      <c r="N16" s="904"/>
      <c r="O16" s="904"/>
      <c r="P16" s="904"/>
      <c r="Q16" s="904"/>
      <c r="R16" s="904"/>
      <c r="S16" s="904"/>
      <c r="T16" s="904"/>
      <c r="U16" s="904"/>
      <c r="V16" s="904"/>
      <c r="W16" s="904"/>
      <c r="X16" s="904"/>
      <c r="Y16" s="904"/>
      <c r="Z16" s="904"/>
      <c r="AA16" s="904"/>
      <c r="AB16" s="904"/>
    </row>
    <row r="17" spans="1:28" ht="23">
      <c r="A17" s="43">
        <v>9</v>
      </c>
      <c r="B17" s="25"/>
      <c r="C17" s="901"/>
      <c r="D17" s="902"/>
      <c r="E17" s="903"/>
      <c r="F17" s="904"/>
      <c r="G17" s="904"/>
      <c r="H17" s="904"/>
      <c r="I17" s="904"/>
      <c r="J17" s="904"/>
      <c r="K17" s="904"/>
      <c r="L17" s="904"/>
      <c r="M17" s="904"/>
      <c r="N17" s="904"/>
      <c r="O17" s="904"/>
      <c r="P17" s="904"/>
      <c r="Q17" s="904"/>
      <c r="R17" s="904"/>
      <c r="S17" s="904"/>
      <c r="T17" s="904"/>
      <c r="U17" s="904"/>
      <c r="V17" s="904"/>
      <c r="W17" s="904"/>
      <c r="X17" s="904"/>
      <c r="Y17" s="904"/>
      <c r="Z17" s="904"/>
      <c r="AA17" s="904"/>
      <c r="AB17" s="904"/>
    </row>
    <row r="18" spans="1:28" ht="23">
      <c r="A18" s="27">
        <v>10</v>
      </c>
      <c r="B18" s="25"/>
      <c r="C18" s="901"/>
      <c r="D18" s="902"/>
      <c r="E18" s="903"/>
      <c r="F18" s="904"/>
      <c r="G18" s="904"/>
      <c r="H18" s="904"/>
      <c r="I18" s="904"/>
      <c r="J18" s="904"/>
      <c r="K18" s="904"/>
      <c r="L18" s="904"/>
      <c r="M18" s="904"/>
      <c r="N18" s="904"/>
      <c r="O18" s="904"/>
      <c r="P18" s="904"/>
      <c r="Q18" s="904"/>
      <c r="R18" s="904"/>
      <c r="S18" s="904"/>
      <c r="T18" s="904"/>
      <c r="U18" s="904"/>
      <c r="V18" s="904"/>
      <c r="W18" s="904"/>
      <c r="X18" s="904"/>
      <c r="Y18" s="904"/>
      <c r="Z18" s="904"/>
      <c r="AA18" s="904"/>
      <c r="AB18" s="904"/>
    </row>
    <row r="19" spans="1:28" ht="23">
      <c r="A19" s="43">
        <v>11</v>
      </c>
      <c r="B19" s="25"/>
      <c r="C19" s="901"/>
      <c r="D19" s="902"/>
      <c r="E19" s="903"/>
      <c r="F19" s="904"/>
      <c r="G19" s="904"/>
      <c r="H19" s="904"/>
      <c r="I19" s="904"/>
      <c r="J19" s="904"/>
      <c r="K19" s="904"/>
      <c r="L19" s="904"/>
      <c r="M19" s="904"/>
      <c r="N19" s="904"/>
      <c r="O19" s="904"/>
      <c r="P19" s="904"/>
      <c r="Q19" s="904"/>
      <c r="R19" s="904"/>
      <c r="S19" s="904"/>
      <c r="T19" s="904"/>
      <c r="U19" s="904"/>
      <c r="V19" s="904"/>
      <c r="W19" s="904"/>
      <c r="X19" s="904"/>
      <c r="Y19" s="904"/>
      <c r="Z19" s="904"/>
      <c r="AA19" s="904"/>
      <c r="AB19" s="904"/>
    </row>
    <row r="20" spans="1:28" ht="23">
      <c r="A20" s="27">
        <v>12</v>
      </c>
      <c r="B20" s="25"/>
      <c r="C20" s="901"/>
      <c r="D20" s="902"/>
      <c r="E20" s="903"/>
      <c r="F20" s="904"/>
      <c r="G20" s="904"/>
      <c r="H20" s="904"/>
      <c r="I20" s="904"/>
      <c r="J20" s="904"/>
      <c r="K20" s="904"/>
      <c r="L20" s="904"/>
      <c r="M20" s="904"/>
      <c r="N20" s="904"/>
      <c r="O20" s="904"/>
      <c r="P20" s="904"/>
      <c r="Q20" s="904"/>
      <c r="R20" s="904"/>
      <c r="S20" s="904"/>
      <c r="T20" s="904"/>
      <c r="U20" s="904"/>
      <c r="V20" s="904"/>
      <c r="W20" s="904"/>
      <c r="X20" s="904"/>
      <c r="Y20" s="904"/>
      <c r="Z20" s="904"/>
      <c r="AA20" s="904"/>
      <c r="AB20" s="904"/>
    </row>
    <row r="21" spans="1:28" ht="23">
      <c r="A21" s="43">
        <v>13</v>
      </c>
      <c r="B21" s="25"/>
      <c r="C21" s="901"/>
      <c r="D21" s="902"/>
      <c r="E21" s="903"/>
      <c r="F21" s="904"/>
      <c r="G21" s="904"/>
      <c r="H21" s="904"/>
      <c r="I21" s="904"/>
      <c r="J21" s="904"/>
      <c r="K21" s="904"/>
      <c r="L21" s="904"/>
      <c r="M21" s="904"/>
      <c r="N21" s="904"/>
      <c r="O21" s="904"/>
      <c r="P21" s="904"/>
      <c r="Q21" s="904"/>
      <c r="R21" s="904"/>
      <c r="S21" s="904"/>
      <c r="T21" s="904"/>
      <c r="U21" s="904"/>
      <c r="V21" s="904"/>
      <c r="W21" s="904"/>
      <c r="X21" s="904"/>
      <c r="Y21" s="904"/>
      <c r="Z21" s="904"/>
      <c r="AA21" s="904"/>
      <c r="AB21" s="904"/>
    </row>
    <row r="22" spans="1:28" ht="23">
      <c r="A22" s="27">
        <v>14</v>
      </c>
      <c r="B22" s="25"/>
      <c r="C22" s="901"/>
      <c r="D22" s="902"/>
      <c r="E22" s="903"/>
      <c r="F22" s="904"/>
      <c r="G22" s="904"/>
      <c r="H22" s="904"/>
      <c r="I22" s="904"/>
      <c r="J22" s="904"/>
      <c r="K22" s="904"/>
      <c r="L22" s="904"/>
      <c r="M22" s="904"/>
      <c r="N22" s="904"/>
      <c r="O22" s="904"/>
      <c r="P22" s="904"/>
      <c r="Q22" s="904"/>
      <c r="R22" s="904"/>
      <c r="S22" s="904"/>
      <c r="T22" s="904"/>
      <c r="U22" s="904"/>
      <c r="V22" s="904"/>
      <c r="W22" s="904"/>
      <c r="X22" s="904"/>
      <c r="Y22" s="904"/>
      <c r="Z22" s="904"/>
      <c r="AA22" s="904"/>
      <c r="AB22" s="904"/>
    </row>
    <row r="23" spans="1:28" ht="23">
      <c r="A23" s="43">
        <v>15</v>
      </c>
      <c r="B23" s="25"/>
      <c r="C23" s="901"/>
      <c r="D23" s="902"/>
      <c r="E23" s="903"/>
      <c r="F23" s="904"/>
      <c r="G23" s="904"/>
      <c r="H23" s="904"/>
      <c r="I23" s="904"/>
      <c r="J23" s="904"/>
      <c r="K23" s="904"/>
      <c r="L23" s="904"/>
      <c r="M23" s="904"/>
      <c r="N23" s="904"/>
      <c r="O23" s="904"/>
      <c r="P23" s="904"/>
      <c r="Q23" s="904"/>
      <c r="R23" s="904"/>
      <c r="S23" s="904"/>
      <c r="T23" s="904"/>
      <c r="U23" s="904"/>
      <c r="V23" s="904"/>
      <c r="W23" s="904"/>
      <c r="X23" s="904"/>
      <c r="Y23" s="904"/>
      <c r="Z23" s="904"/>
      <c r="AA23" s="904"/>
      <c r="AB23" s="904"/>
    </row>
    <row r="24" spans="1:28" ht="23">
      <c r="A24" s="27">
        <v>16</v>
      </c>
      <c r="B24" s="25"/>
      <c r="C24" s="901"/>
      <c r="D24" s="902"/>
      <c r="E24" s="903"/>
      <c r="F24" s="904"/>
      <c r="G24" s="904"/>
      <c r="H24" s="904"/>
      <c r="I24" s="904"/>
      <c r="J24" s="904"/>
      <c r="K24" s="904"/>
      <c r="L24" s="904"/>
      <c r="M24" s="904"/>
      <c r="N24" s="904"/>
      <c r="O24" s="904"/>
      <c r="P24" s="904"/>
      <c r="Q24" s="904"/>
      <c r="R24" s="904"/>
      <c r="S24" s="904"/>
      <c r="T24" s="904"/>
      <c r="U24" s="904"/>
      <c r="V24" s="904"/>
      <c r="W24" s="904"/>
      <c r="X24" s="904"/>
      <c r="Y24" s="904"/>
      <c r="Z24" s="904"/>
      <c r="AA24" s="904"/>
      <c r="AB24" s="904"/>
    </row>
    <row r="25" spans="1:28" ht="23">
      <c r="A25" s="43">
        <v>17</v>
      </c>
      <c r="B25" s="25"/>
      <c r="C25" s="901"/>
      <c r="D25" s="902"/>
      <c r="E25" s="903"/>
      <c r="F25" s="904"/>
      <c r="G25" s="904"/>
      <c r="H25" s="904"/>
      <c r="I25" s="904"/>
      <c r="J25" s="904"/>
      <c r="K25" s="904"/>
      <c r="L25" s="904"/>
      <c r="M25" s="904"/>
      <c r="N25" s="904"/>
      <c r="O25" s="904"/>
      <c r="P25" s="904"/>
      <c r="Q25" s="904"/>
      <c r="R25" s="904"/>
      <c r="S25" s="904"/>
      <c r="T25" s="904"/>
      <c r="U25" s="904"/>
      <c r="V25" s="904"/>
      <c r="W25" s="904"/>
      <c r="X25" s="904"/>
      <c r="Y25" s="904"/>
      <c r="Z25" s="904"/>
      <c r="AA25" s="904"/>
      <c r="AB25" s="904"/>
    </row>
    <row r="26" spans="1:28" ht="23">
      <c r="A26" s="27">
        <v>18</v>
      </c>
      <c r="B26" s="25"/>
      <c r="C26" s="899"/>
      <c r="D26" s="905"/>
      <c r="E26" s="903"/>
      <c r="F26" s="904"/>
      <c r="G26" s="904"/>
      <c r="H26" s="904"/>
      <c r="I26" s="904"/>
      <c r="J26" s="904"/>
      <c r="K26" s="904"/>
      <c r="L26" s="904"/>
      <c r="M26" s="904"/>
      <c r="N26" s="904"/>
      <c r="O26" s="904"/>
      <c r="P26" s="904"/>
      <c r="Q26" s="904"/>
      <c r="R26" s="904"/>
      <c r="S26" s="904"/>
      <c r="T26" s="904"/>
      <c r="U26" s="904"/>
      <c r="V26" s="904"/>
      <c r="W26" s="904"/>
      <c r="X26" s="904"/>
      <c r="Y26" s="904"/>
      <c r="Z26" s="904"/>
      <c r="AA26" s="904"/>
      <c r="AB26" s="904"/>
    </row>
    <row r="27" spans="1:28" ht="23">
      <c r="A27" s="43">
        <v>19</v>
      </c>
      <c r="B27" s="25"/>
      <c r="C27" s="901"/>
      <c r="D27" s="905"/>
      <c r="E27" s="903"/>
      <c r="F27" s="904"/>
      <c r="G27" s="904"/>
      <c r="H27" s="904"/>
      <c r="I27" s="904"/>
      <c r="J27" s="904"/>
      <c r="K27" s="904"/>
      <c r="L27" s="904"/>
      <c r="M27" s="904"/>
      <c r="N27" s="904"/>
      <c r="O27" s="904"/>
      <c r="P27" s="904"/>
      <c r="Q27" s="904"/>
      <c r="R27" s="904"/>
      <c r="S27" s="904"/>
      <c r="T27" s="904"/>
      <c r="U27" s="904"/>
      <c r="V27" s="904"/>
      <c r="W27" s="904"/>
      <c r="X27" s="904"/>
      <c r="Y27" s="904"/>
      <c r="Z27" s="904"/>
      <c r="AA27" s="904"/>
      <c r="AB27" s="904"/>
    </row>
    <row r="28" spans="1:28" ht="23">
      <c r="A28" s="27">
        <v>20</v>
      </c>
      <c r="B28" s="25"/>
      <c r="C28" s="901"/>
      <c r="D28" s="902"/>
      <c r="E28" s="903"/>
      <c r="F28" s="904"/>
      <c r="G28" s="904"/>
      <c r="H28" s="904"/>
      <c r="I28" s="904"/>
      <c r="J28" s="904"/>
      <c r="K28" s="904"/>
      <c r="L28" s="904"/>
      <c r="M28" s="904"/>
      <c r="N28" s="904"/>
      <c r="O28" s="904"/>
      <c r="P28" s="904"/>
      <c r="Q28" s="904"/>
      <c r="R28" s="904"/>
      <c r="S28" s="904"/>
      <c r="T28" s="904"/>
      <c r="U28" s="904"/>
      <c r="V28" s="904"/>
      <c r="W28" s="904"/>
      <c r="X28" s="904"/>
      <c r="Y28" s="904"/>
      <c r="Z28" s="904"/>
      <c r="AA28" s="904"/>
      <c r="AB28" s="904"/>
    </row>
    <row r="29" spans="1:28" ht="23">
      <c r="A29" s="43">
        <v>21</v>
      </c>
      <c r="B29" s="25"/>
      <c r="C29" s="901"/>
      <c r="D29" s="902"/>
      <c r="E29" s="903"/>
      <c r="F29" s="904"/>
      <c r="G29" s="904"/>
      <c r="H29" s="904"/>
      <c r="I29" s="904"/>
      <c r="J29" s="904"/>
      <c r="K29" s="904"/>
      <c r="L29" s="904"/>
      <c r="M29" s="904"/>
      <c r="N29" s="904"/>
      <c r="O29" s="904"/>
      <c r="P29" s="904"/>
      <c r="Q29" s="904"/>
      <c r="R29" s="904"/>
      <c r="S29" s="904"/>
      <c r="T29" s="904"/>
      <c r="U29" s="904"/>
      <c r="V29" s="904"/>
      <c r="W29" s="904"/>
      <c r="X29" s="904"/>
      <c r="Y29" s="904"/>
      <c r="Z29" s="904"/>
      <c r="AA29" s="904"/>
      <c r="AB29" s="904"/>
    </row>
    <row r="30" spans="1:28" ht="23">
      <c r="A30" s="27">
        <v>22</v>
      </c>
      <c r="B30" s="25"/>
      <c r="C30" s="901"/>
      <c r="D30" s="902"/>
      <c r="E30" s="903"/>
      <c r="F30" s="904"/>
      <c r="G30" s="904"/>
      <c r="H30" s="904"/>
      <c r="I30" s="904"/>
      <c r="J30" s="904"/>
      <c r="K30" s="904"/>
      <c r="L30" s="904"/>
      <c r="M30" s="904"/>
      <c r="N30" s="904"/>
      <c r="O30" s="904"/>
      <c r="P30" s="904"/>
      <c r="Q30" s="904"/>
      <c r="R30" s="904"/>
      <c r="S30" s="904"/>
      <c r="T30" s="904"/>
      <c r="U30" s="904"/>
      <c r="V30" s="904"/>
      <c r="W30" s="904"/>
      <c r="X30" s="904"/>
      <c r="Y30" s="904"/>
      <c r="Z30" s="904"/>
      <c r="AA30" s="904"/>
      <c r="AB30" s="904"/>
    </row>
    <row r="31" spans="1:28" ht="23">
      <c r="A31" s="43">
        <v>23</v>
      </c>
      <c r="B31" s="25"/>
      <c r="C31" s="901"/>
      <c r="D31" s="902"/>
      <c r="E31" s="903"/>
      <c r="F31" s="904"/>
      <c r="G31" s="904"/>
      <c r="H31" s="904"/>
      <c r="I31" s="904"/>
      <c r="J31" s="904"/>
      <c r="K31" s="904"/>
      <c r="L31" s="904"/>
      <c r="M31" s="904"/>
      <c r="N31" s="904"/>
      <c r="O31" s="904"/>
      <c r="P31" s="904"/>
      <c r="Q31" s="904"/>
      <c r="R31" s="904"/>
      <c r="S31" s="904"/>
      <c r="T31" s="904"/>
      <c r="U31" s="904"/>
      <c r="V31" s="904"/>
      <c r="W31" s="904"/>
      <c r="X31" s="904"/>
      <c r="Y31" s="904"/>
      <c r="Z31" s="904"/>
      <c r="AA31" s="904"/>
      <c r="AB31" s="904"/>
    </row>
    <row r="32" spans="1:28" ht="23">
      <c r="A32" s="27">
        <v>24</v>
      </c>
      <c r="B32" s="25"/>
      <c r="C32" s="901"/>
      <c r="D32" s="902"/>
      <c r="E32" s="903"/>
      <c r="F32" s="904"/>
      <c r="G32" s="904"/>
      <c r="H32" s="904"/>
      <c r="I32" s="904"/>
      <c r="J32" s="904"/>
      <c r="K32" s="904"/>
      <c r="L32" s="904"/>
      <c r="M32" s="904"/>
      <c r="N32" s="904"/>
      <c r="O32" s="904"/>
      <c r="P32" s="904"/>
      <c r="Q32" s="904"/>
      <c r="R32" s="904"/>
      <c r="S32" s="904"/>
      <c r="T32" s="904"/>
      <c r="U32" s="904"/>
      <c r="V32" s="904"/>
      <c r="W32" s="904"/>
      <c r="X32" s="904"/>
      <c r="Y32" s="904"/>
      <c r="Z32" s="904"/>
      <c r="AA32" s="904"/>
      <c r="AB32" s="904"/>
    </row>
    <row r="33" spans="1:28" ht="23">
      <c r="A33" s="43">
        <v>25</v>
      </c>
      <c r="B33" s="25"/>
      <c r="C33" s="901"/>
      <c r="D33" s="902"/>
      <c r="E33" s="903"/>
      <c r="F33" s="904"/>
      <c r="G33" s="904"/>
      <c r="H33" s="904"/>
      <c r="I33" s="904"/>
      <c r="J33" s="904"/>
      <c r="K33" s="904"/>
      <c r="L33" s="904"/>
      <c r="M33" s="904"/>
      <c r="N33" s="904"/>
      <c r="O33" s="904"/>
      <c r="P33" s="904"/>
      <c r="Q33" s="904"/>
      <c r="R33" s="904"/>
      <c r="S33" s="904"/>
      <c r="T33" s="904"/>
      <c r="U33" s="904"/>
      <c r="V33" s="904"/>
      <c r="W33" s="904"/>
      <c r="X33" s="904"/>
      <c r="Y33" s="904"/>
      <c r="Z33" s="904"/>
      <c r="AA33" s="904"/>
      <c r="AB33" s="904"/>
    </row>
    <row r="34" spans="1:28" ht="23">
      <c r="A34" s="27">
        <v>26</v>
      </c>
      <c r="B34" s="25"/>
      <c r="C34" s="901"/>
      <c r="D34" s="902"/>
      <c r="E34" s="903"/>
      <c r="F34" s="904"/>
      <c r="G34" s="904"/>
      <c r="H34" s="904"/>
      <c r="I34" s="904"/>
      <c r="J34" s="904"/>
      <c r="K34" s="904"/>
      <c r="L34" s="904"/>
      <c r="M34" s="904"/>
      <c r="N34" s="904"/>
      <c r="O34" s="904"/>
      <c r="P34" s="904"/>
      <c r="Q34" s="904"/>
      <c r="R34" s="904"/>
      <c r="S34" s="904"/>
      <c r="T34" s="904"/>
      <c r="U34" s="904"/>
      <c r="V34" s="904"/>
      <c r="W34" s="904"/>
      <c r="X34" s="904"/>
      <c r="Y34" s="904"/>
      <c r="Z34" s="904"/>
      <c r="AA34" s="904"/>
      <c r="AB34" s="904"/>
    </row>
    <row r="35" spans="1:28" ht="23">
      <c r="A35" s="43">
        <v>27</v>
      </c>
      <c r="B35" s="25"/>
      <c r="C35" s="901"/>
      <c r="D35" s="902"/>
      <c r="E35" s="903"/>
      <c r="F35" s="904"/>
      <c r="G35" s="904"/>
      <c r="H35" s="904"/>
      <c r="I35" s="904"/>
      <c r="J35" s="904"/>
      <c r="K35" s="904"/>
      <c r="L35" s="904"/>
      <c r="M35" s="904"/>
      <c r="N35" s="904"/>
      <c r="O35" s="904"/>
      <c r="P35" s="904"/>
      <c r="Q35" s="904"/>
      <c r="R35" s="904"/>
      <c r="S35" s="904"/>
      <c r="T35" s="904"/>
      <c r="U35" s="904"/>
      <c r="V35" s="904"/>
      <c r="W35" s="904"/>
      <c r="X35" s="904"/>
      <c r="Y35" s="904"/>
      <c r="Z35" s="904"/>
      <c r="AA35" s="904"/>
      <c r="AB35" s="904"/>
    </row>
    <row r="36" spans="1:28" ht="23">
      <c r="A36" s="27">
        <v>28</v>
      </c>
      <c r="B36" s="25"/>
      <c r="C36" s="901"/>
      <c r="D36" s="902"/>
      <c r="E36" s="903"/>
      <c r="F36" s="904"/>
      <c r="G36" s="904"/>
      <c r="H36" s="904"/>
      <c r="I36" s="904"/>
      <c r="J36" s="904"/>
      <c r="K36" s="904"/>
      <c r="L36" s="904"/>
      <c r="M36" s="904"/>
      <c r="N36" s="904"/>
      <c r="O36" s="904"/>
      <c r="P36" s="904"/>
      <c r="Q36" s="904"/>
      <c r="R36" s="904"/>
      <c r="S36" s="904"/>
      <c r="T36" s="904"/>
      <c r="U36" s="904"/>
      <c r="V36" s="904"/>
      <c r="W36" s="904"/>
      <c r="X36" s="904"/>
      <c r="Y36" s="904"/>
      <c r="Z36" s="904"/>
      <c r="AA36" s="904"/>
      <c r="AB36" s="904"/>
    </row>
    <row r="37" spans="1:28" ht="23">
      <c r="A37" s="43">
        <v>29</v>
      </c>
      <c r="B37" s="25"/>
      <c r="C37" s="901"/>
      <c r="D37" s="906"/>
      <c r="E37" s="907"/>
      <c r="F37" s="904"/>
      <c r="G37" s="904"/>
      <c r="H37" s="904"/>
      <c r="I37" s="904"/>
      <c r="J37" s="904"/>
      <c r="K37" s="904"/>
      <c r="L37" s="904"/>
      <c r="M37" s="904"/>
      <c r="N37" s="904"/>
      <c r="O37" s="904"/>
      <c r="P37" s="904"/>
      <c r="Q37" s="904"/>
      <c r="R37" s="904"/>
      <c r="S37" s="904"/>
      <c r="T37" s="904"/>
      <c r="U37" s="904"/>
      <c r="V37" s="904"/>
      <c r="W37" s="904"/>
      <c r="X37" s="904"/>
      <c r="Y37" s="904"/>
      <c r="Z37" s="904"/>
      <c r="AA37" s="904"/>
      <c r="AB37" s="904"/>
    </row>
    <row r="38" spans="1:28" ht="23">
      <c r="A38" s="27">
        <v>30</v>
      </c>
      <c r="B38" s="44"/>
      <c r="C38" s="908"/>
      <c r="D38" s="909"/>
      <c r="E38" s="907"/>
      <c r="F38" s="904"/>
      <c r="G38" s="904"/>
      <c r="H38" s="904"/>
      <c r="I38" s="904"/>
      <c r="J38" s="904"/>
      <c r="K38" s="904"/>
      <c r="L38" s="904"/>
      <c r="M38" s="904"/>
      <c r="N38" s="904"/>
      <c r="O38" s="904"/>
      <c r="P38" s="904"/>
      <c r="Q38" s="904"/>
      <c r="R38" s="904"/>
      <c r="S38" s="904"/>
      <c r="T38" s="904"/>
      <c r="U38" s="904"/>
      <c r="V38" s="904"/>
      <c r="W38" s="904"/>
      <c r="X38" s="904"/>
      <c r="Y38" s="904"/>
      <c r="Z38" s="904"/>
      <c r="AA38" s="904"/>
      <c r="AB38" s="904"/>
    </row>
    <row r="39" spans="1:28" ht="23">
      <c r="A39" s="43">
        <v>31</v>
      </c>
      <c r="B39" s="45"/>
      <c r="C39" s="911"/>
      <c r="D39" s="909"/>
      <c r="E39" s="907"/>
      <c r="F39" s="904"/>
      <c r="G39" s="904"/>
      <c r="H39" s="904"/>
      <c r="I39" s="904"/>
      <c r="J39" s="904"/>
      <c r="K39" s="904"/>
      <c r="L39" s="904"/>
      <c r="M39" s="904"/>
      <c r="N39" s="904"/>
      <c r="O39" s="904"/>
      <c r="P39" s="904"/>
      <c r="Q39" s="904"/>
      <c r="R39" s="904"/>
      <c r="S39" s="904"/>
      <c r="T39" s="904"/>
      <c r="U39" s="904"/>
      <c r="V39" s="904"/>
      <c r="W39" s="904"/>
      <c r="X39" s="904"/>
      <c r="Y39" s="904"/>
      <c r="Z39" s="904"/>
      <c r="AA39" s="904"/>
      <c r="AB39" s="904"/>
    </row>
    <row r="40" spans="1:28" ht="23">
      <c r="A40" s="27">
        <v>32</v>
      </c>
      <c r="B40" s="45"/>
      <c r="C40" s="911"/>
      <c r="D40" s="909"/>
      <c r="E40" s="903"/>
      <c r="F40" s="904"/>
      <c r="G40" s="904"/>
      <c r="H40" s="904"/>
      <c r="I40" s="904"/>
      <c r="J40" s="904"/>
      <c r="K40" s="904"/>
      <c r="L40" s="904"/>
      <c r="M40" s="904"/>
      <c r="N40" s="904"/>
      <c r="O40" s="904"/>
      <c r="P40" s="904"/>
      <c r="Q40" s="904"/>
      <c r="R40" s="904"/>
      <c r="S40" s="904"/>
      <c r="T40" s="904"/>
      <c r="U40" s="904"/>
      <c r="V40" s="904"/>
      <c r="W40" s="904"/>
      <c r="X40" s="904"/>
      <c r="Y40" s="904"/>
      <c r="Z40" s="904"/>
      <c r="AA40" s="904"/>
      <c r="AB40" s="904"/>
    </row>
    <row r="41" spans="1:28" ht="23">
      <c r="A41" s="43">
        <v>33</v>
      </c>
      <c r="B41" s="25"/>
      <c r="C41" s="901"/>
      <c r="D41" s="902"/>
      <c r="E41" s="907"/>
      <c r="F41" s="904"/>
      <c r="G41" s="904"/>
      <c r="H41" s="904"/>
      <c r="I41" s="904"/>
      <c r="J41" s="904"/>
      <c r="K41" s="904"/>
      <c r="L41" s="904"/>
      <c r="M41" s="904"/>
      <c r="N41" s="904"/>
      <c r="O41" s="904"/>
      <c r="P41" s="904"/>
      <c r="Q41" s="904"/>
      <c r="R41" s="904"/>
      <c r="S41" s="904"/>
      <c r="T41" s="904"/>
      <c r="U41" s="904"/>
      <c r="V41" s="904"/>
      <c r="W41" s="904"/>
      <c r="X41" s="904"/>
      <c r="Y41" s="904"/>
      <c r="Z41" s="904"/>
      <c r="AA41" s="904"/>
      <c r="AB41" s="904"/>
    </row>
    <row r="42" spans="1:28" ht="23">
      <c r="A42" s="27">
        <v>34</v>
      </c>
      <c r="B42" s="25"/>
      <c r="C42" s="901"/>
      <c r="D42" s="902"/>
      <c r="E42" s="907"/>
      <c r="F42" s="904"/>
      <c r="G42" s="904"/>
      <c r="H42" s="904"/>
      <c r="I42" s="904"/>
      <c r="J42" s="904"/>
      <c r="K42" s="904"/>
      <c r="L42" s="904"/>
      <c r="M42" s="904"/>
      <c r="N42" s="904"/>
      <c r="O42" s="904"/>
      <c r="P42" s="904"/>
      <c r="Q42" s="904"/>
      <c r="R42" s="904"/>
      <c r="S42" s="904"/>
      <c r="T42" s="904"/>
      <c r="U42" s="904"/>
      <c r="V42" s="904"/>
      <c r="W42" s="904"/>
      <c r="X42" s="904"/>
      <c r="Y42" s="904"/>
      <c r="Z42" s="904"/>
      <c r="AA42" s="904"/>
      <c r="AB42" s="904"/>
    </row>
    <row r="43" spans="1:28" ht="23">
      <c r="A43" s="43">
        <v>35</v>
      </c>
      <c r="B43" s="25"/>
      <c r="C43" s="901"/>
      <c r="D43" s="902"/>
      <c r="E43" s="903"/>
      <c r="F43" s="904"/>
      <c r="G43" s="904"/>
      <c r="H43" s="904"/>
      <c r="I43" s="904"/>
      <c r="J43" s="904"/>
      <c r="K43" s="904"/>
      <c r="L43" s="904"/>
      <c r="M43" s="904"/>
      <c r="N43" s="904"/>
      <c r="O43" s="904"/>
      <c r="P43" s="904"/>
      <c r="Q43" s="904"/>
      <c r="R43" s="904"/>
      <c r="S43" s="904"/>
      <c r="T43" s="904"/>
      <c r="U43" s="904"/>
      <c r="V43" s="904"/>
      <c r="W43" s="904"/>
      <c r="X43" s="904"/>
      <c r="Y43" s="904"/>
      <c r="Z43" s="904"/>
      <c r="AA43" s="904"/>
      <c r="AB43" s="904"/>
    </row>
    <row r="44" spans="1:28" ht="23">
      <c r="A44" s="43">
        <v>36</v>
      </c>
      <c r="B44" s="25"/>
      <c r="C44" s="901"/>
      <c r="D44" s="902"/>
      <c r="E44" s="903"/>
      <c r="F44" s="904"/>
      <c r="G44" s="904"/>
      <c r="H44" s="904"/>
      <c r="I44" s="904"/>
      <c r="J44" s="904"/>
      <c r="K44" s="904"/>
      <c r="L44" s="904"/>
      <c r="M44" s="904"/>
      <c r="N44" s="904"/>
      <c r="O44" s="904"/>
      <c r="P44" s="904"/>
      <c r="Q44" s="904"/>
      <c r="R44" s="904"/>
      <c r="S44" s="904"/>
      <c r="T44" s="904"/>
      <c r="U44" s="904"/>
      <c r="V44" s="904"/>
      <c r="W44" s="904"/>
      <c r="X44" s="904"/>
      <c r="Y44" s="904"/>
      <c r="Z44" s="904"/>
      <c r="AA44" s="904"/>
      <c r="AB44" s="904"/>
    </row>
    <row r="45" spans="1:28" ht="23">
      <c r="A45" s="43">
        <v>37</v>
      </c>
      <c r="B45" s="25"/>
      <c r="C45" s="901"/>
      <c r="D45" s="902"/>
      <c r="E45" s="903"/>
      <c r="F45" s="904"/>
      <c r="G45" s="904"/>
      <c r="H45" s="904"/>
      <c r="I45" s="904"/>
      <c r="J45" s="904"/>
      <c r="K45" s="904"/>
      <c r="L45" s="904"/>
      <c r="M45" s="904"/>
      <c r="N45" s="904"/>
      <c r="O45" s="904"/>
      <c r="P45" s="904"/>
      <c r="Q45" s="904"/>
      <c r="R45" s="904"/>
      <c r="S45" s="904"/>
      <c r="T45" s="904"/>
      <c r="U45" s="904"/>
      <c r="V45" s="904"/>
      <c r="W45" s="904"/>
      <c r="X45" s="904"/>
      <c r="Y45" s="904"/>
      <c r="Z45" s="904"/>
      <c r="AA45" s="904"/>
      <c r="AB45" s="904"/>
    </row>
    <row r="46" spans="1:28" ht="23">
      <c r="A46" s="27">
        <v>38</v>
      </c>
      <c r="B46" s="45"/>
      <c r="C46" s="911"/>
      <c r="D46" s="909"/>
      <c r="E46" s="907"/>
      <c r="F46" s="904"/>
      <c r="G46" s="904"/>
      <c r="H46" s="904"/>
      <c r="I46" s="904"/>
      <c r="J46" s="904"/>
      <c r="K46" s="904"/>
      <c r="L46" s="904"/>
      <c r="M46" s="904"/>
      <c r="N46" s="904"/>
      <c r="O46" s="904"/>
      <c r="P46" s="904"/>
      <c r="Q46" s="904"/>
      <c r="R46" s="904"/>
      <c r="S46" s="904"/>
      <c r="T46" s="904"/>
      <c r="U46" s="904"/>
      <c r="V46" s="904"/>
      <c r="W46" s="904"/>
      <c r="X46" s="904"/>
      <c r="Y46" s="904"/>
      <c r="Z46" s="904"/>
      <c r="AA46" s="904"/>
      <c r="AB46" s="904"/>
    </row>
    <row r="47" spans="1:28" ht="23">
      <c r="A47" s="43">
        <v>39</v>
      </c>
      <c r="B47" s="45"/>
      <c r="C47" s="911"/>
      <c r="D47" s="909"/>
      <c r="E47" s="912"/>
      <c r="F47" s="904"/>
      <c r="G47" s="904"/>
      <c r="H47" s="904"/>
      <c r="I47" s="904"/>
      <c r="J47" s="904"/>
      <c r="K47" s="904"/>
      <c r="L47" s="904"/>
      <c r="M47" s="904"/>
      <c r="N47" s="904"/>
      <c r="O47" s="904"/>
      <c r="P47" s="904"/>
      <c r="Q47" s="904"/>
      <c r="R47" s="904"/>
      <c r="S47" s="904"/>
      <c r="T47" s="904"/>
      <c r="U47" s="904"/>
      <c r="V47" s="904"/>
      <c r="W47" s="904"/>
      <c r="X47" s="904"/>
      <c r="Y47" s="904"/>
      <c r="Z47" s="904"/>
      <c r="AA47" s="904"/>
      <c r="AB47" s="904"/>
    </row>
    <row r="48" spans="1:28" ht="23">
      <c r="A48" s="27">
        <v>40</v>
      </c>
      <c r="B48" s="45"/>
      <c r="C48" s="911"/>
      <c r="D48" s="909"/>
      <c r="E48" s="912"/>
      <c r="F48" s="904"/>
      <c r="G48" s="904"/>
      <c r="H48" s="904"/>
      <c r="I48" s="904"/>
      <c r="J48" s="904"/>
      <c r="K48" s="904"/>
      <c r="L48" s="904"/>
      <c r="M48" s="904"/>
      <c r="N48" s="904"/>
      <c r="O48" s="904"/>
      <c r="P48" s="904"/>
      <c r="Q48" s="904"/>
      <c r="R48" s="904"/>
      <c r="S48" s="904"/>
      <c r="T48" s="904"/>
      <c r="U48" s="904"/>
      <c r="V48" s="904"/>
      <c r="W48" s="904"/>
      <c r="X48" s="904"/>
      <c r="Y48" s="904"/>
      <c r="Z48" s="904"/>
      <c r="AA48" s="904"/>
      <c r="AB48" s="904"/>
    </row>
    <row r="49" spans="1:28" ht="23">
      <c r="A49" s="43">
        <v>41</v>
      </c>
      <c r="B49" s="45"/>
      <c r="C49" s="911"/>
      <c r="D49" s="909"/>
      <c r="E49" s="912"/>
      <c r="F49" s="904"/>
      <c r="G49" s="904"/>
      <c r="H49" s="904"/>
      <c r="I49" s="904"/>
      <c r="J49" s="904"/>
      <c r="K49" s="904"/>
      <c r="L49" s="904"/>
      <c r="M49" s="904"/>
      <c r="N49" s="904"/>
      <c r="O49" s="904"/>
      <c r="P49" s="904"/>
      <c r="Q49" s="904"/>
      <c r="R49" s="904"/>
      <c r="S49" s="904"/>
      <c r="T49" s="904"/>
      <c r="U49" s="904"/>
      <c r="V49" s="904"/>
      <c r="W49" s="904"/>
      <c r="X49" s="904"/>
      <c r="Y49" s="904"/>
      <c r="Z49" s="904"/>
      <c r="AA49" s="904"/>
      <c r="AB49" s="904"/>
    </row>
    <row r="50" spans="1:28" ht="23">
      <c r="A50" s="27">
        <v>42</v>
      </c>
      <c r="B50" s="45"/>
      <c r="C50" s="911"/>
      <c r="D50" s="909"/>
      <c r="E50" s="907"/>
      <c r="F50" s="904"/>
      <c r="G50" s="904"/>
      <c r="H50" s="904"/>
      <c r="I50" s="904"/>
      <c r="J50" s="904"/>
      <c r="K50" s="904"/>
      <c r="L50" s="904"/>
      <c r="M50" s="904"/>
      <c r="N50" s="904"/>
      <c r="O50" s="904"/>
      <c r="P50" s="904"/>
      <c r="Q50" s="904"/>
      <c r="R50" s="904"/>
      <c r="S50" s="904"/>
      <c r="T50" s="904"/>
      <c r="U50" s="904"/>
      <c r="V50" s="904"/>
      <c r="W50" s="904"/>
      <c r="X50" s="904"/>
      <c r="Y50" s="904"/>
      <c r="Z50" s="904"/>
      <c r="AA50" s="904"/>
      <c r="AB50" s="904"/>
    </row>
    <row r="51" spans="1:28" ht="23">
      <c r="A51" s="43">
        <v>43</v>
      </c>
      <c r="B51" s="45"/>
      <c r="C51" s="911"/>
      <c r="D51" s="913"/>
      <c r="E51" s="907"/>
      <c r="F51" s="904"/>
      <c r="G51" s="904"/>
      <c r="H51" s="904"/>
      <c r="I51" s="904"/>
      <c r="J51" s="904"/>
      <c r="K51" s="904"/>
      <c r="L51" s="904"/>
      <c r="M51" s="904"/>
      <c r="N51" s="904"/>
      <c r="O51" s="904"/>
      <c r="P51" s="904"/>
      <c r="Q51" s="904"/>
      <c r="R51" s="904"/>
      <c r="S51" s="904"/>
      <c r="T51" s="904"/>
      <c r="U51" s="904"/>
      <c r="V51" s="904"/>
      <c r="W51" s="904"/>
      <c r="X51" s="904"/>
      <c r="Y51" s="904"/>
      <c r="Z51" s="904"/>
      <c r="AA51" s="904"/>
      <c r="AB51" s="904"/>
    </row>
    <row r="52" spans="1:28" ht="23">
      <c r="A52" s="27">
        <v>44</v>
      </c>
      <c r="B52" s="45"/>
      <c r="C52" s="911"/>
      <c r="D52" s="909"/>
      <c r="E52" s="907"/>
      <c r="F52" s="904"/>
      <c r="G52" s="904"/>
      <c r="H52" s="904"/>
      <c r="I52" s="904"/>
      <c r="J52" s="904"/>
      <c r="K52" s="904"/>
      <c r="L52" s="904"/>
      <c r="M52" s="904"/>
      <c r="N52" s="904"/>
      <c r="O52" s="904"/>
      <c r="P52" s="904"/>
      <c r="Q52" s="904"/>
      <c r="R52" s="904"/>
      <c r="S52" s="904"/>
      <c r="T52" s="904"/>
      <c r="U52" s="904"/>
      <c r="V52" s="904"/>
      <c r="W52" s="904"/>
      <c r="X52" s="904"/>
      <c r="Y52" s="904"/>
      <c r="Z52" s="904"/>
      <c r="AA52" s="904"/>
      <c r="AB52" s="904"/>
    </row>
    <row r="53" spans="1:28" ht="23">
      <c r="A53" s="43">
        <v>45</v>
      </c>
      <c r="B53" s="44"/>
      <c r="C53" s="908"/>
      <c r="D53" s="909"/>
      <c r="E53" s="907"/>
      <c r="F53" s="904"/>
      <c r="G53" s="904"/>
      <c r="H53" s="904"/>
      <c r="I53" s="904"/>
      <c r="J53" s="904"/>
      <c r="K53" s="904"/>
      <c r="L53" s="904"/>
      <c r="M53" s="904"/>
      <c r="N53" s="904"/>
      <c r="O53" s="904"/>
      <c r="P53" s="904"/>
      <c r="Q53" s="904"/>
      <c r="R53" s="904"/>
      <c r="S53" s="904"/>
      <c r="T53" s="904"/>
      <c r="U53" s="904"/>
      <c r="V53" s="904"/>
      <c r="W53" s="904"/>
      <c r="X53" s="904"/>
      <c r="Y53" s="904"/>
      <c r="Z53" s="904"/>
      <c r="AA53" s="904"/>
      <c r="AB53" s="904"/>
    </row>
    <row r="54" spans="1:28" ht="23">
      <c r="A54" s="27">
        <v>46</v>
      </c>
      <c r="B54" s="44"/>
      <c r="C54" s="908"/>
      <c r="D54" s="909"/>
      <c r="E54" s="907"/>
      <c r="F54" s="904"/>
      <c r="G54" s="904"/>
      <c r="H54" s="904"/>
      <c r="I54" s="904"/>
      <c r="J54" s="904"/>
      <c r="K54" s="904"/>
      <c r="L54" s="904"/>
      <c r="M54" s="904"/>
      <c r="N54" s="904"/>
      <c r="O54" s="904"/>
      <c r="P54" s="904"/>
      <c r="Q54" s="904"/>
      <c r="R54" s="904"/>
      <c r="S54" s="904"/>
      <c r="T54" s="904"/>
      <c r="U54" s="904"/>
      <c r="V54" s="904"/>
      <c r="W54" s="904"/>
      <c r="X54" s="904"/>
      <c r="Y54" s="904"/>
      <c r="Z54" s="904"/>
      <c r="AA54" s="904"/>
      <c r="AB54" s="904"/>
    </row>
    <row r="55" spans="1:28" ht="23">
      <c r="A55" s="27">
        <v>47</v>
      </c>
      <c r="B55" s="44"/>
      <c r="C55" s="914"/>
      <c r="D55" s="909"/>
      <c r="E55" s="903"/>
      <c r="F55" s="904"/>
      <c r="G55" s="904"/>
      <c r="H55" s="904"/>
      <c r="I55" s="904"/>
      <c r="J55" s="904"/>
      <c r="K55" s="904"/>
      <c r="L55" s="904"/>
      <c r="M55" s="904"/>
      <c r="N55" s="904"/>
      <c r="O55" s="904"/>
      <c r="P55" s="904"/>
      <c r="Q55" s="904"/>
      <c r="R55" s="904"/>
      <c r="S55" s="904"/>
      <c r="T55" s="904"/>
      <c r="U55" s="904"/>
      <c r="V55" s="904"/>
      <c r="W55" s="904"/>
      <c r="X55" s="904"/>
      <c r="Y55" s="904"/>
      <c r="Z55" s="904"/>
      <c r="AA55" s="904"/>
      <c r="AB55" s="904"/>
    </row>
    <row r="56" spans="1:28" ht="23">
      <c r="A56" s="27">
        <v>48</v>
      </c>
      <c r="B56" s="25"/>
      <c r="C56" s="911"/>
      <c r="D56" s="909"/>
      <c r="E56" s="903"/>
      <c r="F56" s="904"/>
      <c r="G56" s="904"/>
      <c r="H56" s="904"/>
      <c r="I56" s="904"/>
      <c r="J56" s="904"/>
      <c r="K56" s="904"/>
      <c r="L56" s="904"/>
      <c r="M56" s="904"/>
      <c r="N56" s="904"/>
      <c r="O56" s="904"/>
      <c r="P56" s="904"/>
      <c r="Q56" s="904"/>
      <c r="R56" s="904"/>
      <c r="S56" s="904"/>
      <c r="T56" s="904"/>
      <c r="U56" s="904"/>
      <c r="V56" s="904"/>
      <c r="W56" s="904"/>
      <c r="X56" s="904"/>
      <c r="Y56" s="904"/>
      <c r="Z56" s="904"/>
      <c r="AA56" s="904"/>
      <c r="AB56" s="904"/>
    </row>
    <row r="57" spans="1:28" ht="23">
      <c r="A57" s="27">
        <v>49</v>
      </c>
      <c r="B57" s="25"/>
      <c r="C57" s="911"/>
      <c r="D57" s="909"/>
      <c r="E57" s="903"/>
      <c r="F57" s="904"/>
      <c r="G57" s="904"/>
      <c r="H57" s="904"/>
      <c r="I57" s="904"/>
      <c r="J57" s="904"/>
      <c r="K57" s="904"/>
      <c r="L57" s="904"/>
      <c r="M57" s="904"/>
      <c r="N57" s="904"/>
      <c r="O57" s="904"/>
      <c r="P57" s="904"/>
      <c r="Q57" s="904"/>
      <c r="R57" s="904"/>
      <c r="S57" s="904"/>
      <c r="T57" s="904"/>
      <c r="U57" s="904"/>
      <c r="V57" s="904"/>
      <c r="W57" s="904"/>
      <c r="X57" s="904"/>
      <c r="Y57" s="904"/>
      <c r="Z57" s="904"/>
      <c r="AA57" s="904"/>
      <c r="AB57" s="904"/>
    </row>
    <row r="58" spans="1:28" ht="23">
      <c r="A58" s="27">
        <v>50</v>
      </c>
      <c r="B58" s="25"/>
      <c r="C58" s="911"/>
      <c r="D58" s="909"/>
      <c r="E58" s="903"/>
      <c r="F58" s="904"/>
      <c r="G58" s="904"/>
      <c r="H58" s="904"/>
      <c r="I58" s="904"/>
      <c r="J58" s="904"/>
      <c r="K58" s="904"/>
      <c r="L58" s="904"/>
      <c r="M58" s="904"/>
      <c r="N58" s="904"/>
      <c r="O58" s="904"/>
      <c r="P58" s="904"/>
      <c r="Q58" s="904"/>
      <c r="R58" s="904"/>
      <c r="S58" s="904"/>
      <c r="T58" s="904"/>
      <c r="U58" s="904"/>
      <c r="V58" s="904"/>
      <c r="W58" s="904"/>
      <c r="X58" s="904"/>
      <c r="Y58" s="904"/>
      <c r="Z58" s="904"/>
      <c r="AA58" s="904"/>
      <c r="AB58" s="904"/>
    </row>
    <row r="59" spans="1:28" ht="23">
      <c r="A59" s="27">
        <v>51</v>
      </c>
      <c r="B59" s="25"/>
      <c r="C59" s="901"/>
      <c r="D59" s="901"/>
      <c r="E59" s="901"/>
      <c r="F59" s="901"/>
      <c r="G59" s="901"/>
      <c r="H59" s="901"/>
      <c r="I59" s="901"/>
      <c r="J59" s="901"/>
      <c r="K59" s="901"/>
      <c r="L59" s="901"/>
      <c r="M59" s="901"/>
      <c r="N59" s="901"/>
      <c r="O59" s="901"/>
      <c r="P59" s="901"/>
      <c r="Q59" s="901"/>
      <c r="R59" s="901"/>
      <c r="S59" s="901"/>
      <c r="T59" s="901"/>
      <c r="U59" s="901"/>
      <c r="V59" s="901"/>
      <c r="W59" s="901"/>
      <c r="X59" s="901"/>
      <c r="Y59" s="901"/>
      <c r="Z59" s="901"/>
      <c r="AA59" s="901"/>
      <c r="AB59" s="901"/>
    </row>
    <row r="60" spans="1:28" ht="23">
      <c r="A60" s="27">
        <v>52</v>
      </c>
      <c r="B60" s="25"/>
      <c r="C60" s="901"/>
      <c r="D60" s="901"/>
      <c r="E60" s="901"/>
      <c r="F60" s="901"/>
      <c r="G60" s="901"/>
      <c r="H60" s="901"/>
      <c r="I60" s="901"/>
      <c r="J60" s="901"/>
      <c r="K60" s="901"/>
      <c r="L60" s="901"/>
      <c r="M60" s="901"/>
      <c r="N60" s="901"/>
      <c r="O60" s="901"/>
      <c r="P60" s="901"/>
      <c r="Q60" s="901"/>
      <c r="R60" s="901"/>
      <c r="S60" s="901"/>
      <c r="T60" s="901"/>
      <c r="U60" s="901"/>
      <c r="V60" s="901"/>
      <c r="W60" s="901"/>
      <c r="X60" s="901"/>
      <c r="Y60" s="901"/>
      <c r="Z60" s="901"/>
      <c r="AA60" s="901"/>
      <c r="AB60" s="901"/>
    </row>
    <row r="61" spans="1:28" ht="23">
      <c r="A61" s="27">
        <v>53</v>
      </c>
      <c r="B61" s="25"/>
      <c r="C61" s="901"/>
      <c r="D61" s="901"/>
      <c r="E61" s="901"/>
      <c r="F61" s="901"/>
      <c r="G61" s="901"/>
      <c r="H61" s="901"/>
      <c r="I61" s="901"/>
      <c r="J61" s="901"/>
      <c r="K61" s="901"/>
      <c r="L61" s="901"/>
      <c r="M61" s="901"/>
      <c r="N61" s="901"/>
      <c r="O61" s="901"/>
      <c r="P61" s="901"/>
      <c r="Q61" s="901"/>
      <c r="R61" s="901"/>
      <c r="S61" s="901"/>
      <c r="T61" s="901"/>
      <c r="U61" s="901"/>
      <c r="V61" s="901"/>
      <c r="W61" s="901"/>
      <c r="X61" s="901"/>
      <c r="Y61" s="901"/>
      <c r="Z61" s="901"/>
      <c r="AA61" s="901"/>
      <c r="AB61" s="901"/>
    </row>
    <row r="62" spans="1:28" ht="23">
      <c r="A62" s="27">
        <v>54</v>
      </c>
      <c r="B62" s="25"/>
      <c r="C62" s="901"/>
      <c r="D62" s="901"/>
      <c r="E62" s="901"/>
      <c r="F62" s="901"/>
      <c r="G62" s="901"/>
      <c r="H62" s="901"/>
      <c r="I62" s="901"/>
      <c r="J62" s="901"/>
      <c r="K62" s="901"/>
      <c r="L62" s="901"/>
      <c r="M62" s="901"/>
      <c r="N62" s="901"/>
      <c r="O62" s="901"/>
      <c r="P62" s="901"/>
      <c r="Q62" s="901"/>
      <c r="R62" s="901"/>
      <c r="S62" s="901"/>
      <c r="T62" s="901"/>
      <c r="U62" s="901"/>
      <c r="V62" s="901"/>
      <c r="W62" s="901"/>
      <c r="X62" s="901"/>
      <c r="Y62" s="901"/>
      <c r="Z62" s="901"/>
      <c r="AA62" s="901"/>
      <c r="AB62" s="901"/>
    </row>
    <row r="63" spans="1:28" ht="23">
      <c r="A63" s="27">
        <v>55</v>
      </c>
      <c r="B63" s="25"/>
      <c r="C63" s="901"/>
      <c r="D63" s="901"/>
      <c r="E63" s="901"/>
      <c r="F63" s="901"/>
      <c r="G63" s="901"/>
      <c r="H63" s="901"/>
      <c r="I63" s="901"/>
      <c r="J63" s="901"/>
      <c r="K63" s="901"/>
      <c r="L63" s="901"/>
      <c r="M63" s="901"/>
      <c r="N63" s="901"/>
      <c r="O63" s="901"/>
      <c r="P63" s="901"/>
      <c r="Q63" s="901"/>
      <c r="R63" s="901"/>
      <c r="S63" s="901"/>
      <c r="T63" s="901"/>
      <c r="U63" s="901"/>
      <c r="V63" s="901"/>
      <c r="W63" s="901"/>
      <c r="X63" s="901"/>
      <c r="Y63" s="901"/>
      <c r="Z63" s="901"/>
      <c r="AA63" s="901"/>
      <c r="AB63" s="901"/>
    </row>
    <row r="64" spans="1:28" ht="23">
      <c r="A64" s="27">
        <v>56</v>
      </c>
      <c r="B64" s="25"/>
      <c r="C64" s="901"/>
      <c r="D64" s="901"/>
      <c r="E64" s="901"/>
      <c r="F64" s="901"/>
      <c r="G64" s="901"/>
      <c r="H64" s="901"/>
      <c r="I64" s="901"/>
      <c r="J64" s="901"/>
      <c r="K64" s="901"/>
      <c r="L64" s="901"/>
      <c r="M64" s="901"/>
      <c r="N64" s="901"/>
      <c r="O64" s="901"/>
      <c r="P64" s="901"/>
      <c r="Q64" s="901"/>
      <c r="R64" s="901"/>
      <c r="S64" s="901"/>
      <c r="T64" s="901"/>
      <c r="U64" s="901"/>
      <c r="V64" s="901"/>
      <c r="W64" s="901"/>
      <c r="X64" s="901"/>
      <c r="Y64" s="901"/>
      <c r="Z64" s="901"/>
      <c r="AA64" s="901"/>
      <c r="AB64" s="901"/>
    </row>
    <row r="65" spans="1:28" ht="23">
      <c r="A65" s="27">
        <v>57</v>
      </c>
      <c r="B65" s="25"/>
      <c r="C65" s="901"/>
      <c r="D65" s="901"/>
      <c r="E65" s="901"/>
      <c r="F65" s="901"/>
      <c r="G65" s="901"/>
      <c r="H65" s="901"/>
      <c r="I65" s="901"/>
      <c r="J65" s="901"/>
      <c r="K65" s="901"/>
      <c r="L65" s="901"/>
      <c r="M65" s="901"/>
      <c r="N65" s="901"/>
      <c r="O65" s="901"/>
      <c r="P65" s="901"/>
      <c r="Q65" s="901"/>
      <c r="R65" s="901"/>
      <c r="S65" s="901"/>
      <c r="T65" s="901"/>
      <c r="U65" s="901"/>
      <c r="V65" s="901"/>
      <c r="W65" s="901"/>
      <c r="X65" s="901"/>
      <c r="Y65" s="901"/>
      <c r="Z65" s="901"/>
      <c r="AA65" s="901"/>
      <c r="AB65" s="901"/>
    </row>
    <row r="66" spans="1:28" ht="23">
      <c r="A66" s="27">
        <v>58</v>
      </c>
      <c r="B66" s="25"/>
      <c r="C66" s="901"/>
      <c r="D66" s="901"/>
      <c r="E66" s="901"/>
      <c r="F66" s="901"/>
      <c r="G66" s="901"/>
      <c r="H66" s="901"/>
      <c r="I66" s="901"/>
      <c r="J66" s="901"/>
      <c r="K66" s="901"/>
      <c r="L66" s="901"/>
      <c r="M66" s="901"/>
      <c r="N66" s="901"/>
      <c r="O66" s="901"/>
      <c r="P66" s="901"/>
      <c r="Q66" s="901"/>
      <c r="R66" s="901"/>
      <c r="S66" s="901"/>
      <c r="T66" s="901"/>
      <c r="U66" s="901"/>
      <c r="V66" s="901"/>
      <c r="W66" s="901"/>
      <c r="X66" s="901"/>
      <c r="Y66" s="901"/>
      <c r="Z66" s="901"/>
      <c r="AA66" s="901"/>
      <c r="AB66" s="901"/>
    </row>
    <row r="67" spans="1:28" ht="23">
      <c r="A67" s="27">
        <v>59</v>
      </c>
      <c r="B67" s="25"/>
      <c r="C67" s="901"/>
      <c r="D67" s="901"/>
      <c r="E67" s="901"/>
      <c r="F67" s="901"/>
      <c r="G67" s="901"/>
      <c r="H67" s="901"/>
      <c r="I67" s="901"/>
      <c r="J67" s="901"/>
      <c r="K67" s="901"/>
      <c r="L67" s="901"/>
      <c r="M67" s="901"/>
      <c r="N67" s="901"/>
      <c r="O67" s="901"/>
      <c r="P67" s="901"/>
      <c r="Q67" s="901"/>
      <c r="R67" s="901"/>
      <c r="S67" s="901"/>
      <c r="T67" s="901"/>
      <c r="U67" s="901"/>
      <c r="V67" s="901"/>
      <c r="W67" s="901"/>
      <c r="X67" s="901"/>
      <c r="Y67" s="901"/>
      <c r="Z67" s="901"/>
      <c r="AA67" s="901"/>
      <c r="AB67" s="901"/>
    </row>
    <row r="68" spans="1:28" ht="23">
      <c r="A68" s="27">
        <v>60</v>
      </c>
      <c r="B68" s="25"/>
      <c r="C68" s="901"/>
      <c r="D68" s="901"/>
      <c r="E68" s="901"/>
      <c r="F68" s="901"/>
      <c r="G68" s="901"/>
      <c r="H68" s="901"/>
      <c r="I68" s="901"/>
      <c r="J68" s="901"/>
      <c r="K68" s="901"/>
      <c r="L68" s="901"/>
      <c r="M68" s="901"/>
      <c r="N68" s="901"/>
      <c r="O68" s="901"/>
      <c r="P68" s="901"/>
      <c r="Q68" s="901"/>
      <c r="R68" s="901"/>
      <c r="S68" s="901"/>
      <c r="T68" s="901"/>
      <c r="U68" s="901"/>
      <c r="V68" s="901"/>
      <c r="W68" s="901"/>
      <c r="X68" s="901"/>
      <c r="Y68" s="901"/>
      <c r="Z68" s="901"/>
      <c r="AA68" s="901"/>
      <c r="AB68" s="901"/>
    </row>
    <row r="69" spans="1:28" ht="23">
      <c r="A69" s="27">
        <v>61</v>
      </c>
      <c r="B69" s="25"/>
      <c r="C69" s="901"/>
      <c r="D69" s="901"/>
      <c r="E69" s="901"/>
      <c r="F69" s="901"/>
      <c r="G69" s="901"/>
      <c r="H69" s="901"/>
      <c r="I69" s="901"/>
      <c r="J69" s="901"/>
      <c r="K69" s="901"/>
      <c r="L69" s="901"/>
      <c r="M69" s="901"/>
      <c r="N69" s="901"/>
      <c r="O69" s="901"/>
      <c r="P69" s="901"/>
      <c r="Q69" s="901"/>
      <c r="R69" s="901"/>
      <c r="S69" s="901"/>
      <c r="T69" s="901"/>
      <c r="U69" s="901"/>
      <c r="V69" s="901"/>
      <c r="W69" s="901"/>
      <c r="X69" s="901"/>
      <c r="Y69" s="901"/>
      <c r="Z69" s="901"/>
      <c r="AA69" s="901"/>
      <c r="AB69" s="901"/>
    </row>
    <row r="70" spans="1:28" ht="23">
      <c r="A70" s="27">
        <v>62</v>
      </c>
      <c r="B70" s="25"/>
      <c r="C70" s="901"/>
      <c r="D70" s="901"/>
      <c r="E70" s="901"/>
      <c r="F70" s="901"/>
      <c r="G70" s="901"/>
      <c r="H70" s="901"/>
      <c r="I70" s="901"/>
      <c r="J70" s="901"/>
      <c r="K70" s="901"/>
      <c r="L70" s="901"/>
      <c r="M70" s="901"/>
      <c r="N70" s="901"/>
      <c r="O70" s="901"/>
      <c r="P70" s="901"/>
      <c r="Q70" s="901"/>
      <c r="R70" s="901"/>
      <c r="S70" s="901"/>
      <c r="T70" s="901"/>
      <c r="U70" s="901"/>
      <c r="V70" s="901"/>
      <c r="W70" s="901"/>
      <c r="X70" s="901"/>
      <c r="Y70" s="901"/>
      <c r="Z70" s="901"/>
      <c r="AA70" s="901"/>
      <c r="AB70" s="901"/>
    </row>
    <row r="71" spans="1:28" ht="23">
      <c r="A71" s="27">
        <v>63</v>
      </c>
      <c r="B71" s="25"/>
      <c r="C71" s="901"/>
      <c r="D71" s="901"/>
      <c r="E71" s="901"/>
      <c r="F71" s="901"/>
      <c r="G71" s="901"/>
      <c r="H71" s="901"/>
      <c r="I71" s="901"/>
      <c r="J71" s="901"/>
      <c r="K71" s="901"/>
      <c r="L71" s="901"/>
      <c r="M71" s="901"/>
      <c r="N71" s="901"/>
      <c r="O71" s="901"/>
      <c r="P71" s="901"/>
      <c r="Q71" s="901"/>
      <c r="R71" s="901"/>
      <c r="S71" s="901"/>
      <c r="T71" s="901"/>
      <c r="U71" s="901"/>
      <c r="V71" s="901"/>
      <c r="W71" s="901"/>
      <c r="X71" s="901"/>
      <c r="Y71" s="901"/>
      <c r="Z71" s="901"/>
      <c r="AA71" s="901"/>
      <c r="AB71" s="901"/>
    </row>
    <row r="72" spans="1:28" ht="23">
      <c r="A72" s="27">
        <v>64</v>
      </c>
      <c r="B72" s="25"/>
      <c r="C72" s="901"/>
      <c r="D72" s="901"/>
      <c r="E72" s="901"/>
      <c r="F72" s="901"/>
      <c r="G72" s="901"/>
      <c r="H72" s="901"/>
      <c r="I72" s="901"/>
      <c r="J72" s="901"/>
      <c r="K72" s="901"/>
      <c r="L72" s="901"/>
      <c r="M72" s="901"/>
      <c r="N72" s="901"/>
      <c r="O72" s="901"/>
      <c r="P72" s="901"/>
      <c r="Q72" s="901"/>
      <c r="R72" s="901"/>
      <c r="S72" s="901"/>
      <c r="T72" s="901"/>
      <c r="U72" s="901"/>
      <c r="V72" s="901"/>
      <c r="W72" s="901"/>
      <c r="X72" s="901"/>
      <c r="Y72" s="901"/>
      <c r="Z72" s="901"/>
      <c r="AA72" s="901"/>
      <c r="AB72" s="901"/>
    </row>
    <row r="73" spans="1:28" ht="23">
      <c r="A73" s="27">
        <v>65</v>
      </c>
      <c r="B73" s="25"/>
      <c r="C73" s="901"/>
      <c r="D73" s="901"/>
      <c r="E73" s="901"/>
      <c r="F73" s="901"/>
      <c r="G73" s="901"/>
      <c r="H73" s="901"/>
      <c r="I73" s="901"/>
      <c r="J73" s="901"/>
      <c r="K73" s="901"/>
      <c r="L73" s="901"/>
      <c r="M73" s="901"/>
      <c r="N73" s="901"/>
      <c r="O73" s="901"/>
      <c r="P73" s="901"/>
      <c r="Q73" s="901"/>
      <c r="R73" s="901"/>
      <c r="S73" s="901"/>
      <c r="T73" s="901"/>
      <c r="U73" s="901"/>
      <c r="V73" s="901"/>
      <c r="W73" s="901"/>
      <c r="X73" s="901"/>
      <c r="Y73" s="901"/>
      <c r="Z73" s="901"/>
      <c r="AA73" s="901"/>
      <c r="AB73" s="901"/>
    </row>
    <row r="74" spans="1:28" ht="23">
      <c r="A74" s="27">
        <v>66</v>
      </c>
      <c r="B74" s="25"/>
      <c r="C74" s="901"/>
      <c r="D74" s="901"/>
      <c r="E74" s="901"/>
      <c r="F74" s="901"/>
      <c r="G74" s="901"/>
      <c r="H74" s="901"/>
      <c r="I74" s="901"/>
      <c r="J74" s="901"/>
      <c r="K74" s="901"/>
      <c r="L74" s="901"/>
      <c r="M74" s="901"/>
      <c r="N74" s="901"/>
      <c r="O74" s="901"/>
      <c r="P74" s="901"/>
      <c r="Q74" s="901"/>
      <c r="R74" s="901"/>
      <c r="S74" s="901"/>
      <c r="T74" s="901"/>
      <c r="U74" s="901"/>
      <c r="V74" s="901"/>
      <c r="W74" s="901"/>
      <c r="X74" s="901"/>
      <c r="Y74" s="901"/>
      <c r="Z74" s="901"/>
      <c r="AA74" s="901"/>
      <c r="AB74" s="901"/>
    </row>
    <row r="75" spans="1:28" ht="23">
      <c r="A75" s="27">
        <v>67</v>
      </c>
      <c r="B75" s="25"/>
      <c r="C75" s="901"/>
      <c r="D75" s="901"/>
      <c r="E75" s="901"/>
      <c r="F75" s="901"/>
      <c r="G75" s="901"/>
      <c r="H75" s="901"/>
      <c r="I75" s="901"/>
      <c r="J75" s="901"/>
      <c r="K75" s="901"/>
      <c r="L75" s="901"/>
      <c r="M75" s="901"/>
      <c r="N75" s="901"/>
      <c r="O75" s="901"/>
      <c r="P75" s="901"/>
      <c r="Q75" s="901"/>
      <c r="R75" s="901"/>
      <c r="S75" s="901"/>
      <c r="T75" s="901"/>
      <c r="U75" s="901"/>
      <c r="V75" s="901"/>
      <c r="W75" s="901"/>
      <c r="X75" s="901"/>
      <c r="Y75" s="901"/>
      <c r="Z75" s="901"/>
      <c r="AA75" s="901"/>
      <c r="AB75" s="901"/>
    </row>
    <row r="76" spans="1:28" ht="23">
      <c r="A76" s="27">
        <v>68</v>
      </c>
      <c r="B76" s="25"/>
      <c r="C76" s="901"/>
      <c r="D76" s="901"/>
      <c r="E76" s="901"/>
      <c r="F76" s="901"/>
      <c r="G76" s="901"/>
      <c r="H76" s="901"/>
      <c r="I76" s="901"/>
      <c r="J76" s="901"/>
      <c r="K76" s="901"/>
      <c r="L76" s="901"/>
      <c r="M76" s="901"/>
      <c r="N76" s="901"/>
      <c r="O76" s="901"/>
      <c r="P76" s="901"/>
      <c r="Q76" s="901"/>
      <c r="R76" s="901"/>
      <c r="S76" s="901"/>
      <c r="T76" s="901"/>
      <c r="U76" s="901"/>
      <c r="V76" s="901"/>
      <c r="W76" s="901"/>
      <c r="X76" s="901"/>
      <c r="Y76" s="901"/>
      <c r="Z76" s="901"/>
      <c r="AA76" s="901"/>
      <c r="AB76" s="901"/>
    </row>
    <row r="77" spans="1:28" ht="23">
      <c r="A77" s="27">
        <v>69</v>
      </c>
      <c r="B77" s="25"/>
      <c r="C77" s="901"/>
      <c r="D77" s="901"/>
      <c r="E77" s="901"/>
      <c r="F77" s="901"/>
      <c r="G77" s="901"/>
      <c r="H77" s="901"/>
      <c r="I77" s="901"/>
      <c r="J77" s="901"/>
      <c r="K77" s="901"/>
      <c r="L77" s="901"/>
      <c r="M77" s="901"/>
      <c r="N77" s="901"/>
      <c r="O77" s="901"/>
      <c r="P77" s="901"/>
      <c r="Q77" s="901"/>
      <c r="R77" s="901"/>
      <c r="S77" s="901"/>
      <c r="T77" s="901"/>
      <c r="U77" s="901"/>
      <c r="V77" s="901"/>
      <c r="W77" s="901"/>
      <c r="X77" s="901"/>
      <c r="Y77" s="901"/>
      <c r="Z77" s="901"/>
      <c r="AA77" s="901"/>
      <c r="AB77" s="901"/>
    </row>
    <row r="78" spans="1:28" ht="23">
      <c r="A78" s="27">
        <v>70</v>
      </c>
      <c r="B78" s="25"/>
      <c r="C78" s="901"/>
      <c r="D78" s="901"/>
      <c r="E78" s="901"/>
      <c r="F78" s="901"/>
      <c r="G78" s="901"/>
      <c r="H78" s="901"/>
      <c r="I78" s="901"/>
      <c r="J78" s="901"/>
      <c r="K78" s="901"/>
      <c r="L78" s="901"/>
      <c r="M78" s="901"/>
      <c r="N78" s="901"/>
      <c r="O78" s="901"/>
      <c r="P78" s="901"/>
      <c r="Q78" s="901"/>
      <c r="R78" s="901"/>
      <c r="S78" s="901"/>
      <c r="T78" s="901"/>
      <c r="U78" s="901"/>
      <c r="V78" s="901"/>
      <c r="W78" s="901"/>
      <c r="X78" s="901"/>
      <c r="Y78" s="901"/>
      <c r="Z78" s="901"/>
      <c r="AA78" s="901"/>
      <c r="AB78" s="901"/>
    </row>
    <row r="79" spans="1:28" ht="23">
      <c r="A79" s="27">
        <v>71</v>
      </c>
      <c r="B79" s="25"/>
      <c r="C79" s="901"/>
      <c r="D79" s="901"/>
      <c r="E79" s="901"/>
      <c r="F79" s="901"/>
      <c r="G79" s="901"/>
      <c r="H79" s="901"/>
      <c r="I79" s="901"/>
      <c r="J79" s="901"/>
      <c r="K79" s="901"/>
      <c r="L79" s="901"/>
      <c r="M79" s="901"/>
      <c r="N79" s="901"/>
      <c r="O79" s="901"/>
      <c r="P79" s="901"/>
      <c r="Q79" s="901"/>
      <c r="R79" s="901"/>
      <c r="S79" s="901"/>
      <c r="T79" s="901"/>
      <c r="U79" s="901"/>
      <c r="V79" s="901"/>
      <c r="W79" s="901"/>
      <c r="X79" s="901"/>
      <c r="Y79" s="901"/>
      <c r="Z79" s="901"/>
      <c r="AA79" s="901"/>
      <c r="AB79" s="901"/>
    </row>
    <row r="80" spans="1:28" ht="23">
      <c r="A80" s="27">
        <v>72</v>
      </c>
      <c r="B80" s="25"/>
      <c r="C80" s="901"/>
      <c r="D80" s="901"/>
      <c r="E80" s="901"/>
      <c r="F80" s="901"/>
      <c r="G80" s="901"/>
      <c r="H80" s="901"/>
      <c r="I80" s="901"/>
      <c r="J80" s="901"/>
      <c r="K80" s="901"/>
      <c r="L80" s="901"/>
      <c r="M80" s="901"/>
      <c r="N80" s="901"/>
      <c r="O80" s="901"/>
      <c r="P80" s="901"/>
      <c r="Q80" s="901"/>
      <c r="R80" s="901"/>
      <c r="S80" s="901"/>
      <c r="T80" s="901"/>
      <c r="U80" s="901"/>
      <c r="V80" s="901"/>
      <c r="W80" s="901"/>
      <c r="X80" s="901"/>
      <c r="Y80" s="901"/>
      <c r="Z80" s="901"/>
      <c r="AA80" s="901"/>
      <c r="AB80" s="901"/>
    </row>
    <row r="81" spans="1:28" ht="23">
      <c r="A81" s="27">
        <v>73</v>
      </c>
      <c r="B81" s="25"/>
      <c r="C81" s="901"/>
      <c r="D81" s="901"/>
      <c r="E81" s="901"/>
      <c r="F81" s="901"/>
      <c r="G81" s="901"/>
      <c r="H81" s="901"/>
      <c r="I81" s="901"/>
      <c r="J81" s="901"/>
      <c r="K81" s="901"/>
      <c r="L81" s="901"/>
      <c r="M81" s="901"/>
      <c r="N81" s="901"/>
      <c r="O81" s="901"/>
      <c r="P81" s="901"/>
      <c r="Q81" s="901"/>
      <c r="R81" s="901"/>
      <c r="S81" s="901"/>
      <c r="T81" s="901"/>
      <c r="U81" s="901"/>
      <c r="V81" s="901"/>
      <c r="W81" s="901"/>
      <c r="X81" s="901"/>
      <c r="Y81" s="901"/>
      <c r="Z81" s="901"/>
      <c r="AA81" s="901"/>
      <c r="AB81" s="901"/>
    </row>
    <row r="82" spans="1:28" ht="23">
      <c r="A82" s="27">
        <v>74</v>
      </c>
      <c r="B82" s="25"/>
      <c r="C82" s="901"/>
      <c r="D82" s="901"/>
      <c r="E82" s="901"/>
      <c r="F82" s="901"/>
      <c r="G82" s="901"/>
      <c r="H82" s="901"/>
      <c r="I82" s="901"/>
      <c r="J82" s="901"/>
      <c r="K82" s="901"/>
      <c r="L82" s="901"/>
      <c r="M82" s="901"/>
      <c r="N82" s="901"/>
      <c r="O82" s="901"/>
      <c r="P82" s="901"/>
      <c r="Q82" s="901"/>
      <c r="R82" s="901"/>
      <c r="S82" s="901"/>
      <c r="T82" s="901"/>
      <c r="U82" s="901"/>
      <c r="V82" s="901"/>
      <c r="W82" s="901"/>
      <c r="X82" s="901"/>
      <c r="Y82" s="901"/>
      <c r="Z82" s="901"/>
      <c r="AA82" s="901"/>
      <c r="AB82" s="901"/>
    </row>
    <row r="83" spans="1:28" ht="23">
      <c r="A83" s="27">
        <v>75</v>
      </c>
      <c r="B83" s="25"/>
      <c r="C83" s="901"/>
      <c r="D83" s="901"/>
      <c r="E83" s="901"/>
      <c r="F83" s="901"/>
      <c r="G83" s="901"/>
      <c r="H83" s="901"/>
      <c r="I83" s="901"/>
      <c r="J83" s="901"/>
      <c r="K83" s="901"/>
      <c r="L83" s="901"/>
      <c r="M83" s="901"/>
      <c r="N83" s="901"/>
      <c r="O83" s="901"/>
      <c r="P83" s="901"/>
      <c r="Q83" s="901"/>
      <c r="R83" s="901"/>
      <c r="S83" s="901"/>
      <c r="T83" s="901"/>
      <c r="U83" s="901"/>
      <c r="V83" s="901"/>
      <c r="W83" s="901"/>
      <c r="X83" s="901"/>
      <c r="Y83" s="901"/>
      <c r="Z83" s="901"/>
      <c r="AA83" s="901"/>
      <c r="AB83" s="901"/>
    </row>
    <row r="84" spans="1:28" ht="23">
      <c r="A84" s="27">
        <v>76</v>
      </c>
      <c r="B84" s="25"/>
      <c r="C84" s="901"/>
      <c r="D84" s="901"/>
      <c r="E84" s="901"/>
      <c r="F84" s="901"/>
      <c r="G84" s="901"/>
      <c r="H84" s="901"/>
      <c r="I84" s="901"/>
      <c r="J84" s="901"/>
      <c r="K84" s="901"/>
      <c r="L84" s="901"/>
      <c r="M84" s="901"/>
      <c r="N84" s="901"/>
      <c r="O84" s="901"/>
      <c r="P84" s="901"/>
      <c r="Q84" s="901"/>
      <c r="R84" s="901"/>
      <c r="S84" s="901"/>
      <c r="T84" s="901"/>
      <c r="U84" s="901"/>
      <c r="V84" s="901"/>
      <c r="W84" s="901"/>
      <c r="X84" s="901"/>
      <c r="Y84" s="901"/>
      <c r="Z84" s="901"/>
      <c r="AA84" s="901"/>
      <c r="AB84" s="901"/>
    </row>
    <row r="85" spans="1:28" ht="23">
      <c r="A85" s="27">
        <v>77</v>
      </c>
      <c r="B85" s="25"/>
      <c r="C85" s="901"/>
      <c r="D85" s="901"/>
      <c r="E85" s="901"/>
      <c r="F85" s="901"/>
      <c r="G85" s="901"/>
      <c r="H85" s="901"/>
      <c r="I85" s="901"/>
      <c r="J85" s="901"/>
      <c r="K85" s="901"/>
      <c r="L85" s="901"/>
      <c r="M85" s="901"/>
      <c r="N85" s="901"/>
      <c r="O85" s="901"/>
      <c r="P85" s="901"/>
      <c r="Q85" s="901"/>
      <c r="R85" s="901"/>
      <c r="S85" s="901"/>
      <c r="T85" s="901"/>
      <c r="U85" s="901"/>
      <c r="V85" s="901"/>
      <c r="W85" s="901"/>
      <c r="X85" s="901"/>
      <c r="Y85" s="901"/>
      <c r="Z85" s="901"/>
      <c r="AA85" s="901"/>
      <c r="AB85" s="901"/>
    </row>
    <row r="86" spans="1:28" ht="23">
      <c r="A86" s="27">
        <v>78</v>
      </c>
      <c r="B86" s="25"/>
      <c r="C86" s="901"/>
      <c r="D86" s="901"/>
      <c r="E86" s="901"/>
      <c r="F86" s="901"/>
      <c r="G86" s="901"/>
      <c r="H86" s="901"/>
      <c r="I86" s="901"/>
      <c r="J86" s="901"/>
      <c r="K86" s="901"/>
      <c r="L86" s="901"/>
      <c r="M86" s="901"/>
      <c r="N86" s="901"/>
      <c r="O86" s="901"/>
      <c r="P86" s="901"/>
      <c r="Q86" s="901"/>
      <c r="R86" s="901"/>
      <c r="S86" s="901"/>
      <c r="T86" s="901"/>
      <c r="U86" s="901"/>
      <c r="V86" s="901"/>
      <c r="W86" s="901"/>
      <c r="X86" s="901"/>
      <c r="Y86" s="901"/>
      <c r="Z86" s="901"/>
      <c r="AA86" s="901"/>
      <c r="AB86" s="901"/>
    </row>
    <row r="87" spans="1:28" ht="23">
      <c r="A87" s="27">
        <v>79</v>
      </c>
      <c r="B87" s="25"/>
      <c r="C87" s="901"/>
      <c r="D87" s="901"/>
      <c r="E87" s="901"/>
      <c r="F87" s="901"/>
      <c r="G87" s="901"/>
      <c r="H87" s="901"/>
      <c r="I87" s="901"/>
      <c r="J87" s="901"/>
      <c r="K87" s="901"/>
      <c r="L87" s="901"/>
      <c r="M87" s="901"/>
      <c r="N87" s="901"/>
      <c r="O87" s="901"/>
      <c r="P87" s="901"/>
      <c r="Q87" s="901"/>
      <c r="R87" s="901"/>
      <c r="S87" s="901"/>
      <c r="T87" s="901"/>
      <c r="U87" s="901"/>
      <c r="V87" s="901"/>
      <c r="W87" s="901"/>
      <c r="X87" s="901"/>
      <c r="Y87" s="901"/>
      <c r="Z87" s="901"/>
      <c r="AA87" s="901"/>
      <c r="AB87" s="901"/>
    </row>
    <row r="88" spans="1:28" ht="23">
      <c r="A88" s="27">
        <v>80</v>
      </c>
      <c r="B88" s="25"/>
      <c r="C88" s="901"/>
      <c r="D88" s="901"/>
      <c r="E88" s="901"/>
      <c r="F88" s="901"/>
      <c r="G88" s="901"/>
      <c r="H88" s="901"/>
      <c r="I88" s="901"/>
      <c r="J88" s="901"/>
      <c r="K88" s="901"/>
      <c r="L88" s="901"/>
      <c r="M88" s="901"/>
      <c r="N88" s="901"/>
      <c r="O88" s="901"/>
      <c r="P88" s="901"/>
      <c r="Q88" s="901"/>
      <c r="R88" s="901"/>
      <c r="S88" s="901"/>
      <c r="T88" s="901"/>
      <c r="U88" s="901"/>
      <c r="V88" s="901"/>
      <c r="W88" s="901"/>
      <c r="X88" s="901"/>
      <c r="Y88" s="901"/>
      <c r="Z88" s="901"/>
      <c r="AA88" s="901"/>
      <c r="AB88" s="901"/>
    </row>
    <row r="89" spans="1:28" ht="23">
      <c r="A89" s="27">
        <v>81</v>
      </c>
      <c r="B89" s="25"/>
      <c r="C89" s="901"/>
      <c r="D89" s="901"/>
      <c r="E89" s="901"/>
      <c r="F89" s="901"/>
      <c r="G89" s="901"/>
      <c r="H89" s="901"/>
      <c r="I89" s="901"/>
      <c r="J89" s="901"/>
      <c r="K89" s="901"/>
      <c r="L89" s="901"/>
      <c r="M89" s="901"/>
      <c r="N89" s="901"/>
      <c r="O89" s="901"/>
      <c r="P89" s="901"/>
      <c r="Q89" s="901"/>
      <c r="R89" s="901"/>
      <c r="S89" s="901"/>
      <c r="T89" s="901"/>
      <c r="U89" s="901"/>
      <c r="V89" s="901"/>
      <c r="W89" s="901"/>
      <c r="X89" s="901"/>
      <c r="Y89" s="901"/>
      <c r="Z89" s="901"/>
      <c r="AA89" s="901"/>
      <c r="AB89" s="901"/>
    </row>
    <row r="90" spans="1:28" ht="23">
      <c r="A90" s="27">
        <v>82</v>
      </c>
      <c r="B90" s="25"/>
      <c r="C90" s="901"/>
      <c r="D90" s="901"/>
      <c r="E90" s="901"/>
      <c r="F90" s="901"/>
      <c r="G90" s="901"/>
      <c r="H90" s="901"/>
      <c r="I90" s="901"/>
      <c r="J90" s="901"/>
      <c r="K90" s="901"/>
      <c r="L90" s="901"/>
      <c r="M90" s="901"/>
      <c r="N90" s="901"/>
      <c r="O90" s="901"/>
      <c r="P90" s="901"/>
      <c r="Q90" s="901"/>
      <c r="R90" s="901"/>
      <c r="S90" s="901"/>
      <c r="T90" s="901"/>
      <c r="U90" s="901"/>
      <c r="V90" s="901"/>
      <c r="W90" s="901"/>
      <c r="X90" s="901"/>
      <c r="Y90" s="901"/>
      <c r="Z90" s="901"/>
      <c r="AA90" s="901"/>
      <c r="AB90" s="901"/>
    </row>
    <row r="91" spans="1:28" ht="23">
      <c r="A91" s="27">
        <v>83</v>
      </c>
      <c r="B91" s="25"/>
      <c r="C91" s="901"/>
      <c r="D91" s="901"/>
      <c r="E91" s="901"/>
      <c r="F91" s="901"/>
      <c r="G91" s="901"/>
      <c r="H91" s="901"/>
      <c r="I91" s="901"/>
      <c r="J91" s="901"/>
      <c r="K91" s="901"/>
      <c r="L91" s="901"/>
      <c r="M91" s="901"/>
      <c r="N91" s="901"/>
      <c r="O91" s="901"/>
      <c r="P91" s="901"/>
      <c r="Q91" s="901"/>
      <c r="R91" s="901"/>
      <c r="S91" s="901"/>
      <c r="T91" s="901"/>
      <c r="U91" s="901"/>
      <c r="V91" s="901"/>
      <c r="W91" s="901"/>
      <c r="X91" s="901"/>
      <c r="Y91" s="901"/>
      <c r="Z91" s="901"/>
      <c r="AA91" s="901"/>
      <c r="AB91" s="901"/>
    </row>
    <row r="92" spans="1:28" ht="23">
      <c r="A92" s="27">
        <v>84</v>
      </c>
      <c r="B92" s="25"/>
      <c r="C92" s="901"/>
      <c r="D92" s="901"/>
      <c r="E92" s="901"/>
      <c r="F92" s="901"/>
      <c r="G92" s="901"/>
      <c r="H92" s="901"/>
      <c r="I92" s="901"/>
      <c r="J92" s="901"/>
      <c r="K92" s="901"/>
      <c r="L92" s="901"/>
      <c r="M92" s="901"/>
      <c r="N92" s="901"/>
      <c r="O92" s="901"/>
      <c r="P92" s="901"/>
      <c r="Q92" s="901"/>
      <c r="R92" s="901"/>
      <c r="S92" s="901"/>
      <c r="T92" s="901"/>
      <c r="U92" s="901"/>
      <c r="V92" s="901"/>
      <c r="W92" s="901"/>
      <c r="X92" s="901"/>
      <c r="Y92" s="901"/>
      <c r="Z92" s="901"/>
      <c r="AA92" s="901"/>
      <c r="AB92" s="901"/>
    </row>
    <row r="93" spans="1:28" ht="23">
      <c r="A93" s="27">
        <v>85</v>
      </c>
      <c r="B93" s="25"/>
      <c r="C93" s="901"/>
      <c r="D93" s="901"/>
      <c r="E93" s="901"/>
      <c r="F93" s="901"/>
      <c r="G93" s="901"/>
      <c r="H93" s="901"/>
      <c r="I93" s="901"/>
      <c r="J93" s="901"/>
      <c r="K93" s="901"/>
      <c r="L93" s="901"/>
      <c r="M93" s="901"/>
      <c r="N93" s="901"/>
      <c r="O93" s="901"/>
      <c r="P93" s="901"/>
      <c r="Q93" s="901"/>
      <c r="R93" s="901"/>
      <c r="S93" s="901"/>
      <c r="T93" s="901"/>
      <c r="U93" s="901"/>
      <c r="V93" s="901"/>
      <c r="W93" s="901"/>
      <c r="X93" s="901"/>
      <c r="Y93" s="901"/>
      <c r="Z93" s="901"/>
      <c r="AA93" s="901"/>
      <c r="AB93" s="901"/>
    </row>
    <row r="94" spans="1:28" ht="23">
      <c r="A94" s="27">
        <v>86</v>
      </c>
      <c r="B94" s="25"/>
      <c r="C94" s="901"/>
      <c r="D94" s="901"/>
      <c r="E94" s="901"/>
      <c r="F94" s="901"/>
      <c r="G94" s="901"/>
      <c r="H94" s="901"/>
      <c r="I94" s="901"/>
      <c r="J94" s="901"/>
      <c r="K94" s="901"/>
      <c r="L94" s="901"/>
      <c r="M94" s="901"/>
      <c r="N94" s="901"/>
      <c r="O94" s="901"/>
      <c r="P94" s="901"/>
      <c r="Q94" s="901"/>
      <c r="R94" s="901"/>
      <c r="S94" s="901"/>
      <c r="T94" s="901"/>
      <c r="U94" s="901"/>
      <c r="V94" s="901"/>
      <c r="W94" s="901"/>
      <c r="X94" s="901"/>
      <c r="Y94" s="901"/>
      <c r="Z94" s="901"/>
      <c r="AA94" s="901"/>
      <c r="AB94" s="901"/>
    </row>
    <row r="95" spans="1:28" ht="23">
      <c r="A95" s="27">
        <v>87</v>
      </c>
      <c r="B95" s="25"/>
      <c r="C95" s="901"/>
      <c r="D95" s="901"/>
      <c r="E95" s="901"/>
      <c r="F95" s="901"/>
      <c r="G95" s="901"/>
      <c r="H95" s="901"/>
      <c r="I95" s="901"/>
      <c r="J95" s="901"/>
      <c r="K95" s="901"/>
      <c r="L95" s="901"/>
      <c r="M95" s="901"/>
      <c r="N95" s="901"/>
      <c r="O95" s="901"/>
      <c r="P95" s="901"/>
      <c r="Q95" s="901"/>
      <c r="R95" s="901"/>
      <c r="S95" s="901"/>
      <c r="T95" s="901"/>
      <c r="U95" s="901"/>
      <c r="V95" s="901"/>
      <c r="W95" s="901"/>
      <c r="X95" s="901"/>
      <c r="Y95" s="901"/>
      <c r="Z95" s="901"/>
      <c r="AA95" s="901"/>
      <c r="AB95" s="901"/>
    </row>
    <row r="96" spans="1:28" ht="23">
      <c r="A96" s="27">
        <v>88</v>
      </c>
      <c r="B96" s="25"/>
      <c r="C96" s="901"/>
      <c r="D96" s="901"/>
      <c r="E96" s="901"/>
      <c r="F96" s="901"/>
      <c r="G96" s="901"/>
      <c r="H96" s="901"/>
      <c r="I96" s="901"/>
      <c r="J96" s="901"/>
      <c r="K96" s="901"/>
      <c r="L96" s="901"/>
      <c r="M96" s="901"/>
      <c r="N96" s="901"/>
      <c r="O96" s="901"/>
      <c r="P96" s="901"/>
      <c r="Q96" s="901"/>
      <c r="R96" s="901"/>
      <c r="S96" s="901"/>
      <c r="T96" s="901"/>
      <c r="U96" s="901"/>
      <c r="V96" s="901"/>
      <c r="W96" s="901"/>
      <c r="X96" s="901"/>
      <c r="Y96" s="901"/>
      <c r="Z96" s="901"/>
      <c r="AA96" s="901"/>
      <c r="AB96" s="901"/>
    </row>
    <row r="97" spans="1:28" ht="23">
      <c r="A97" s="27">
        <v>89</v>
      </c>
      <c r="B97" s="25"/>
      <c r="C97" s="901"/>
      <c r="D97" s="901"/>
      <c r="E97" s="901"/>
      <c r="F97" s="901"/>
      <c r="G97" s="901"/>
      <c r="H97" s="901"/>
      <c r="I97" s="901"/>
      <c r="J97" s="901"/>
      <c r="K97" s="901"/>
      <c r="L97" s="901"/>
      <c r="M97" s="901"/>
      <c r="N97" s="901"/>
      <c r="O97" s="901"/>
      <c r="P97" s="901"/>
      <c r="Q97" s="901"/>
      <c r="R97" s="901"/>
      <c r="S97" s="901"/>
      <c r="T97" s="901"/>
      <c r="U97" s="901"/>
      <c r="V97" s="901"/>
      <c r="W97" s="901"/>
      <c r="X97" s="901"/>
      <c r="Y97" s="901"/>
      <c r="Z97" s="901"/>
      <c r="AA97" s="901"/>
      <c r="AB97" s="901"/>
    </row>
    <row r="98" spans="1:28" ht="23">
      <c r="A98" s="27">
        <v>90</v>
      </c>
      <c r="B98" s="25"/>
      <c r="C98" s="901"/>
      <c r="D98" s="901"/>
      <c r="E98" s="901"/>
      <c r="F98" s="901"/>
      <c r="G98" s="901"/>
      <c r="H98" s="901"/>
      <c r="I98" s="901"/>
      <c r="J98" s="901"/>
      <c r="K98" s="901"/>
      <c r="L98" s="901"/>
      <c r="M98" s="901"/>
      <c r="N98" s="901"/>
      <c r="O98" s="901"/>
      <c r="P98" s="901"/>
      <c r="Q98" s="901"/>
      <c r="R98" s="901"/>
      <c r="S98" s="901"/>
      <c r="T98" s="901"/>
      <c r="U98" s="901"/>
      <c r="V98" s="901"/>
      <c r="W98" s="901"/>
      <c r="X98" s="901"/>
      <c r="Y98" s="901"/>
      <c r="Z98" s="901"/>
      <c r="AA98" s="901"/>
      <c r="AB98" s="901"/>
    </row>
    <row r="99" spans="1:28" ht="23">
      <c r="A99" s="27">
        <v>91</v>
      </c>
      <c r="B99" s="25"/>
      <c r="C99" s="901"/>
      <c r="D99" s="901"/>
      <c r="E99" s="901"/>
      <c r="F99" s="901"/>
      <c r="G99" s="901"/>
      <c r="H99" s="901"/>
      <c r="I99" s="901"/>
      <c r="J99" s="901"/>
      <c r="K99" s="901"/>
      <c r="L99" s="901"/>
      <c r="M99" s="901"/>
      <c r="N99" s="901"/>
      <c r="O99" s="901"/>
      <c r="P99" s="901"/>
      <c r="Q99" s="901"/>
      <c r="R99" s="901"/>
      <c r="S99" s="901"/>
      <c r="T99" s="901"/>
      <c r="U99" s="901"/>
      <c r="V99" s="901"/>
      <c r="W99" s="901"/>
      <c r="X99" s="901"/>
      <c r="Y99" s="901"/>
      <c r="Z99" s="901"/>
      <c r="AA99" s="901"/>
      <c r="AB99" s="901"/>
    </row>
    <row r="100" spans="1:28" ht="23">
      <c r="A100" s="27">
        <v>92</v>
      </c>
      <c r="B100" s="25"/>
      <c r="C100" s="901"/>
      <c r="D100" s="901"/>
      <c r="E100" s="901"/>
      <c r="F100" s="901"/>
      <c r="G100" s="901"/>
      <c r="H100" s="901"/>
      <c r="I100" s="901"/>
      <c r="J100" s="901"/>
      <c r="K100" s="901"/>
      <c r="L100" s="901"/>
      <c r="M100" s="901"/>
      <c r="N100" s="901"/>
      <c r="O100" s="901"/>
      <c r="P100" s="901"/>
      <c r="Q100" s="901"/>
      <c r="R100" s="901"/>
      <c r="S100" s="901"/>
      <c r="T100" s="901"/>
      <c r="U100" s="901"/>
      <c r="V100" s="901"/>
      <c r="W100" s="901"/>
      <c r="X100" s="901"/>
      <c r="Y100" s="901"/>
      <c r="Z100" s="901"/>
      <c r="AA100" s="901"/>
      <c r="AB100" s="901"/>
    </row>
    <row r="101" spans="1:28" ht="23">
      <c r="A101" s="27">
        <v>93</v>
      </c>
      <c r="B101" s="25"/>
      <c r="C101" s="901"/>
      <c r="D101" s="901"/>
      <c r="E101" s="901"/>
      <c r="F101" s="901"/>
      <c r="G101" s="901"/>
      <c r="H101" s="901"/>
      <c r="I101" s="901"/>
      <c r="J101" s="901"/>
      <c r="K101" s="901"/>
      <c r="L101" s="901"/>
      <c r="M101" s="901"/>
      <c r="N101" s="901"/>
      <c r="O101" s="901"/>
      <c r="P101" s="901"/>
      <c r="Q101" s="901"/>
      <c r="R101" s="901"/>
      <c r="S101" s="901"/>
      <c r="T101" s="901"/>
      <c r="U101" s="901"/>
      <c r="V101" s="901"/>
      <c r="W101" s="901"/>
      <c r="X101" s="901"/>
      <c r="Y101" s="901"/>
      <c r="Z101" s="901"/>
      <c r="AA101" s="901"/>
      <c r="AB101" s="901"/>
    </row>
    <row r="102" spans="1:28" ht="23">
      <c r="A102" s="27">
        <v>94</v>
      </c>
      <c r="B102" s="25"/>
      <c r="C102" s="901"/>
      <c r="D102" s="901"/>
      <c r="E102" s="901"/>
      <c r="F102" s="901"/>
      <c r="G102" s="901"/>
      <c r="H102" s="901"/>
      <c r="I102" s="901"/>
      <c r="J102" s="901"/>
      <c r="K102" s="901"/>
      <c r="L102" s="901"/>
      <c r="M102" s="901"/>
      <c r="N102" s="901"/>
      <c r="O102" s="901"/>
      <c r="P102" s="901"/>
      <c r="Q102" s="901"/>
      <c r="R102" s="901"/>
      <c r="S102" s="901"/>
      <c r="T102" s="901"/>
      <c r="U102" s="901"/>
      <c r="V102" s="901"/>
      <c r="W102" s="901"/>
      <c r="X102" s="901"/>
      <c r="Y102" s="901"/>
      <c r="Z102" s="901"/>
      <c r="AA102" s="901"/>
      <c r="AB102" s="901"/>
    </row>
    <row r="103" spans="1:28" ht="23">
      <c r="A103" s="27">
        <v>95</v>
      </c>
      <c r="B103" s="25"/>
      <c r="C103" s="901"/>
      <c r="D103" s="901"/>
      <c r="E103" s="901"/>
      <c r="F103" s="901"/>
      <c r="G103" s="901"/>
      <c r="H103" s="901"/>
      <c r="I103" s="901"/>
      <c r="J103" s="901"/>
      <c r="K103" s="901"/>
      <c r="L103" s="901"/>
      <c r="M103" s="901"/>
      <c r="N103" s="901"/>
      <c r="O103" s="901"/>
      <c r="P103" s="901"/>
      <c r="Q103" s="901"/>
      <c r="R103" s="901"/>
      <c r="S103" s="901"/>
      <c r="T103" s="901"/>
      <c r="U103" s="901"/>
      <c r="V103" s="901"/>
      <c r="W103" s="901"/>
      <c r="X103" s="901"/>
      <c r="Y103" s="901"/>
      <c r="Z103" s="901"/>
      <c r="AA103" s="901"/>
      <c r="AB103" s="901"/>
    </row>
    <row r="104" spans="1:28" ht="23">
      <c r="A104" s="27">
        <v>96</v>
      </c>
      <c r="B104" s="25"/>
      <c r="C104" s="901"/>
      <c r="D104" s="901"/>
      <c r="E104" s="901"/>
      <c r="F104" s="901"/>
      <c r="G104" s="901"/>
      <c r="H104" s="901"/>
      <c r="I104" s="901"/>
      <c r="J104" s="901"/>
      <c r="K104" s="901"/>
      <c r="L104" s="901"/>
      <c r="M104" s="901"/>
      <c r="N104" s="901"/>
      <c r="O104" s="901"/>
      <c r="P104" s="901"/>
      <c r="Q104" s="901"/>
      <c r="R104" s="901"/>
      <c r="S104" s="901"/>
      <c r="T104" s="901"/>
      <c r="U104" s="901"/>
      <c r="V104" s="901"/>
      <c r="W104" s="901"/>
      <c r="X104" s="901"/>
      <c r="Y104" s="901"/>
      <c r="Z104" s="901"/>
      <c r="AA104" s="901"/>
      <c r="AB104" s="901"/>
    </row>
    <row r="105" spans="1:28" ht="23">
      <c r="A105" s="27">
        <v>97</v>
      </c>
      <c r="B105" s="25"/>
      <c r="C105" s="901"/>
      <c r="D105" s="901"/>
      <c r="E105" s="901"/>
      <c r="F105" s="901"/>
      <c r="G105" s="901"/>
      <c r="H105" s="901"/>
      <c r="I105" s="901"/>
      <c r="J105" s="901"/>
      <c r="K105" s="901"/>
      <c r="L105" s="901"/>
      <c r="M105" s="901"/>
      <c r="N105" s="901"/>
      <c r="O105" s="901"/>
      <c r="P105" s="901"/>
      <c r="Q105" s="901"/>
      <c r="R105" s="901"/>
      <c r="S105" s="901"/>
      <c r="T105" s="901"/>
      <c r="U105" s="901"/>
      <c r="V105" s="901"/>
      <c r="W105" s="901"/>
      <c r="X105" s="901"/>
      <c r="Y105" s="901"/>
      <c r="Z105" s="901"/>
      <c r="AA105" s="901"/>
      <c r="AB105" s="901"/>
    </row>
    <row r="106" spans="1:28" ht="23">
      <c r="A106" s="27">
        <v>98</v>
      </c>
      <c r="B106" s="25"/>
      <c r="C106" s="901"/>
      <c r="D106" s="901"/>
      <c r="E106" s="901"/>
      <c r="F106" s="901"/>
      <c r="G106" s="901"/>
      <c r="H106" s="901"/>
      <c r="I106" s="901"/>
      <c r="J106" s="901"/>
      <c r="K106" s="901"/>
      <c r="L106" s="901"/>
      <c r="M106" s="901"/>
      <c r="N106" s="901"/>
      <c r="O106" s="901"/>
      <c r="P106" s="901"/>
      <c r="Q106" s="901"/>
      <c r="R106" s="901"/>
      <c r="S106" s="901"/>
      <c r="T106" s="901"/>
      <c r="U106" s="901"/>
      <c r="V106" s="901"/>
      <c r="W106" s="901"/>
      <c r="X106" s="901"/>
      <c r="Y106" s="901"/>
      <c r="Z106" s="901"/>
      <c r="AA106" s="901"/>
      <c r="AB106" s="901"/>
    </row>
    <row r="107" spans="1:28" ht="23">
      <c r="A107" s="27">
        <v>99</v>
      </c>
      <c r="B107" s="25"/>
      <c r="C107" s="901"/>
      <c r="D107" s="901"/>
      <c r="E107" s="901"/>
      <c r="F107" s="901"/>
      <c r="G107" s="901"/>
      <c r="H107" s="901"/>
      <c r="I107" s="901"/>
      <c r="J107" s="901"/>
      <c r="K107" s="901"/>
      <c r="L107" s="901"/>
      <c r="M107" s="901"/>
      <c r="N107" s="901"/>
      <c r="O107" s="901"/>
      <c r="P107" s="901"/>
      <c r="Q107" s="901"/>
      <c r="R107" s="901"/>
      <c r="S107" s="901"/>
      <c r="T107" s="901"/>
      <c r="U107" s="901"/>
      <c r="V107" s="901"/>
      <c r="W107" s="901"/>
      <c r="X107" s="901"/>
      <c r="Y107" s="901"/>
      <c r="Z107" s="901"/>
      <c r="AA107" s="901"/>
      <c r="AB107" s="901"/>
    </row>
    <row r="108" spans="1:28" ht="23">
      <c r="A108" s="27">
        <v>100</v>
      </c>
      <c r="B108" s="25"/>
      <c r="C108" s="901"/>
      <c r="D108" s="901"/>
      <c r="E108" s="901"/>
      <c r="F108" s="901"/>
      <c r="G108" s="901"/>
      <c r="H108" s="901"/>
      <c r="I108" s="901"/>
      <c r="J108" s="901"/>
      <c r="K108" s="901"/>
      <c r="L108" s="901"/>
      <c r="M108" s="901"/>
      <c r="N108" s="901"/>
      <c r="O108" s="901"/>
      <c r="P108" s="901"/>
      <c r="Q108" s="901"/>
      <c r="R108" s="901"/>
      <c r="S108" s="901"/>
      <c r="T108" s="901"/>
      <c r="U108" s="901"/>
      <c r="V108" s="901"/>
      <c r="W108" s="901"/>
      <c r="X108" s="901"/>
      <c r="Y108" s="901"/>
      <c r="Z108" s="901"/>
      <c r="AA108" s="901"/>
      <c r="AB108" s="901"/>
    </row>
    <row r="109" spans="1:28" ht="23">
      <c r="A109" s="27">
        <v>101</v>
      </c>
      <c r="B109" s="25"/>
      <c r="C109" s="901"/>
      <c r="D109" s="901"/>
      <c r="E109" s="901"/>
      <c r="F109" s="901"/>
      <c r="G109" s="901"/>
      <c r="H109" s="901"/>
      <c r="I109" s="901"/>
      <c r="J109" s="901"/>
      <c r="K109" s="901"/>
      <c r="L109" s="901"/>
      <c r="M109" s="901"/>
      <c r="N109" s="901"/>
      <c r="O109" s="901"/>
      <c r="P109" s="901"/>
      <c r="Q109" s="901"/>
      <c r="R109" s="901"/>
      <c r="S109" s="901"/>
      <c r="T109" s="901"/>
      <c r="U109" s="901"/>
      <c r="V109" s="901"/>
      <c r="W109" s="901"/>
      <c r="X109" s="901"/>
      <c r="Y109" s="901"/>
      <c r="Z109" s="901"/>
      <c r="AA109" s="901"/>
      <c r="AB109" s="901"/>
    </row>
    <row r="110" spans="1:28" ht="23">
      <c r="A110" s="27">
        <v>102</v>
      </c>
      <c r="B110" s="25"/>
      <c r="C110" s="901"/>
      <c r="D110" s="901"/>
      <c r="E110" s="901"/>
      <c r="F110" s="901"/>
      <c r="G110" s="901"/>
      <c r="H110" s="901"/>
      <c r="I110" s="901"/>
      <c r="J110" s="901"/>
      <c r="K110" s="901"/>
      <c r="L110" s="901"/>
      <c r="M110" s="901"/>
      <c r="N110" s="901"/>
      <c r="O110" s="901"/>
      <c r="P110" s="901"/>
      <c r="Q110" s="901"/>
      <c r="R110" s="901"/>
      <c r="S110" s="901"/>
      <c r="T110" s="901"/>
      <c r="U110" s="901"/>
      <c r="V110" s="901"/>
      <c r="W110" s="901"/>
      <c r="X110" s="901"/>
      <c r="Y110" s="901"/>
      <c r="Z110" s="901"/>
      <c r="AA110" s="901"/>
      <c r="AB110" s="901"/>
    </row>
    <row r="111" spans="1:28" ht="23">
      <c r="A111" s="27">
        <v>103</v>
      </c>
      <c r="B111" s="25"/>
      <c r="C111" s="901"/>
      <c r="D111" s="901"/>
      <c r="E111" s="901"/>
      <c r="F111" s="901"/>
      <c r="G111" s="901"/>
      <c r="H111" s="901"/>
      <c r="I111" s="901"/>
      <c r="J111" s="901"/>
      <c r="K111" s="901"/>
      <c r="L111" s="901"/>
      <c r="M111" s="901"/>
      <c r="N111" s="901"/>
      <c r="O111" s="901"/>
      <c r="P111" s="901"/>
      <c r="Q111" s="901"/>
      <c r="R111" s="901"/>
      <c r="S111" s="901"/>
      <c r="T111" s="901"/>
      <c r="U111" s="901"/>
      <c r="V111" s="901"/>
      <c r="W111" s="901"/>
      <c r="X111" s="901"/>
      <c r="Y111" s="901"/>
      <c r="Z111" s="901"/>
      <c r="AA111" s="901"/>
      <c r="AB111" s="901"/>
    </row>
    <row r="112" spans="1:28" ht="23">
      <c r="A112" s="27">
        <v>104</v>
      </c>
      <c r="B112" s="25"/>
      <c r="C112" s="901"/>
      <c r="D112" s="901"/>
      <c r="E112" s="901"/>
      <c r="F112" s="901"/>
      <c r="G112" s="901"/>
      <c r="H112" s="901"/>
      <c r="I112" s="901"/>
      <c r="J112" s="901"/>
      <c r="K112" s="901"/>
      <c r="L112" s="901"/>
      <c r="M112" s="901"/>
      <c r="N112" s="901"/>
      <c r="O112" s="901"/>
      <c r="P112" s="901"/>
      <c r="Q112" s="901"/>
      <c r="R112" s="901"/>
      <c r="S112" s="901"/>
      <c r="T112" s="901"/>
      <c r="U112" s="901"/>
      <c r="V112" s="901"/>
      <c r="W112" s="901"/>
      <c r="X112" s="901"/>
      <c r="Y112" s="901"/>
      <c r="Z112" s="901"/>
      <c r="AA112" s="901"/>
      <c r="AB112" s="901"/>
    </row>
    <row r="113" spans="1:28" ht="23">
      <c r="A113" s="27">
        <v>105</v>
      </c>
      <c r="B113" s="25"/>
      <c r="C113" s="901"/>
      <c r="D113" s="901"/>
      <c r="E113" s="901"/>
      <c r="F113" s="901"/>
      <c r="G113" s="901"/>
      <c r="H113" s="901"/>
      <c r="I113" s="901"/>
      <c r="J113" s="901"/>
      <c r="K113" s="901"/>
      <c r="L113" s="901"/>
      <c r="M113" s="901"/>
      <c r="N113" s="901"/>
      <c r="O113" s="901"/>
      <c r="P113" s="901"/>
      <c r="Q113" s="901"/>
      <c r="R113" s="901"/>
      <c r="S113" s="901"/>
      <c r="T113" s="901"/>
      <c r="U113" s="901"/>
      <c r="V113" s="901"/>
      <c r="W113" s="901"/>
      <c r="X113" s="901"/>
      <c r="Y113" s="901"/>
      <c r="Z113" s="901"/>
      <c r="AA113" s="901"/>
      <c r="AB113" s="901"/>
    </row>
    <row r="114" spans="1:28" ht="23">
      <c r="A114" s="27">
        <v>106</v>
      </c>
      <c r="B114" s="25"/>
      <c r="C114" s="901"/>
      <c r="D114" s="901"/>
      <c r="E114" s="901"/>
      <c r="F114" s="901"/>
      <c r="G114" s="901"/>
      <c r="H114" s="901"/>
      <c r="I114" s="901"/>
      <c r="J114" s="901"/>
      <c r="K114" s="901"/>
      <c r="L114" s="901"/>
      <c r="M114" s="901"/>
      <c r="N114" s="901"/>
      <c r="O114" s="901"/>
      <c r="P114" s="901"/>
      <c r="Q114" s="901"/>
      <c r="R114" s="901"/>
      <c r="S114" s="901"/>
      <c r="T114" s="901"/>
      <c r="U114" s="901"/>
      <c r="V114" s="901"/>
      <c r="W114" s="901"/>
      <c r="X114" s="901"/>
      <c r="Y114" s="901"/>
      <c r="Z114" s="901"/>
      <c r="AA114" s="901"/>
      <c r="AB114" s="901"/>
    </row>
    <row r="115" spans="1:28" ht="23">
      <c r="A115" s="27">
        <v>107</v>
      </c>
      <c r="B115" s="25"/>
      <c r="C115" s="901"/>
      <c r="D115" s="901"/>
      <c r="E115" s="901"/>
      <c r="F115" s="901"/>
      <c r="G115" s="901"/>
      <c r="H115" s="901"/>
      <c r="I115" s="901"/>
      <c r="J115" s="901"/>
      <c r="K115" s="901"/>
      <c r="L115" s="901"/>
      <c r="M115" s="901"/>
      <c r="N115" s="901"/>
      <c r="O115" s="901"/>
      <c r="P115" s="901"/>
      <c r="Q115" s="901"/>
      <c r="R115" s="901"/>
      <c r="S115" s="901"/>
      <c r="T115" s="901"/>
      <c r="U115" s="901"/>
      <c r="V115" s="901"/>
      <c r="W115" s="901"/>
      <c r="X115" s="901"/>
      <c r="Y115" s="901"/>
      <c r="Z115" s="901"/>
      <c r="AA115" s="901"/>
      <c r="AB115" s="901"/>
    </row>
    <row r="116" spans="1:28" ht="23">
      <c r="A116" s="27">
        <v>108</v>
      </c>
      <c r="B116" s="25"/>
      <c r="C116" s="901"/>
      <c r="D116" s="901"/>
      <c r="E116" s="901"/>
      <c r="F116" s="901"/>
      <c r="G116" s="901"/>
      <c r="H116" s="901"/>
      <c r="I116" s="901"/>
      <c r="J116" s="901"/>
      <c r="K116" s="901"/>
      <c r="L116" s="901"/>
      <c r="M116" s="901"/>
      <c r="N116" s="901"/>
      <c r="O116" s="901"/>
      <c r="P116" s="901"/>
      <c r="Q116" s="901"/>
      <c r="R116" s="901"/>
      <c r="S116" s="901"/>
      <c r="T116" s="901"/>
      <c r="U116" s="901"/>
      <c r="V116" s="901"/>
      <c r="W116" s="901"/>
      <c r="X116" s="901"/>
      <c r="Y116" s="901"/>
      <c r="Z116" s="901"/>
      <c r="AA116" s="901"/>
      <c r="AB116" s="901"/>
    </row>
    <row r="117" spans="1:28" ht="23">
      <c r="A117" s="27">
        <v>109</v>
      </c>
      <c r="B117" s="25"/>
      <c r="C117" s="901"/>
      <c r="D117" s="901"/>
      <c r="E117" s="901"/>
      <c r="F117" s="901"/>
      <c r="G117" s="901"/>
      <c r="H117" s="901"/>
      <c r="I117" s="901"/>
      <c r="J117" s="901"/>
      <c r="K117" s="901"/>
      <c r="L117" s="901"/>
      <c r="M117" s="901"/>
      <c r="N117" s="901"/>
      <c r="O117" s="901"/>
      <c r="P117" s="901"/>
      <c r="Q117" s="901"/>
      <c r="R117" s="901"/>
      <c r="S117" s="901"/>
      <c r="T117" s="901"/>
      <c r="U117" s="901"/>
      <c r="V117" s="901"/>
      <c r="W117" s="901"/>
      <c r="X117" s="901"/>
      <c r="Y117" s="901"/>
      <c r="Z117" s="901"/>
      <c r="AA117" s="901"/>
      <c r="AB117" s="901"/>
    </row>
    <row r="118" spans="1:28" ht="23">
      <c r="A118" s="27">
        <v>110</v>
      </c>
      <c r="B118" s="25"/>
      <c r="C118" s="901"/>
      <c r="D118" s="901"/>
      <c r="E118" s="901"/>
      <c r="F118" s="901"/>
      <c r="G118" s="901"/>
      <c r="H118" s="901"/>
      <c r="I118" s="901"/>
      <c r="J118" s="901"/>
      <c r="K118" s="901"/>
      <c r="L118" s="901"/>
      <c r="M118" s="901"/>
      <c r="N118" s="901"/>
      <c r="O118" s="901"/>
      <c r="P118" s="901"/>
      <c r="Q118" s="901"/>
      <c r="R118" s="901"/>
      <c r="S118" s="901"/>
      <c r="T118" s="901"/>
      <c r="U118" s="901"/>
      <c r="V118" s="901"/>
      <c r="W118" s="901"/>
      <c r="X118" s="901"/>
      <c r="Y118" s="901"/>
      <c r="Z118" s="901"/>
      <c r="AA118" s="901"/>
      <c r="AB118" s="901"/>
    </row>
    <row r="119" spans="1:28" ht="23">
      <c r="A119" s="27">
        <v>111</v>
      </c>
      <c r="B119" s="25"/>
      <c r="C119" s="901"/>
      <c r="D119" s="901"/>
      <c r="E119" s="901"/>
      <c r="F119" s="901"/>
      <c r="G119" s="901"/>
      <c r="H119" s="901"/>
      <c r="I119" s="901"/>
      <c r="J119" s="901"/>
      <c r="K119" s="901"/>
      <c r="L119" s="901"/>
      <c r="M119" s="901"/>
      <c r="N119" s="901"/>
      <c r="O119" s="901"/>
      <c r="P119" s="901"/>
      <c r="Q119" s="901"/>
      <c r="R119" s="901"/>
      <c r="S119" s="901"/>
      <c r="T119" s="901"/>
      <c r="U119" s="901"/>
      <c r="V119" s="901"/>
      <c r="W119" s="901"/>
      <c r="X119" s="901"/>
      <c r="Y119" s="901"/>
      <c r="Z119" s="901"/>
      <c r="AA119" s="901"/>
      <c r="AB119" s="901"/>
    </row>
    <row r="120" spans="1:28" ht="23">
      <c r="A120" s="27">
        <v>112</v>
      </c>
      <c r="B120" s="25"/>
      <c r="C120" s="901"/>
      <c r="D120" s="901"/>
      <c r="E120" s="901"/>
      <c r="F120" s="901"/>
      <c r="G120" s="901"/>
      <c r="H120" s="901"/>
      <c r="I120" s="901"/>
      <c r="J120" s="901"/>
      <c r="K120" s="901"/>
      <c r="L120" s="901"/>
      <c r="M120" s="901"/>
      <c r="N120" s="901"/>
      <c r="O120" s="901"/>
      <c r="P120" s="901"/>
      <c r="Q120" s="901"/>
      <c r="R120" s="901"/>
      <c r="S120" s="901"/>
      <c r="T120" s="901"/>
      <c r="U120" s="901"/>
      <c r="V120" s="901"/>
      <c r="W120" s="901"/>
      <c r="X120" s="901"/>
      <c r="Y120" s="901"/>
      <c r="Z120" s="901"/>
      <c r="AA120" s="901"/>
      <c r="AB120" s="901"/>
    </row>
    <row r="121" spans="1:28" ht="23">
      <c r="A121" s="27">
        <v>113</v>
      </c>
      <c r="B121" s="25"/>
      <c r="C121" s="901"/>
      <c r="D121" s="901"/>
      <c r="E121" s="901"/>
      <c r="F121" s="901"/>
      <c r="G121" s="901"/>
      <c r="H121" s="901"/>
      <c r="I121" s="901"/>
      <c r="J121" s="901"/>
      <c r="K121" s="901"/>
      <c r="L121" s="901"/>
      <c r="M121" s="901"/>
      <c r="N121" s="901"/>
      <c r="O121" s="901"/>
      <c r="P121" s="901"/>
      <c r="Q121" s="901"/>
      <c r="R121" s="901"/>
      <c r="S121" s="901"/>
      <c r="T121" s="901"/>
      <c r="U121" s="901"/>
      <c r="V121" s="901"/>
      <c r="W121" s="901"/>
      <c r="X121" s="901"/>
      <c r="Y121" s="901"/>
      <c r="Z121" s="901"/>
      <c r="AA121" s="901"/>
      <c r="AB121" s="901"/>
    </row>
    <row r="122" spans="1:28" ht="23">
      <c r="A122" s="27">
        <v>114</v>
      </c>
      <c r="B122" s="25"/>
      <c r="C122" s="901"/>
      <c r="D122" s="901"/>
      <c r="E122" s="901"/>
      <c r="F122" s="901"/>
      <c r="G122" s="901"/>
      <c r="H122" s="901"/>
      <c r="I122" s="901"/>
      <c r="J122" s="901"/>
      <c r="K122" s="901"/>
      <c r="L122" s="901"/>
      <c r="M122" s="901"/>
      <c r="N122" s="901"/>
      <c r="O122" s="901"/>
      <c r="P122" s="901"/>
      <c r="Q122" s="901"/>
      <c r="R122" s="901"/>
      <c r="S122" s="901"/>
      <c r="T122" s="901"/>
      <c r="U122" s="901"/>
      <c r="V122" s="901"/>
      <c r="W122" s="901"/>
      <c r="X122" s="901"/>
      <c r="Y122" s="901"/>
      <c r="Z122" s="901"/>
      <c r="AA122" s="901"/>
      <c r="AB122" s="901"/>
    </row>
    <row r="123" spans="1:28" ht="23">
      <c r="A123" s="27">
        <v>115</v>
      </c>
      <c r="B123" s="25"/>
      <c r="C123" s="901"/>
      <c r="D123" s="901"/>
      <c r="E123" s="901"/>
      <c r="F123" s="901"/>
      <c r="G123" s="901"/>
      <c r="H123" s="901"/>
      <c r="I123" s="901"/>
      <c r="J123" s="901"/>
      <c r="K123" s="901"/>
      <c r="L123" s="901"/>
      <c r="M123" s="901"/>
      <c r="N123" s="901"/>
      <c r="O123" s="901"/>
      <c r="P123" s="901"/>
      <c r="Q123" s="901"/>
      <c r="R123" s="901"/>
      <c r="S123" s="901"/>
      <c r="T123" s="901"/>
      <c r="U123" s="901"/>
      <c r="V123" s="901"/>
      <c r="W123" s="901"/>
      <c r="X123" s="901"/>
      <c r="Y123" s="901"/>
      <c r="Z123" s="901"/>
      <c r="AA123" s="901"/>
      <c r="AB123" s="901"/>
    </row>
    <row r="124" spans="1:28" ht="23">
      <c r="A124" s="27">
        <v>116</v>
      </c>
      <c r="B124" s="25"/>
      <c r="C124" s="901"/>
      <c r="D124" s="901"/>
      <c r="E124" s="901"/>
      <c r="F124" s="901"/>
      <c r="G124" s="901"/>
      <c r="H124" s="901"/>
      <c r="I124" s="901"/>
      <c r="J124" s="901"/>
      <c r="K124" s="901"/>
      <c r="L124" s="901"/>
      <c r="M124" s="901"/>
      <c r="N124" s="901"/>
      <c r="O124" s="901"/>
      <c r="P124" s="901"/>
      <c r="Q124" s="901"/>
      <c r="R124" s="901"/>
      <c r="S124" s="901"/>
      <c r="T124" s="901"/>
      <c r="U124" s="901"/>
      <c r="V124" s="901"/>
      <c r="W124" s="901"/>
      <c r="X124" s="901"/>
      <c r="Y124" s="901"/>
      <c r="Z124" s="901"/>
      <c r="AA124" s="901"/>
      <c r="AB124" s="901"/>
    </row>
    <row r="125" spans="1:28" ht="23">
      <c r="A125" s="27">
        <v>117</v>
      </c>
      <c r="B125" s="25"/>
      <c r="C125" s="901"/>
      <c r="D125" s="901"/>
      <c r="E125" s="901"/>
      <c r="F125" s="901"/>
      <c r="G125" s="901"/>
      <c r="H125" s="901"/>
      <c r="I125" s="901"/>
      <c r="J125" s="901"/>
      <c r="K125" s="901"/>
      <c r="L125" s="901"/>
      <c r="M125" s="901"/>
      <c r="N125" s="901"/>
      <c r="O125" s="901"/>
      <c r="P125" s="901"/>
      <c r="Q125" s="901"/>
      <c r="R125" s="901"/>
      <c r="S125" s="901"/>
      <c r="T125" s="901"/>
      <c r="U125" s="901"/>
      <c r="V125" s="901"/>
      <c r="W125" s="901"/>
      <c r="X125" s="901"/>
      <c r="Y125" s="901"/>
      <c r="Z125" s="901"/>
      <c r="AA125" s="901"/>
      <c r="AB125" s="901"/>
    </row>
    <row r="126" spans="1:28" ht="23">
      <c r="A126" s="27">
        <v>118</v>
      </c>
      <c r="B126" s="25"/>
      <c r="C126" s="901"/>
      <c r="D126" s="901"/>
      <c r="E126" s="901"/>
      <c r="F126" s="901"/>
      <c r="G126" s="901"/>
      <c r="H126" s="901"/>
      <c r="I126" s="901"/>
      <c r="J126" s="901"/>
      <c r="K126" s="901"/>
      <c r="L126" s="901"/>
      <c r="M126" s="901"/>
      <c r="N126" s="901"/>
      <c r="O126" s="901"/>
      <c r="P126" s="901"/>
      <c r="Q126" s="901"/>
      <c r="R126" s="901"/>
      <c r="S126" s="901"/>
      <c r="T126" s="901"/>
      <c r="U126" s="901"/>
      <c r="V126" s="901"/>
      <c r="W126" s="901"/>
      <c r="X126" s="901"/>
      <c r="Y126" s="901"/>
      <c r="Z126" s="901"/>
      <c r="AA126" s="901"/>
      <c r="AB126" s="901"/>
    </row>
    <row r="127" spans="1:28" ht="23">
      <c r="A127" s="27">
        <v>119</v>
      </c>
      <c r="B127" s="25"/>
      <c r="C127" s="901"/>
      <c r="D127" s="901"/>
      <c r="E127" s="901"/>
      <c r="F127" s="901"/>
      <c r="G127" s="901"/>
      <c r="H127" s="901"/>
      <c r="I127" s="901"/>
      <c r="J127" s="901"/>
      <c r="K127" s="901"/>
      <c r="L127" s="901"/>
      <c r="M127" s="901"/>
      <c r="N127" s="901"/>
      <c r="O127" s="901"/>
      <c r="P127" s="901"/>
      <c r="Q127" s="901"/>
      <c r="R127" s="901"/>
      <c r="S127" s="901"/>
      <c r="T127" s="901"/>
      <c r="U127" s="901"/>
      <c r="V127" s="901"/>
      <c r="W127" s="901"/>
      <c r="X127" s="901"/>
      <c r="Y127" s="901"/>
      <c r="Z127" s="901"/>
      <c r="AA127" s="901"/>
      <c r="AB127" s="901"/>
    </row>
    <row r="128" spans="1:28" ht="23">
      <c r="A128" s="27">
        <v>120</v>
      </c>
      <c r="B128" s="25"/>
      <c r="C128" s="901"/>
      <c r="D128" s="901"/>
      <c r="E128" s="901"/>
      <c r="F128" s="901"/>
      <c r="G128" s="901"/>
      <c r="H128" s="901"/>
      <c r="I128" s="901"/>
      <c r="J128" s="901"/>
      <c r="K128" s="901"/>
      <c r="L128" s="901"/>
      <c r="M128" s="901"/>
      <c r="N128" s="901"/>
      <c r="O128" s="901"/>
      <c r="P128" s="901"/>
      <c r="Q128" s="901"/>
      <c r="R128" s="901"/>
      <c r="S128" s="901"/>
      <c r="T128" s="901"/>
      <c r="U128" s="901"/>
      <c r="V128" s="901"/>
      <c r="W128" s="901"/>
      <c r="X128" s="901"/>
      <c r="Y128" s="901"/>
      <c r="Z128" s="901"/>
      <c r="AA128" s="901"/>
      <c r="AB128" s="901"/>
    </row>
    <row r="129" spans="1:28" ht="23.5" thickBot="1">
      <c r="A129" s="1053" t="s">
        <v>30</v>
      </c>
      <c r="B129" s="1064"/>
      <c r="C129" s="901"/>
      <c r="D129" s="901"/>
      <c r="E129" s="901"/>
      <c r="F129" s="901"/>
      <c r="G129" s="901"/>
      <c r="H129" s="901"/>
      <c r="I129" s="901"/>
      <c r="J129" s="901"/>
      <c r="K129" s="901"/>
      <c r="L129" s="901"/>
      <c r="M129" s="901"/>
      <c r="N129" s="901"/>
      <c r="O129" s="901"/>
      <c r="P129" s="901"/>
      <c r="Q129" s="901"/>
      <c r="R129" s="901"/>
      <c r="S129" s="901"/>
      <c r="T129" s="901"/>
      <c r="U129" s="901"/>
      <c r="V129" s="901"/>
      <c r="W129" s="901"/>
      <c r="X129" s="901"/>
      <c r="Y129" s="901"/>
      <c r="Z129" s="901"/>
      <c r="AA129" s="901"/>
      <c r="AB129" s="901"/>
    </row>
  </sheetData>
  <mergeCells count="11">
    <mergeCell ref="A129:B129"/>
    <mergeCell ref="F6:G6"/>
    <mergeCell ref="A7:A8"/>
    <mergeCell ref="B7:B8"/>
    <mergeCell ref="C7:AB7"/>
    <mergeCell ref="A5:G5"/>
    <mergeCell ref="F1:G1"/>
    <mergeCell ref="A2:D2"/>
    <mergeCell ref="F2:G2"/>
    <mergeCell ref="A3:D3"/>
    <mergeCell ref="F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opLeftCell="A19" workbookViewId="0">
      <selection activeCell="F36" sqref="F36"/>
    </sheetView>
  </sheetViews>
  <sheetFormatPr defaultColWidth="9.1796875" defaultRowHeight="12.5"/>
  <cols>
    <col min="1" max="1" width="5.81640625" style="193" customWidth="1"/>
    <col min="2" max="2" width="37.453125" style="193" customWidth="1"/>
    <col min="3" max="3" width="6.81640625" style="193" customWidth="1"/>
    <col min="4" max="4" width="18" style="193" customWidth="1"/>
    <col min="5" max="5" width="17.453125" style="193" customWidth="1"/>
    <col min="6" max="6" width="18.81640625" style="193" customWidth="1"/>
    <col min="7" max="7" width="10.81640625" style="193" customWidth="1"/>
    <col min="8" max="8" width="14.81640625" style="193" customWidth="1"/>
    <col min="9" max="9" width="9.81640625" style="193" customWidth="1"/>
    <col min="10" max="10" width="9.1796875" style="193"/>
    <col min="11" max="11" width="19.1796875" style="193" bestFit="1" customWidth="1"/>
    <col min="12" max="12" width="16.54296875" style="193" bestFit="1" customWidth="1"/>
    <col min="13" max="13" width="15" style="193" bestFit="1" customWidth="1"/>
    <col min="14" max="14" width="14" style="193" bestFit="1" customWidth="1"/>
    <col min="15" max="15" width="15" style="193" bestFit="1" customWidth="1"/>
    <col min="16" max="16384" width="9.1796875" style="193"/>
  </cols>
  <sheetData>
    <row r="1" spans="1:9" ht="22" customHeight="1">
      <c r="A1" s="100"/>
      <c r="B1" s="100"/>
      <c r="C1" s="100"/>
      <c r="D1" s="100"/>
      <c r="E1" s="100"/>
      <c r="F1" s="101"/>
      <c r="G1" s="974" t="s">
        <v>2</v>
      </c>
      <c r="H1" s="974"/>
      <c r="I1" s="974"/>
    </row>
    <row r="2" spans="1:9" ht="27" customHeight="1">
      <c r="A2" s="975" t="s">
        <v>3</v>
      </c>
      <c r="B2" s="975"/>
      <c r="C2" s="100"/>
      <c r="D2" s="100"/>
      <c r="E2" s="100"/>
      <c r="F2" s="101"/>
      <c r="G2" s="976" t="s">
        <v>4</v>
      </c>
      <c r="H2" s="976"/>
      <c r="I2" s="976"/>
    </row>
    <row r="3" spans="1:9" ht="25" customHeight="1">
      <c r="A3" s="963" t="s">
        <v>5</v>
      </c>
      <c r="B3" s="963"/>
      <c r="C3" s="963" t="s">
        <v>345</v>
      </c>
      <c r="D3" s="963"/>
      <c r="E3" s="963"/>
      <c r="F3" s="963"/>
      <c r="G3" s="977">
        <v>3</v>
      </c>
      <c r="H3" s="977"/>
      <c r="I3" s="977"/>
    </row>
    <row r="4" spans="1:9" ht="11.25" customHeight="1" thickBot="1">
      <c r="A4" s="100"/>
      <c r="B4" s="100"/>
      <c r="C4" s="100"/>
      <c r="D4" s="100"/>
      <c r="E4" s="100"/>
      <c r="F4" s="101"/>
      <c r="G4" s="100"/>
      <c r="H4" s="100"/>
      <c r="I4" s="100"/>
    </row>
    <row r="5" spans="1:9" ht="21" customHeight="1">
      <c r="A5" s="967" t="s">
        <v>7</v>
      </c>
      <c r="B5" s="969" t="s">
        <v>286</v>
      </c>
      <c r="C5" s="969" t="s">
        <v>287</v>
      </c>
      <c r="D5" s="199" t="s">
        <v>288</v>
      </c>
      <c r="E5" s="199" t="s">
        <v>10</v>
      </c>
      <c r="F5" s="201" t="s">
        <v>288</v>
      </c>
      <c r="G5" s="971" t="s">
        <v>11</v>
      </c>
      <c r="H5" s="972"/>
      <c r="I5" s="960" t="s">
        <v>12</v>
      </c>
    </row>
    <row r="6" spans="1:9" ht="21" customHeight="1">
      <c r="A6" s="968"/>
      <c r="B6" s="970"/>
      <c r="C6" s="970"/>
      <c r="D6" s="202" t="s">
        <v>289</v>
      </c>
      <c r="E6" s="200" t="s">
        <v>290</v>
      </c>
      <c r="F6" s="203" t="s">
        <v>290</v>
      </c>
      <c r="G6" s="204" t="s">
        <v>291</v>
      </c>
      <c r="H6" s="204" t="s">
        <v>15</v>
      </c>
      <c r="I6" s="961"/>
    </row>
    <row r="7" spans="1:9" ht="21" customHeight="1">
      <c r="A7" s="102" t="s">
        <v>292</v>
      </c>
      <c r="B7" s="91" t="s">
        <v>293</v>
      </c>
      <c r="C7" s="91" t="s">
        <v>294</v>
      </c>
      <c r="D7" s="91">
        <v>1</v>
      </c>
      <c r="E7" s="91" t="s">
        <v>295</v>
      </c>
      <c r="F7" s="103">
        <v>3</v>
      </c>
      <c r="G7" s="104" t="s">
        <v>296</v>
      </c>
      <c r="H7" s="104" t="s">
        <v>297</v>
      </c>
      <c r="I7" s="105">
        <v>4</v>
      </c>
    </row>
    <row r="8" spans="1:9" ht="21" customHeight="1">
      <c r="A8" s="106">
        <v>1</v>
      </c>
      <c r="B8" s="107" t="s">
        <v>298</v>
      </c>
      <c r="C8" s="108" t="s">
        <v>299</v>
      </c>
      <c r="D8" s="109">
        <f>D9+D10+D11</f>
        <v>528000</v>
      </c>
      <c r="E8" s="109">
        <f>E9+E10+E11</f>
        <v>585000</v>
      </c>
      <c r="F8" s="110">
        <f>F9+F10+F11</f>
        <v>454000</v>
      </c>
      <c r="G8" s="111">
        <f>F8/E8*100</f>
        <v>77.606837606837615</v>
      </c>
      <c r="H8" s="110">
        <f>F8-D8</f>
        <v>-74000</v>
      </c>
      <c r="I8" s="112"/>
    </row>
    <row r="9" spans="1:9" ht="21" customHeight="1">
      <c r="A9" s="113"/>
      <c r="B9" s="114" t="s">
        <v>346</v>
      </c>
      <c r="C9" s="91" t="s">
        <v>299</v>
      </c>
      <c r="D9" s="115">
        <v>13000</v>
      </c>
      <c r="E9" s="115">
        <v>15000</v>
      </c>
      <c r="F9" s="116">
        <v>24000</v>
      </c>
      <c r="G9" s="117">
        <f t="shared" ref="G9:G23" si="0">F9/E9*100</f>
        <v>160</v>
      </c>
      <c r="H9" s="116">
        <f t="shared" ref="H9:H26" si="1">F9-D9</f>
        <v>11000</v>
      </c>
      <c r="I9" s="118"/>
    </row>
    <row r="10" spans="1:9" ht="21" customHeight="1">
      <c r="A10" s="113"/>
      <c r="B10" s="114" t="s">
        <v>300</v>
      </c>
      <c r="C10" s="91" t="s">
        <v>299</v>
      </c>
      <c r="D10" s="119">
        <v>355000</v>
      </c>
      <c r="E10" s="115">
        <v>390000</v>
      </c>
      <c r="F10" s="120">
        <v>300000</v>
      </c>
      <c r="G10" s="117">
        <f t="shared" si="0"/>
        <v>76.923076923076934</v>
      </c>
      <c r="H10" s="116">
        <f t="shared" si="1"/>
        <v>-55000</v>
      </c>
      <c r="I10" s="121"/>
    </row>
    <row r="11" spans="1:9" ht="21" customHeight="1">
      <c r="A11" s="113"/>
      <c r="B11" s="114" t="s">
        <v>301</v>
      </c>
      <c r="C11" s="91" t="s">
        <v>299</v>
      </c>
      <c r="D11" s="119">
        <v>160000</v>
      </c>
      <c r="E11" s="115">
        <v>180000</v>
      </c>
      <c r="F11" s="120">
        <v>130000</v>
      </c>
      <c r="G11" s="117">
        <f t="shared" si="0"/>
        <v>72.222222222222214</v>
      </c>
      <c r="H11" s="116">
        <f t="shared" si="1"/>
        <v>-30000</v>
      </c>
      <c r="I11" s="122"/>
    </row>
    <row r="12" spans="1:9" ht="21" customHeight="1">
      <c r="A12" s="106">
        <v>2</v>
      </c>
      <c r="B12" s="107" t="s">
        <v>302</v>
      </c>
      <c r="C12" s="108" t="s">
        <v>299</v>
      </c>
      <c r="D12" s="109">
        <v>110000</v>
      </c>
      <c r="E12" s="109">
        <v>110000</v>
      </c>
      <c r="F12" s="110">
        <v>115000</v>
      </c>
      <c r="G12" s="111">
        <f t="shared" si="0"/>
        <v>104.54545454545455</v>
      </c>
      <c r="H12" s="110">
        <f t="shared" si="1"/>
        <v>5000</v>
      </c>
      <c r="I12" s="123" t="s">
        <v>0</v>
      </c>
    </row>
    <row r="13" spans="1:9" ht="21" customHeight="1">
      <c r="A13" s="106">
        <v>3</v>
      </c>
      <c r="B13" s="107" t="s">
        <v>268</v>
      </c>
      <c r="C13" s="108" t="s">
        <v>299</v>
      </c>
      <c r="D13" s="109">
        <f>D14</f>
        <v>90000</v>
      </c>
      <c r="E13" s="109">
        <f>E14</f>
        <v>100000</v>
      </c>
      <c r="F13" s="110">
        <f>F14</f>
        <v>70000</v>
      </c>
      <c r="G13" s="111">
        <f t="shared" si="0"/>
        <v>70</v>
      </c>
      <c r="H13" s="110">
        <f t="shared" si="1"/>
        <v>-20000</v>
      </c>
      <c r="I13" s="112"/>
    </row>
    <row r="14" spans="1:9" ht="21" customHeight="1">
      <c r="A14" s="113"/>
      <c r="B14" s="25" t="s">
        <v>303</v>
      </c>
      <c r="C14" s="91" t="s">
        <v>299</v>
      </c>
      <c r="D14" s="124">
        <v>90000</v>
      </c>
      <c r="E14" s="124">
        <v>100000</v>
      </c>
      <c r="F14" s="125">
        <v>70000</v>
      </c>
      <c r="G14" s="126">
        <f t="shared" si="0"/>
        <v>70</v>
      </c>
      <c r="H14" s="125">
        <f t="shared" si="1"/>
        <v>-20000</v>
      </c>
      <c r="I14" s="49"/>
    </row>
    <row r="15" spans="1:9" ht="21" customHeight="1">
      <c r="A15" s="113"/>
      <c r="B15" s="25" t="s">
        <v>304</v>
      </c>
      <c r="C15" s="91" t="s">
        <v>305</v>
      </c>
      <c r="D15" s="124">
        <v>320000</v>
      </c>
      <c r="E15" s="124">
        <v>300000</v>
      </c>
      <c r="F15" s="125">
        <v>215500</v>
      </c>
      <c r="G15" s="126">
        <f t="shared" si="0"/>
        <v>71.833333333333343</v>
      </c>
      <c r="H15" s="125">
        <f t="shared" si="1"/>
        <v>-104500</v>
      </c>
      <c r="I15" s="49" t="s">
        <v>0</v>
      </c>
    </row>
    <row r="16" spans="1:9" ht="21" customHeight="1">
      <c r="A16" s="113"/>
      <c r="B16" s="25" t="s">
        <v>306</v>
      </c>
      <c r="C16" s="91" t="s">
        <v>307</v>
      </c>
      <c r="D16" s="124">
        <v>150000000</v>
      </c>
      <c r="E16" s="124">
        <v>180000000</v>
      </c>
      <c r="F16" s="125">
        <v>120000000</v>
      </c>
      <c r="G16" s="126">
        <f t="shared" si="0"/>
        <v>66.666666666666657</v>
      </c>
      <c r="H16" s="125">
        <f t="shared" si="1"/>
        <v>-30000000</v>
      </c>
      <c r="I16" s="49"/>
    </row>
    <row r="17" spans="1:9" ht="21" customHeight="1">
      <c r="A17" s="106">
        <v>4</v>
      </c>
      <c r="B17" s="107" t="s">
        <v>259</v>
      </c>
      <c r="C17" s="108" t="s">
        <v>299</v>
      </c>
      <c r="D17" s="109">
        <f>D18+D19</f>
        <v>98500</v>
      </c>
      <c r="E17" s="109">
        <f>E18+E19</f>
        <v>158000</v>
      </c>
      <c r="F17" s="110">
        <f>F18+F19</f>
        <v>79000</v>
      </c>
      <c r="G17" s="111">
        <f t="shared" si="0"/>
        <v>50</v>
      </c>
      <c r="H17" s="110">
        <f t="shared" si="1"/>
        <v>-19500</v>
      </c>
      <c r="I17" s="112"/>
    </row>
    <row r="18" spans="1:9" ht="21" customHeight="1">
      <c r="A18" s="113"/>
      <c r="B18" s="25" t="s">
        <v>343</v>
      </c>
      <c r="C18" s="91" t="s">
        <v>299</v>
      </c>
      <c r="D18" s="124">
        <v>90000</v>
      </c>
      <c r="E18" s="124">
        <v>150000</v>
      </c>
      <c r="F18" s="125">
        <v>70000</v>
      </c>
      <c r="G18" s="126">
        <f t="shared" si="0"/>
        <v>46.666666666666664</v>
      </c>
      <c r="H18" s="125">
        <f t="shared" si="1"/>
        <v>-20000</v>
      </c>
      <c r="I18" s="49"/>
    </row>
    <row r="19" spans="1:9" ht="21" customHeight="1">
      <c r="A19" s="113"/>
      <c r="B19" s="25" t="s">
        <v>308</v>
      </c>
      <c r="C19" s="91" t="s">
        <v>299</v>
      </c>
      <c r="D19" s="124">
        <v>8500</v>
      </c>
      <c r="E19" s="124">
        <v>8000</v>
      </c>
      <c r="F19" s="125">
        <v>9000</v>
      </c>
      <c r="G19" s="126">
        <f t="shared" si="0"/>
        <v>112.5</v>
      </c>
      <c r="H19" s="125">
        <f t="shared" si="1"/>
        <v>500</v>
      </c>
      <c r="I19" s="49"/>
    </row>
    <row r="20" spans="1:9" ht="21" customHeight="1">
      <c r="A20" s="113"/>
      <c r="B20" s="25" t="s">
        <v>309</v>
      </c>
      <c r="C20" s="91" t="s">
        <v>310</v>
      </c>
      <c r="D20" s="124">
        <v>55000000</v>
      </c>
      <c r="E20" s="124">
        <v>60000000</v>
      </c>
      <c r="F20" s="125">
        <v>60000000</v>
      </c>
      <c r="G20" s="126">
        <f t="shared" si="0"/>
        <v>100</v>
      </c>
      <c r="H20" s="125">
        <f t="shared" si="1"/>
        <v>5000000</v>
      </c>
      <c r="I20" s="49"/>
    </row>
    <row r="21" spans="1:9" ht="21" customHeight="1">
      <c r="A21" s="106">
        <v>5</v>
      </c>
      <c r="B21" s="107" t="s">
        <v>311</v>
      </c>
      <c r="C21" s="108" t="s">
        <v>299</v>
      </c>
      <c r="D21" s="109">
        <f>D22+D23</f>
        <v>17000</v>
      </c>
      <c r="E21" s="109">
        <f>E22+E23</f>
        <v>30000</v>
      </c>
      <c r="F21" s="110">
        <f>F22+F23</f>
        <v>17500</v>
      </c>
      <c r="G21" s="111">
        <f t="shared" si="0"/>
        <v>58.333333333333336</v>
      </c>
      <c r="H21" s="110">
        <f t="shared" si="1"/>
        <v>500</v>
      </c>
      <c r="I21" s="112"/>
    </row>
    <row r="22" spans="1:9" ht="21" customHeight="1">
      <c r="A22" s="113"/>
      <c r="B22" s="25" t="s">
        <v>312</v>
      </c>
      <c r="C22" s="91" t="s">
        <v>299</v>
      </c>
      <c r="D22" s="127">
        <v>11000</v>
      </c>
      <c r="E22" s="124">
        <v>20000</v>
      </c>
      <c r="F22" s="128">
        <v>11300</v>
      </c>
      <c r="G22" s="129">
        <f t="shared" si="0"/>
        <v>56.499999999999993</v>
      </c>
      <c r="H22" s="125">
        <f t="shared" si="1"/>
        <v>300</v>
      </c>
      <c r="I22" s="49"/>
    </row>
    <row r="23" spans="1:9" ht="21" customHeight="1">
      <c r="A23" s="113"/>
      <c r="B23" s="25" t="s">
        <v>313</v>
      </c>
      <c r="C23" s="91" t="s">
        <v>299</v>
      </c>
      <c r="D23" s="127">
        <v>6000</v>
      </c>
      <c r="E23" s="124">
        <v>10000</v>
      </c>
      <c r="F23" s="233">
        <v>6200</v>
      </c>
      <c r="G23" s="129">
        <f t="shared" si="0"/>
        <v>62</v>
      </c>
      <c r="H23" s="125">
        <f t="shared" si="1"/>
        <v>200</v>
      </c>
      <c r="I23" s="49"/>
    </row>
    <row r="24" spans="1:9" ht="21" customHeight="1">
      <c r="A24" s="106">
        <v>6</v>
      </c>
      <c r="B24" s="107" t="s">
        <v>314</v>
      </c>
      <c r="C24" s="108" t="s">
        <v>315</v>
      </c>
      <c r="D24" s="130">
        <f>D25+D26</f>
        <v>3826</v>
      </c>
      <c r="E24" s="109"/>
      <c r="F24" s="110">
        <f>F25+F26</f>
        <v>3686</v>
      </c>
      <c r="G24" s="111"/>
      <c r="H24" s="110">
        <f t="shared" si="1"/>
        <v>-140</v>
      </c>
      <c r="I24" s="112"/>
    </row>
    <row r="25" spans="1:9" ht="21" customHeight="1">
      <c r="A25" s="113"/>
      <c r="B25" s="25" t="s">
        <v>316</v>
      </c>
      <c r="C25" s="91" t="s">
        <v>315</v>
      </c>
      <c r="D25" s="127">
        <v>3724</v>
      </c>
      <c r="E25" s="124"/>
      <c r="F25" s="127">
        <v>3553</v>
      </c>
      <c r="G25" s="126"/>
      <c r="H25" s="125">
        <f t="shared" si="1"/>
        <v>-171</v>
      </c>
      <c r="I25" s="49"/>
    </row>
    <row r="26" spans="1:9" ht="21" customHeight="1">
      <c r="A26" s="113"/>
      <c r="B26" s="25" t="s">
        <v>317</v>
      </c>
      <c r="C26" s="91" t="s">
        <v>315</v>
      </c>
      <c r="D26" s="124">
        <v>102</v>
      </c>
      <c r="E26" s="124"/>
      <c r="F26" s="124">
        <v>133</v>
      </c>
      <c r="G26" s="126"/>
      <c r="H26" s="125">
        <f t="shared" si="1"/>
        <v>31</v>
      </c>
      <c r="I26" s="49"/>
    </row>
    <row r="27" spans="1:9" ht="21" customHeight="1">
      <c r="A27" s="131"/>
      <c r="B27" s="132"/>
      <c r="C27" s="133"/>
      <c r="D27" s="134"/>
      <c r="E27" s="134"/>
      <c r="F27" s="135"/>
      <c r="G27" s="136"/>
      <c r="H27" s="135"/>
      <c r="I27" s="137"/>
    </row>
    <row r="28" spans="1:9" ht="21" customHeight="1">
      <c r="A28" s="102" t="s">
        <v>292</v>
      </c>
      <c r="B28" s="91" t="s">
        <v>293</v>
      </c>
      <c r="C28" s="91" t="s">
        <v>294</v>
      </c>
      <c r="D28" s="138">
        <v>1</v>
      </c>
      <c r="E28" s="138">
        <v>2</v>
      </c>
      <c r="F28" s="139">
        <v>3</v>
      </c>
      <c r="G28" s="140" t="s">
        <v>296</v>
      </c>
      <c r="H28" s="140" t="s">
        <v>297</v>
      </c>
      <c r="I28" s="141">
        <v>4</v>
      </c>
    </row>
    <row r="29" spans="1:9" ht="21" customHeight="1">
      <c r="A29" s="106">
        <v>7</v>
      </c>
      <c r="B29" s="107" t="s">
        <v>318</v>
      </c>
      <c r="C29" s="142"/>
      <c r="D29" s="143"/>
      <c r="E29" s="143"/>
      <c r="F29" s="144"/>
      <c r="G29" s="145"/>
      <c r="H29" s="144"/>
      <c r="I29" s="146"/>
    </row>
    <row r="30" spans="1:9" ht="21" customHeight="1">
      <c r="A30" s="113"/>
      <c r="B30" s="25" t="s">
        <v>319</v>
      </c>
      <c r="C30" s="91" t="s">
        <v>307</v>
      </c>
      <c r="D30" s="127">
        <v>5200000</v>
      </c>
      <c r="E30" s="147"/>
      <c r="F30" s="128">
        <v>5000000</v>
      </c>
      <c r="G30" s="148"/>
      <c r="H30" s="128">
        <f>F30-D30</f>
        <v>-200000</v>
      </c>
      <c r="I30" s="49"/>
    </row>
    <row r="31" spans="1:9" ht="21" customHeight="1">
      <c r="A31" s="113"/>
      <c r="B31" s="25" t="s">
        <v>320</v>
      </c>
      <c r="C31" s="91" t="s">
        <v>321</v>
      </c>
      <c r="D31" s="147">
        <v>100</v>
      </c>
      <c r="E31" s="147"/>
      <c r="F31" s="149">
        <v>90</v>
      </c>
      <c r="G31" s="148"/>
      <c r="H31" s="149" t="s">
        <v>0</v>
      </c>
      <c r="I31" s="49"/>
    </row>
    <row r="32" spans="1:9" ht="21" customHeight="1">
      <c r="A32" s="113"/>
      <c r="B32" s="25" t="s">
        <v>322</v>
      </c>
      <c r="C32" s="91" t="s">
        <v>323</v>
      </c>
      <c r="D32" s="147"/>
      <c r="E32" s="147"/>
      <c r="F32" s="149"/>
      <c r="G32" s="148"/>
      <c r="H32" s="149"/>
      <c r="I32" s="49"/>
    </row>
    <row r="33" spans="1:15" ht="21" customHeight="1">
      <c r="A33" s="113"/>
      <c r="B33" s="25" t="s">
        <v>324</v>
      </c>
      <c r="C33" s="91" t="s">
        <v>325</v>
      </c>
      <c r="D33" s="147"/>
      <c r="E33" s="147"/>
      <c r="F33" s="149"/>
      <c r="G33" s="148"/>
      <c r="H33" s="149"/>
      <c r="I33" s="49"/>
    </row>
    <row r="34" spans="1:15" ht="21" customHeight="1">
      <c r="A34" s="113"/>
      <c r="B34" s="25" t="s">
        <v>326</v>
      </c>
      <c r="C34" s="91" t="s">
        <v>325</v>
      </c>
      <c r="D34" s="124">
        <v>170</v>
      </c>
      <c r="E34" s="147"/>
      <c r="F34" s="125"/>
      <c r="G34" s="148"/>
      <c r="H34" s="149" t="s">
        <v>0</v>
      </c>
      <c r="I34" s="49"/>
      <c r="M34" s="62" t="s">
        <v>355</v>
      </c>
    </row>
    <row r="35" spans="1:15" ht="21" customHeight="1">
      <c r="A35" s="106">
        <v>8</v>
      </c>
      <c r="B35" s="107" t="s">
        <v>327</v>
      </c>
      <c r="C35" s="108" t="s">
        <v>328</v>
      </c>
      <c r="D35" s="109">
        <f>D36+D37+D38+D39+D40+D42+D43</f>
        <v>3449033867</v>
      </c>
      <c r="E35" s="109">
        <v>3042500000</v>
      </c>
      <c r="F35" s="110">
        <f>F36+F37+F38+F39+F40+F42+F43</f>
        <v>3616660382</v>
      </c>
      <c r="G35" s="150">
        <f>F35/E35*100</f>
        <v>118.87133548069022</v>
      </c>
      <c r="H35" s="110">
        <f>F35-D35</f>
        <v>167626515</v>
      </c>
      <c r="I35" s="151"/>
      <c r="K35" s="195">
        <f>K36+K37+K38+K39+K40+K42+K43</f>
        <v>3616660382</v>
      </c>
      <c r="L35" s="208">
        <v>276649000</v>
      </c>
      <c r="M35" s="210">
        <f>K35-L35</f>
        <v>3340011382</v>
      </c>
    </row>
    <row r="36" spans="1:15" ht="21" customHeight="1">
      <c r="A36" s="113"/>
      <c r="B36" s="25" t="s">
        <v>329</v>
      </c>
      <c r="C36" s="91" t="s">
        <v>328</v>
      </c>
      <c r="D36" s="124">
        <v>1516430000</v>
      </c>
      <c r="E36" s="147"/>
      <c r="F36" s="125">
        <v>2176289000</v>
      </c>
      <c r="G36" s="152"/>
      <c r="H36" s="125"/>
      <c r="I36" s="49"/>
      <c r="K36" s="195">
        <f>L36-M36</f>
        <v>2176289000</v>
      </c>
      <c r="L36" s="194">
        <v>2681573100</v>
      </c>
      <c r="M36" s="194">
        <v>505284100</v>
      </c>
    </row>
    <row r="37" spans="1:15" ht="21" customHeight="1">
      <c r="A37" s="113"/>
      <c r="B37" s="25" t="s">
        <v>348</v>
      </c>
      <c r="C37" s="91" t="s">
        <v>328</v>
      </c>
      <c r="D37" s="124">
        <v>849125000</v>
      </c>
      <c r="E37" s="147"/>
      <c r="F37" s="125"/>
      <c r="G37" s="152" t="s">
        <v>0</v>
      </c>
      <c r="H37" s="149" t="s">
        <v>0</v>
      </c>
      <c r="I37" s="49"/>
    </row>
    <row r="38" spans="1:15" ht="21" customHeight="1">
      <c r="A38" s="113"/>
      <c r="B38" s="25" t="s">
        <v>330</v>
      </c>
      <c r="C38" s="91" t="s">
        <v>328</v>
      </c>
      <c r="D38" s="124">
        <v>435161400</v>
      </c>
      <c r="E38" s="147"/>
      <c r="F38" s="125">
        <v>505284100</v>
      </c>
      <c r="G38" s="152" t="s">
        <v>0</v>
      </c>
      <c r="H38" s="149" t="s">
        <v>0</v>
      </c>
      <c r="I38" s="49"/>
      <c r="K38" s="195">
        <f>L38+M38+N38+O38</f>
        <v>505284100</v>
      </c>
      <c r="L38" s="194">
        <v>27028000</v>
      </c>
      <c r="M38" s="194">
        <v>80082500</v>
      </c>
      <c r="N38" s="194">
        <v>51376000</v>
      </c>
      <c r="O38" s="194">
        <v>346797600</v>
      </c>
    </row>
    <row r="39" spans="1:15" ht="21" customHeight="1">
      <c r="A39" s="113"/>
      <c r="B39" s="25" t="s">
        <v>331</v>
      </c>
      <c r="C39" s="91" t="s">
        <v>328</v>
      </c>
      <c r="D39" s="127">
        <v>111903000</v>
      </c>
      <c r="E39" s="147"/>
      <c r="F39" s="128">
        <v>570395500</v>
      </c>
      <c r="G39" s="152"/>
      <c r="H39" s="128"/>
      <c r="I39" s="49"/>
      <c r="K39" s="207">
        <f>L39*M39</f>
        <v>553298000</v>
      </c>
      <c r="L39" s="208">
        <v>276649000</v>
      </c>
      <c r="M39" s="209">
        <v>2</v>
      </c>
    </row>
    <row r="40" spans="1:15" ht="21" customHeight="1">
      <c r="A40" s="113"/>
      <c r="B40" s="25" t="s">
        <v>187</v>
      </c>
      <c r="C40" s="91" t="s">
        <v>328</v>
      </c>
      <c r="D40" s="127">
        <v>43950000</v>
      </c>
      <c r="E40" s="147"/>
      <c r="F40" s="128"/>
      <c r="G40" s="152"/>
      <c r="H40" s="149" t="s">
        <v>0</v>
      </c>
      <c r="I40" s="49"/>
      <c r="K40" s="221">
        <v>17097500</v>
      </c>
    </row>
    <row r="41" spans="1:15" ht="21" customHeight="1">
      <c r="A41" s="113"/>
      <c r="B41" s="25" t="s">
        <v>190</v>
      </c>
      <c r="C41" s="91"/>
      <c r="D41" s="147"/>
      <c r="E41" s="147"/>
      <c r="F41" s="149"/>
      <c r="G41" s="152" t="s">
        <v>0</v>
      </c>
      <c r="H41" s="149" t="s">
        <v>0</v>
      </c>
      <c r="I41" s="49"/>
      <c r="K41" s="220">
        <f>SUM(K39:K40)</f>
        <v>570395500</v>
      </c>
    </row>
    <row r="42" spans="1:15" ht="21" customHeight="1">
      <c r="A42" s="113"/>
      <c r="B42" s="25" t="s">
        <v>332</v>
      </c>
      <c r="C42" s="91" t="s">
        <v>328</v>
      </c>
      <c r="D42" s="124">
        <v>386404467</v>
      </c>
      <c r="E42" s="147"/>
      <c r="F42" s="153">
        <v>230551782</v>
      </c>
      <c r="G42" s="152"/>
      <c r="H42" s="149"/>
      <c r="I42" s="49"/>
      <c r="K42" s="198">
        <v>230551782</v>
      </c>
    </row>
    <row r="43" spans="1:15" ht="21" customHeight="1" thickBot="1">
      <c r="A43" s="166"/>
      <c r="B43" s="167" t="s">
        <v>344</v>
      </c>
      <c r="C43" s="168" t="s">
        <v>328</v>
      </c>
      <c r="D43" s="169">
        <v>106060000</v>
      </c>
      <c r="E43" s="170"/>
      <c r="F43" s="171">
        <v>134140000</v>
      </c>
      <c r="G43" s="172" t="s">
        <v>0</v>
      </c>
      <c r="H43" s="94" t="s">
        <v>0</v>
      </c>
      <c r="I43" s="173"/>
      <c r="K43" s="206">
        <v>134140000</v>
      </c>
      <c r="L43" s="206"/>
    </row>
    <row r="44" spans="1:15" ht="16.5" customHeight="1">
      <c r="A44" s="100"/>
      <c r="B44" s="154"/>
      <c r="C44" s="53"/>
      <c r="D44" s="155"/>
      <c r="E44" s="100"/>
      <c r="F44" s="156"/>
      <c r="G44" s="157"/>
      <c r="H44" s="100"/>
      <c r="I44" s="100"/>
    </row>
    <row r="45" spans="1:15" ht="23">
      <c r="A45" s="100"/>
      <c r="B45" s="100"/>
      <c r="C45" s="100"/>
      <c r="D45" s="100"/>
      <c r="E45" s="100"/>
      <c r="F45" s="962" t="s">
        <v>333</v>
      </c>
      <c r="G45" s="962"/>
      <c r="H45" s="962"/>
      <c r="I45" s="962"/>
    </row>
    <row r="46" spans="1:15" ht="23.15" customHeight="1">
      <c r="A46" s="964" t="s">
        <v>334</v>
      </c>
      <c r="B46" s="964"/>
      <c r="C46" s="965" t="s">
        <v>347</v>
      </c>
      <c r="D46" s="965"/>
      <c r="E46" s="965"/>
      <c r="F46" s="965"/>
      <c r="G46" s="965"/>
      <c r="H46" s="222" t="s">
        <v>335</v>
      </c>
      <c r="I46" s="99"/>
    </row>
    <row r="47" spans="1:15" ht="23.15" customHeight="1">
      <c r="A47" s="964" t="s">
        <v>336</v>
      </c>
      <c r="B47" s="964"/>
      <c r="C47" s="973" t="s">
        <v>337</v>
      </c>
      <c r="D47" s="973"/>
      <c r="E47" s="973"/>
      <c r="F47" s="973"/>
      <c r="G47" s="973"/>
      <c r="H47" s="99"/>
      <c r="I47" s="99"/>
    </row>
    <row r="48" spans="1:15" ht="23.15" customHeight="1">
      <c r="A48" s="964" t="s">
        <v>338</v>
      </c>
      <c r="B48" s="964"/>
      <c r="C48" s="196"/>
      <c r="D48" s="966"/>
      <c r="E48" s="966"/>
      <c r="F48" s="966"/>
      <c r="G48" s="197"/>
      <c r="H48" s="99"/>
      <c r="I48" s="99"/>
    </row>
    <row r="49" spans="8:9" ht="20.5">
      <c r="H49" s="205"/>
    </row>
    <row r="50" spans="8:9" ht="23">
      <c r="H50" s="963" t="s">
        <v>356</v>
      </c>
      <c r="I50" s="963"/>
    </row>
  </sheetData>
  <mergeCells count="19">
    <mergeCell ref="G1:I1"/>
    <mergeCell ref="A2:B2"/>
    <mergeCell ref="G2:I2"/>
    <mergeCell ref="A3:B3"/>
    <mergeCell ref="C3:F3"/>
    <mergeCell ref="G3:I3"/>
    <mergeCell ref="I5:I6"/>
    <mergeCell ref="F45:I45"/>
    <mergeCell ref="H50:I50"/>
    <mergeCell ref="A46:B46"/>
    <mergeCell ref="C46:G46"/>
    <mergeCell ref="A47:B47"/>
    <mergeCell ref="A48:B48"/>
    <mergeCell ref="D48:F48"/>
    <mergeCell ref="A5:A6"/>
    <mergeCell ref="B5:B6"/>
    <mergeCell ref="C5:C6"/>
    <mergeCell ref="G5:H5"/>
    <mergeCell ref="C47:G47"/>
  </mergeCells>
  <printOptions horizontalCentered="1"/>
  <pageMargins left="0.5" right="0.5" top="0" bottom="0.5" header="0.5" footer="0.5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60"/>
  <sheetViews>
    <sheetView topLeftCell="A31" workbookViewId="0">
      <selection activeCell="H10" sqref="H10"/>
    </sheetView>
  </sheetViews>
  <sheetFormatPr defaultColWidth="9.1796875" defaultRowHeight="12.5"/>
  <cols>
    <col min="1" max="1" width="6" style="20" customWidth="1"/>
    <col min="2" max="2" width="19.54296875" style="16" customWidth="1"/>
    <col min="3" max="5" width="14.81640625" style="16" customWidth="1"/>
    <col min="6" max="6" width="20.54296875" style="16" customWidth="1"/>
    <col min="7" max="16384" width="9.1796875" style="16"/>
  </cols>
  <sheetData>
    <row r="1" spans="1:7" ht="21" customHeight="1">
      <c r="D1" s="974" t="s">
        <v>2</v>
      </c>
      <c r="E1" s="974"/>
      <c r="F1" s="974"/>
      <c r="G1" s="246"/>
    </row>
    <row r="2" spans="1:7" ht="24.75" customHeight="1">
      <c r="A2" s="1042" t="s">
        <v>3</v>
      </c>
      <c r="B2" s="1042"/>
      <c r="C2" s="1042"/>
      <c r="D2" s="976" t="s">
        <v>4</v>
      </c>
      <c r="E2" s="976"/>
      <c r="F2" s="976"/>
      <c r="G2" s="244"/>
    </row>
    <row r="3" spans="1:7" ht="21" customHeight="1">
      <c r="A3" s="1075" t="s">
        <v>5</v>
      </c>
      <c r="B3" s="1075"/>
      <c r="C3" s="1075"/>
      <c r="D3" s="1076">
        <v>3</v>
      </c>
      <c r="E3" s="1076"/>
      <c r="F3" s="1076"/>
      <c r="G3" s="249"/>
    </row>
    <row r="4" spans="1:7" ht="8.25" customHeight="1">
      <c r="A4" s="18"/>
      <c r="B4" s="18"/>
    </row>
    <row r="5" spans="1:7" ht="22.5" customHeight="1">
      <c r="A5" s="964" t="s">
        <v>280</v>
      </c>
      <c r="B5" s="964"/>
      <c r="C5" s="964"/>
      <c r="D5" s="964"/>
      <c r="E5" s="964"/>
      <c r="F5" s="964"/>
      <c r="G5" s="40"/>
    </row>
    <row r="6" spans="1:7" ht="21" customHeight="1" thickBot="1">
      <c r="E6" s="1071" t="s">
        <v>6</v>
      </c>
      <c r="F6" s="1071"/>
    </row>
    <row r="7" spans="1:7" ht="25.5" customHeight="1">
      <c r="A7" s="1043" t="s">
        <v>7</v>
      </c>
      <c r="B7" s="1060" t="s">
        <v>40</v>
      </c>
      <c r="C7" s="1072" t="s">
        <v>41</v>
      </c>
      <c r="D7" s="1072"/>
      <c r="E7" s="1041"/>
      <c r="F7" s="1073" t="s">
        <v>42</v>
      </c>
    </row>
    <row r="8" spans="1:7" ht="21" customHeight="1">
      <c r="A8" s="1044"/>
      <c r="B8" s="1061"/>
      <c r="C8" s="41" t="s">
        <v>43</v>
      </c>
      <c r="D8" s="41" t="s">
        <v>38</v>
      </c>
      <c r="E8" s="42" t="s">
        <v>39</v>
      </c>
      <c r="F8" s="1074"/>
    </row>
    <row r="9" spans="1:7" ht="19" customHeight="1">
      <c r="A9" s="43">
        <v>1</v>
      </c>
      <c r="B9" s="25" t="s">
        <v>44</v>
      </c>
      <c r="C9" s="211">
        <v>46</v>
      </c>
      <c r="D9" s="212">
        <v>125</v>
      </c>
      <c r="E9" s="213">
        <v>133</v>
      </c>
      <c r="F9" s="214">
        <f t="shared" ref="F9:F58" si="0">SUM(C9:E9)</f>
        <v>304</v>
      </c>
    </row>
    <row r="10" spans="1:7" ht="19" customHeight="1">
      <c r="A10" s="27">
        <v>2</v>
      </c>
      <c r="B10" s="25" t="s">
        <v>45</v>
      </c>
      <c r="C10" s="211">
        <v>70</v>
      </c>
      <c r="D10" s="212">
        <v>945</v>
      </c>
      <c r="E10" s="213">
        <v>471</v>
      </c>
      <c r="F10" s="214">
        <f t="shared" si="0"/>
        <v>1486</v>
      </c>
    </row>
    <row r="11" spans="1:7" ht="19" customHeight="1">
      <c r="A11" s="43">
        <v>3</v>
      </c>
      <c r="B11" s="25" t="s">
        <v>46</v>
      </c>
      <c r="C11" s="211">
        <v>36</v>
      </c>
      <c r="D11" s="212">
        <v>60</v>
      </c>
      <c r="E11" s="213">
        <v>138</v>
      </c>
      <c r="F11" s="214">
        <f t="shared" si="0"/>
        <v>234</v>
      </c>
    </row>
    <row r="12" spans="1:7" ht="19" customHeight="1">
      <c r="A12" s="27">
        <v>4</v>
      </c>
      <c r="B12" s="25" t="s">
        <v>47</v>
      </c>
      <c r="C12" s="211">
        <v>45</v>
      </c>
      <c r="D12" s="212">
        <v>100</v>
      </c>
      <c r="E12" s="213">
        <v>547</v>
      </c>
      <c r="F12" s="214">
        <f t="shared" si="0"/>
        <v>692</v>
      </c>
    </row>
    <row r="13" spans="1:7" ht="19" customHeight="1">
      <c r="A13" s="43">
        <v>5</v>
      </c>
      <c r="B13" s="25" t="s">
        <v>48</v>
      </c>
      <c r="C13" s="211">
        <v>76</v>
      </c>
      <c r="D13" s="212">
        <v>145</v>
      </c>
      <c r="E13" s="213">
        <v>488</v>
      </c>
      <c r="F13" s="214">
        <f t="shared" si="0"/>
        <v>709</v>
      </c>
    </row>
    <row r="14" spans="1:7" ht="19" customHeight="1">
      <c r="A14" s="27">
        <v>6</v>
      </c>
      <c r="B14" s="25" t="s">
        <v>49</v>
      </c>
      <c r="C14" s="211">
        <v>10</v>
      </c>
      <c r="D14" s="212">
        <v>206</v>
      </c>
      <c r="E14" s="213">
        <v>279</v>
      </c>
      <c r="F14" s="214">
        <f t="shared" si="0"/>
        <v>495</v>
      </c>
    </row>
    <row r="15" spans="1:7" ht="19" customHeight="1">
      <c r="A15" s="43">
        <v>7</v>
      </c>
      <c r="B15" s="25" t="s">
        <v>50</v>
      </c>
      <c r="C15" s="211">
        <v>500</v>
      </c>
      <c r="D15" s="212">
        <v>1550</v>
      </c>
      <c r="E15" s="213">
        <v>1363</v>
      </c>
      <c r="F15" s="214">
        <f t="shared" si="0"/>
        <v>3413</v>
      </c>
    </row>
    <row r="16" spans="1:7" ht="19" customHeight="1">
      <c r="A16" s="27">
        <v>8</v>
      </c>
      <c r="B16" s="25" t="s">
        <v>51</v>
      </c>
      <c r="C16" s="211">
        <v>69</v>
      </c>
      <c r="D16" s="212">
        <v>175</v>
      </c>
      <c r="E16" s="213">
        <v>86</v>
      </c>
      <c r="F16" s="214">
        <f t="shared" si="0"/>
        <v>330</v>
      </c>
    </row>
    <row r="17" spans="1:6" ht="19" customHeight="1">
      <c r="A17" s="43">
        <v>9</v>
      </c>
      <c r="B17" s="25" t="s">
        <v>52</v>
      </c>
      <c r="C17" s="211">
        <v>119</v>
      </c>
      <c r="D17" s="212">
        <v>380</v>
      </c>
      <c r="E17" s="213">
        <v>425</v>
      </c>
      <c r="F17" s="214">
        <f t="shared" si="0"/>
        <v>924</v>
      </c>
    </row>
    <row r="18" spans="1:6" ht="19" customHeight="1">
      <c r="A18" s="27">
        <v>10</v>
      </c>
      <c r="B18" s="25" t="s">
        <v>53</v>
      </c>
      <c r="C18" s="211">
        <v>71</v>
      </c>
      <c r="D18" s="212">
        <v>480</v>
      </c>
      <c r="E18" s="213">
        <v>70</v>
      </c>
      <c r="F18" s="214">
        <f t="shared" si="0"/>
        <v>621</v>
      </c>
    </row>
    <row r="19" spans="1:6" ht="19" customHeight="1">
      <c r="A19" s="43">
        <v>11</v>
      </c>
      <c r="B19" s="25" t="s">
        <v>54</v>
      </c>
      <c r="C19" s="211">
        <v>90</v>
      </c>
      <c r="D19" s="212">
        <v>390</v>
      </c>
      <c r="E19" s="213">
        <v>446</v>
      </c>
      <c r="F19" s="214">
        <f t="shared" si="0"/>
        <v>926</v>
      </c>
    </row>
    <row r="20" spans="1:6" ht="19" customHeight="1">
      <c r="A20" s="27">
        <v>12</v>
      </c>
      <c r="B20" s="25" t="s">
        <v>55</v>
      </c>
      <c r="C20" s="211">
        <v>69</v>
      </c>
      <c r="D20" s="212">
        <v>390</v>
      </c>
      <c r="E20" s="213">
        <v>423</v>
      </c>
      <c r="F20" s="214">
        <f t="shared" si="0"/>
        <v>882</v>
      </c>
    </row>
    <row r="21" spans="1:6" ht="19" customHeight="1">
      <c r="A21" s="43">
        <v>13</v>
      </c>
      <c r="B21" s="25" t="s">
        <v>56</v>
      </c>
      <c r="C21" s="211">
        <v>72</v>
      </c>
      <c r="D21" s="212">
        <v>270</v>
      </c>
      <c r="E21" s="213">
        <v>393</v>
      </c>
      <c r="F21" s="214">
        <f t="shared" si="0"/>
        <v>735</v>
      </c>
    </row>
    <row r="22" spans="1:6" ht="19" customHeight="1">
      <c r="A22" s="27">
        <v>14</v>
      </c>
      <c r="B22" s="25" t="s">
        <v>57</v>
      </c>
      <c r="C22" s="211">
        <v>85</v>
      </c>
      <c r="D22" s="212">
        <v>270</v>
      </c>
      <c r="E22" s="213">
        <v>477</v>
      </c>
      <c r="F22" s="214">
        <f t="shared" si="0"/>
        <v>832</v>
      </c>
    </row>
    <row r="23" spans="1:6" ht="19" customHeight="1">
      <c r="A23" s="43">
        <v>15</v>
      </c>
      <c r="B23" s="25" t="s">
        <v>58</v>
      </c>
      <c r="C23" s="211">
        <v>200</v>
      </c>
      <c r="D23" s="212">
        <v>620</v>
      </c>
      <c r="E23" s="213">
        <v>2210</v>
      </c>
      <c r="F23" s="255">
        <f t="shared" si="0"/>
        <v>3030</v>
      </c>
    </row>
    <row r="24" spans="1:6" ht="19" customHeight="1">
      <c r="A24" s="27">
        <v>16</v>
      </c>
      <c r="B24" s="25" t="s">
        <v>59</v>
      </c>
      <c r="C24" s="211">
        <v>36</v>
      </c>
      <c r="D24" s="212">
        <v>425</v>
      </c>
      <c r="E24" s="213">
        <v>512</v>
      </c>
      <c r="F24" s="214">
        <f t="shared" si="0"/>
        <v>973</v>
      </c>
    </row>
    <row r="25" spans="1:6" ht="19" customHeight="1">
      <c r="A25" s="43">
        <v>17</v>
      </c>
      <c r="B25" s="25" t="s">
        <v>60</v>
      </c>
      <c r="C25" s="211">
        <v>171</v>
      </c>
      <c r="D25" s="212">
        <v>365</v>
      </c>
      <c r="E25" s="213">
        <v>556</v>
      </c>
      <c r="F25" s="214">
        <f t="shared" si="0"/>
        <v>1092</v>
      </c>
    </row>
    <row r="26" spans="1:6" ht="19" customHeight="1">
      <c r="A26" s="27">
        <v>18</v>
      </c>
      <c r="B26" s="25" t="s">
        <v>61</v>
      </c>
      <c r="C26" s="211">
        <v>6000</v>
      </c>
      <c r="D26" s="212">
        <v>16880</v>
      </c>
      <c r="E26" s="213">
        <v>14270</v>
      </c>
      <c r="F26" s="214">
        <f t="shared" si="0"/>
        <v>37150</v>
      </c>
    </row>
    <row r="27" spans="1:6" ht="19" customHeight="1">
      <c r="A27" s="43">
        <v>19</v>
      </c>
      <c r="B27" s="25" t="s">
        <v>62</v>
      </c>
      <c r="C27" s="211">
        <v>1546</v>
      </c>
      <c r="D27" s="212">
        <v>4280</v>
      </c>
      <c r="E27" s="213">
        <v>1277</v>
      </c>
      <c r="F27" s="214">
        <f t="shared" si="0"/>
        <v>7103</v>
      </c>
    </row>
    <row r="28" spans="1:6" ht="19" customHeight="1">
      <c r="A28" s="27">
        <v>20</v>
      </c>
      <c r="B28" s="25" t="s">
        <v>63</v>
      </c>
      <c r="C28" s="211">
        <v>101</v>
      </c>
      <c r="D28" s="212">
        <v>400</v>
      </c>
      <c r="E28" s="213">
        <v>867</v>
      </c>
      <c r="F28" s="214">
        <f t="shared" si="0"/>
        <v>1368</v>
      </c>
    </row>
    <row r="29" spans="1:6" ht="19" customHeight="1">
      <c r="A29" s="43">
        <v>21</v>
      </c>
      <c r="B29" s="25" t="s">
        <v>64</v>
      </c>
      <c r="C29" s="211">
        <v>450</v>
      </c>
      <c r="D29" s="212">
        <v>4120</v>
      </c>
      <c r="E29" s="213">
        <v>1624</v>
      </c>
      <c r="F29" s="214">
        <f t="shared" si="0"/>
        <v>6194</v>
      </c>
    </row>
    <row r="30" spans="1:6" ht="19" customHeight="1">
      <c r="A30" s="27">
        <v>22</v>
      </c>
      <c r="B30" s="25" t="s">
        <v>65</v>
      </c>
      <c r="C30" s="211">
        <v>20</v>
      </c>
      <c r="D30" s="212">
        <v>370</v>
      </c>
      <c r="E30" s="213">
        <v>319</v>
      </c>
      <c r="F30" s="214">
        <f t="shared" si="0"/>
        <v>709</v>
      </c>
    </row>
    <row r="31" spans="1:6" ht="19" customHeight="1">
      <c r="A31" s="43">
        <v>23</v>
      </c>
      <c r="B31" s="25" t="s">
        <v>66</v>
      </c>
      <c r="C31" s="211">
        <v>30</v>
      </c>
      <c r="D31" s="212">
        <v>390</v>
      </c>
      <c r="E31" s="213">
        <v>187</v>
      </c>
      <c r="F31" s="214">
        <f t="shared" si="0"/>
        <v>607</v>
      </c>
    </row>
    <row r="32" spans="1:6" ht="19" customHeight="1">
      <c r="A32" s="27">
        <v>24</v>
      </c>
      <c r="B32" s="25" t="s">
        <v>67</v>
      </c>
      <c r="C32" s="211">
        <v>1100</v>
      </c>
      <c r="D32" s="212">
        <v>1520</v>
      </c>
      <c r="E32" s="213">
        <v>2307</v>
      </c>
      <c r="F32" s="214">
        <f t="shared" si="0"/>
        <v>4927</v>
      </c>
    </row>
    <row r="33" spans="1:6" ht="19" customHeight="1">
      <c r="A33" s="43">
        <v>25</v>
      </c>
      <c r="B33" s="25" t="s">
        <v>68</v>
      </c>
      <c r="C33" s="211">
        <v>55</v>
      </c>
      <c r="D33" s="212">
        <v>280</v>
      </c>
      <c r="E33" s="213">
        <v>159</v>
      </c>
      <c r="F33" s="214">
        <f t="shared" si="0"/>
        <v>494</v>
      </c>
    </row>
    <row r="34" spans="1:6" ht="19" customHeight="1">
      <c r="A34" s="27">
        <v>26</v>
      </c>
      <c r="B34" s="25" t="s">
        <v>349</v>
      </c>
      <c r="C34" s="211"/>
      <c r="D34" s="212"/>
      <c r="E34" s="213"/>
      <c r="F34" s="214">
        <f t="shared" si="0"/>
        <v>0</v>
      </c>
    </row>
    <row r="35" spans="1:6" ht="19" customHeight="1">
      <c r="A35" s="43">
        <v>27</v>
      </c>
      <c r="B35" s="25" t="s">
        <v>69</v>
      </c>
      <c r="C35" s="211">
        <v>0</v>
      </c>
      <c r="D35" s="212">
        <v>510</v>
      </c>
      <c r="E35" s="213">
        <v>532</v>
      </c>
      <c r="F35" s="214">
        <f t="shared" si="0"/>
        <v>1042</v>
      </c>
    </row>
    <row r="36" spans="1:6" ht="19" customHeight="1">
      <c r="A36" s="27">
        <v>28</v>
      </c>
      <c r="B36" s="25" t="s">
        <v>70</v>
      </c>
      <c r="C36" s="211">
        <v>50</v>
      </c>
      <c r="D36" s="212">
        <v>800</v>
      </c>
      <c r="E36" s="213">
        <v>1185</v>
      </c>
      <c r="F36" s="214">
        <f t="shared" si="0"/>
        <v>2035</v>
      </c>
    </row>
    <row r="37" spans="1:6" ht="19" customHeight="1">
      <c r="A37" s="43">
        <v>29</v>
      </c>
      <c r="B37" s="25" t="s">
        <v>71</v>
      </c>
      <c r="C37" s="211">
        <v>100</v>
      </c>
      <c r="D37" s="212">
        <v>2185</v>
      </c>
      <c r="E37" s="213">
        <v>899</v>
      </c>
      <c r="F37" s="214">
        <f t="shared" si="0"/>
        <v>3184</v>
      </c>
    </row>
    <row r="38" spans="1:6" ht="19" customHeight="1">
      <c r="A38" s="27">
        <v>30</v>
      </c>
      <c r="B38" s="25" t="s">
        <v>72</v>
      </c>
      <c r="C38" s="211">
        <v>400</v>
      </c>
      <c r="D38" s="212">
        <v>310</v>
      </c>
      <c r="E38" s="213">
        <v>351</v>
      </c>
      <c r="F38" s="214">
        <f t="shared" si="0"/>
        <v>1061</v>
      </c>
    </row>
    <row r="39" spans="1:6" ht="19" customHeight="1">
      <c r="A39" s="43">
        <v>31</v>
      </c>
      <c r="B39" s="44" t="s">
        <v>73</v>
      </c>
      <c r="C39" s="215">
        <v>50</v>
      </c>
      <c r="D39" s="216">
        <v>310</v>
      </c>
      <c r="E39" s="217">
        <v>425</v>
      </c>
      <c r="F39" s="214">
        <f t="shared" si="0"/>
        <v>785</v>
      </c>
    </row>
    <row r="40" spans="1:6" ht="19" customHeight="1">
      <c r="A40" s="27">
        <v>32</v>
      </c>
      <c r="B40" s="45" t="s">
        <v>74</v>
      </c>
      <c r="C40" s="215">
        <v>41</v>
      </c>
      <c r="D40" s="216">
        <v>180</v>
      </c>
      <c r="E40" s="217">
        <v>150</v>
      </c>
      <c r="F40" s="214">
        <f t="shared" si="0"/>
        <v>371</v>
      </c>
    </row>
    <row r="41" spans="1:6" ht="19" customHeight="1">
      <c r="A41" s="43">
        <v>33</v>
      </c>
      <c r="B41" s="45" t="s">
        <v>75</v>
      </c>
      <c r="C41" s="215">
        <v>106</v>
      </c>
      <c r="D41" s="216">
        <v>690</v>
      </c>
      <c r="E41" s="217">
        <v>310</v>
      </c>
      <c r="F41" s="214">
        <f t="shared" si="0"/>
        <v>1106</v>
      </c>
    </row>
    <row r="42" spans="1:6" ht="19" customHeight="1">
      <c r="A42" s="27">
        <v>34</v>
      </c>
      <c r="B42" s="25" t="s">
        <v>76</v>
      </c>
      <c r="C42" s="211">
        <v>45</v>
      </c>
      <c r="D42" s="212">
        <v>85</v>
      </c>
      <c r="E42" s="211">
        <v>35</v>
      </c>
      <c r="F42" s="218">
        <f t="shared" si="0"/>
        <v>165</v>
      </c>
    </row>
    <row r="43" spans="1:6" ht="19" customHeight="1">
      <c r="A43" s="43">
        <v>35</v>
      </c>
      <c r="B43" s="25" t="s">
        <v>77</v>
      </c>
      <c r="C43" s="211">
        <v>130</v>
      </c>
      <c r="D43" s="212">
        <v>240</v>
      </c>
      <c r="E43" s="211">
        <v>377</v>
      </c>
      <c r="F43" s="218">
        <f t="shared" si="0"/>
        <v>747</v>
      </c>
    </row>
    <row r="44" spans="1:6" ht="19" customHeight="1">
      <c r="A44" s="27">
        <v>36</v>
      </c>
      <c r="B44" s="45" t="s">
        <v>78</v>
      </c>
      <c r="C44" s="215">
        <v>100</v>
      </c>
      <c r="D44" s="216">
        <v>210</v>
      </c>
      <c r="E44" s="217">
        <v>147</v>
      </c>
      <c r="F44" s="218">
        <f t="shared" si="0"/>
        <v>457</v>
      </c>
    </row>
    <row r="45" spans="1:6" ht="19" customHeight="1">
      <c r="A45" s="43">
        <v>37</v>
      </c>
      <c r="B45" s="45" t="s">
        <v>79</v>
      </c>
      <c r="C45" s="215">
        <v>50</v>
      </c>
      <c r="D45" s="216">
        <v>210</v>
      </c>
      <c r="E45" s="217">
        <v>42</v>
      </c>
      <c r="F45" s="214">
        <f t="shared" si="0"/>
        <v>302</v>
      </c>
    </row>
    <row r="46" spans="1:6" ht="19" customHeight="1">
      <c r="A46" s="27">
        <v>38</v>
      </c>
      <c r="B46" s="45" t="s">
        <v>80</v>
      </c>
      <c r="C46" s="215">
        <v>142</v>
      </c>
      <c r="D46" s="216">
        <v>305</v>
      </c>
      <c r="E46" s="224">
        <v>80</v>
      </c>
      <c r="F46" s="214">
        <f t="shared" si="0"/>
        <v>527</v>
      </c>
    </row>
    <row r="47" spans="1:6" ht="19" customHeight="1">
      <c r="A47" s="43">
        <v>39</v>
      </c>
      <c r="B47" s="45" t="s">
        <v>81</v>
      </c>
      <c r="C47" s="215">
        <v>30</v>
      </c>
      <c r="D47" s="215">
        <v>35</v>
      </c>
      <c r="E47" s="211">
        <v>553</v>
      </c>
      <c r="F47" s="214">
        <f t="shared" si="0"/>
        <v>618</v>
      </c>
    </row>
    <row r="48" spans="1:6" ht="19" customHeight="1">
      <c r="A48" s="27">
        <v>40</v>
      </c>
      <c r="B48" s="45" t="s">
        <v>82</v>
      </c>
      <c r="C48" s="215">
        <v>134</v>
      </c>
      <c r="D48" s="219">
        <v>4080</v>
      </c>
      <c r="E48" s="217">
        <v>465</v>
      </c>
      <c r="F48" s="214">
        <f t="shared" si="0"/>
        <v>4679</v>
      </c>
    </row>
    <row r="49" spans="1:8" ht="19" customHeight="1">
      <c r="A49" s="43">
        <v>41</v>
      </c>
      <c r="B49" s="45" t="s">
        <v>83</v>
      </c>
      <c r="C49" s="215">
        <v>109</v>
      </c>
      <c r="D49" s="219">
        <v>580</v>
      </c>
      <c r="E49" s="217">
        <v>412</v>
      </c>
      <c r="F49" s="214">
        <f t="shared" si="0"/>
        <v>1101</v>
      </c>
    </row>
    <row r="50" spans="1:8" ht="19" customHeight="1">
      <c r="A50" s="27">
        <v>42</v>
      </c>
      <c r="B50" s="45" t="s">
        <v>84</v>
      </c>
      <c r="C50" s="215">
        <v>25</v>
      </c>
      <c r="D50" s="219">
        <v>135</v>
      </c>
      <c r="E50" s="217">
        <v>28</v>
      </c>
      <c r="F50" s="214">
        <f t="shared" si="0"/>
        <v>188</v>
      </c>
    </row>
    <row r="51" spans="1:8" ht="19" customHeight="1">
      <c r="A51" s="43">
        <v>43</v>
      </c>
      <c r="B51" s="45" t="s">
        <v>352</v>
      </c>
      <c r="C51" s="215">
        <v>100</v>
      </c>
      <c r="D51" s="216">
        <v>230</v>
      </c>
      <c r="E51" s="217">
        <v>20</v>
      </c>
      <c r="F51" s="214">
        <f t="shared" si="0"/>
        <v>350</v>
      </c>
    </row>
    <row r="52" spans="1:8" ht="19" customHeight="1">
      <c r="A52" s="27">
        <v>44</v>
      </c>
      <c r="B52" s="45" t="s">
        <v>85</v>
      </c>
      <c r="C52" s="215">
        <v>20</v>
      </c>
      <c r="D52" s="216">
        <v>120</v>
      </c>
      <c r="E52" s="217">
        <v>10</v>
      </c>
      <c r="F52" s="214">
        <f t="shared" si="0"/>
        <v>150</v>
      </c>
    </row>
    <row r="53" spans="1:8" ht="19" customHeight="1">
      <c r="A53" s="43">
        <v>45</v>
      </c>
      <c r="B53" s="45" t="s">
        <v>86</v>
      </c>
      <c r="C53" s="215">
        <v>10</v>
      </c>
      <c r="D53" s="216">
        <v>260</v>
      </c>
      <c r="E53" s="217">
        <v>10</v>
      </c>
      <c r="F53" s="214">
        <f t="shared" si="0"/>
        <v>280</v>
      </c>
    </row>
    <row r="54" spans="1:8" ht="19" customHeight="1">
      <c r="A54" s="27">
        <v>46</v>
      </c>
      <c r="B54" s="45" t="s">
        <v>87</v>
      </c>
      <c r="C54" s="211"/>
      <c r="D54" s="216"/>
      <c r="E54" s="217"/>
      <c r="F54" s="214">
        <f t="shared" si="0"/>
        <v>0</v>
      </c>
    </row>
    <row r="55" spans="1:8" ht="19" customHeight="1">
      <c r="A55" s="43">
        <v>47</v>
      </c>
      <c r="B55" s="44" t="s">
        <v>88</v>
      </c>
      <c r="C55" s="215"/>
      <c r="D55" s="216"/>
      <c r="E55" s="217"/>
      <c r="F55" s="214">
        <f t="shared" si="0"/>
        <v>0</v>
      </c>
    </row>
    <row r="56" spans="1:8" ht="19" customHeight="1">
      <c r="A56" s="27">
        <v>48</v>
      </c>
      <c r="B56" s="44" t="s">
        <v>350</v>
      </c>
      <c r="C56" s="215">
        <v>100</v>
      </c>
      <c r="D56" s="215">
        <v>30</v>
      </c>
      <c r="E56" s="211">
        <v>674</v>
      </c>
      <c r="F56" s="214">
        <f t="shared" si="0"/>
        <v>804</v>
      </c>
      <c r="H56" s="254"/>
    </row>
    <row r="57" spans="1:8" ht="19" customHeight="1">
      <c r="A57" s="43">
        <v>49</v>
      </c>
      <c r="B57" s="44" t="s">
        <v>351</v>
      </c>
      <c r="C57" s="215">
        <v>20</v>
      </c>
      <c r="D57" s="212">
        <v>1225</v>
      </c>
      <c r="E57" s="211">
        <v>2450</v>
      </c>
      <c r="F57" s="214">
        <f t="shared" si="0"/>
        <v>3695</v>
      </c>
      <c r="H57" s="254"/>
    </row>
    <row r="58" spans="1:8" ht="24" customHeight="1" thickBot="1">
      <c r="A58" s="1069" t="s">
        <v>30</v>
      </c>
      <c r="B58" s="1070"/>
      <c r="C58" s="46">
        <f>SUM(C9:C57)</f>
        <v>12829</v>
      </c>
      <c r="D58" s="46">
        <f>SUM(D9:D57)</f>
        <v>47866</v>
      </c>
      <c r="E58" s="46">
        <f>SUM(E9:E57)</f>
        <v>39182</v>
      </c>
      <c r="F58" s="47">
        <f t="shared" si="0"/>
        <v>99877</v>
      </c>
      <c r="H58" s="254"/>
    </row>
    <row r="60" spans="1:8">
      <c r="F60" s="38"/>
    </row>
  </sheetData>
  <mergeCells count="12">
    <mergeCell ref="D1:F1"/>
    <mergeCell ref="A2:C2"/>
    <mergeCell ref="D2:F2"/>
    <mergeCell ref="A3:C3"/>
    <mergeCell ref="D3:F3"/>
    <mergeCell ref="A58:B58"/>
    <mergeCell ref="A5:F5"/>
    <mergeCell ref="E6:F6"/>
    <mergeCell ref="A7:A8"/>
    <mergeCell ref="B7:B8"/>
    <mergeCell ref="C7:E7"/>
    <mergeCell ref="F7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/>
  </sheetPr>
  <dimension ref="A1:P32"/>
  <sheetViews>
    <sheetView workbookViewId="0">
      <selection activeCell="M8" sqref="M8:M28"/>
    </sheetView>
  </sheetViews>
  <sheetFormatPr defaultColWidth="9.1796875" defaultRowHeight="12.5"/>
  <cols>
    <col min="1" max="1" width="5.1796875" style="51" customWidth="1"/>
    <col min="2" max="2" width="16.81640625" style="51" customWidth="1"/>
    <col min="3" max="9" width="9.81640625" style="51" customWidth="1"/>
    <col min="10" max="10" width="10.1796875" style="51" customWidth="1"/>
    <col min="11" max="11" width="9.81640625" style="51" customWidth="1"/>
    <col min="12" max="12" width="11.81640625" style="51" customWidth="1"/>
    <col min="13" max="13" width="11.1796875" style="51" customWidth="1"/>
    <col min="14" max="14" width="9.81640625" style="51" customWidth="1"/>
    <col min="15" max="16384" width="9.1796875" style="51"/>
  </cols>
  <sheetData>
    <row r="1" spans="1:15" ht="19.5" customHeight="1">
      <c r="K1" s="974" t="s">
        <v>2</v>
      </c>
      <c r="L1" s="974"/>
      <c r="M1" s="974"/>
      <c r="N1" s="974"/>
    </row>
    <row r="2" spans="1:15" ht="24" customHeight="1">
      <c r="A2" s="1086" t="s">
        <v>3</v>
      </c>
      <c r="B2" s="1086"/>
      <c r="C2" s="1086"/>
      <c r="D2" s="1086"/>
      <c r="E2" s="1086"/>
      <c r="K2" s="993" t="s">
        <v>4</v>
      </c>
      <c r="L2" s="993"/>
      <c r="M2" s="993"/>
      <c r="N2" s="993"/>
    </row>
    <row r="3" spans="1:15" ht="20.25" customHeight="1">
      <c r="A3" s="1087" t="s">
        <v>90</v>
      </c>
      <c r="B3" s="1087"/>
      <c r="C3" s="1087"/>
      <c r="D3" s="1087"/>
      <c r="E3" s="1087"/>
      <c r="F3" s="250"/>
      <c r="G3" s="250"/>
      <c r="H3" s="250"/>
      <c r="I3" s="250"/>
      <c r="J3" s="250"/>
      <c r="K3" s="977">
        <v>3</v>
      </c>
      <c r="L3" s="977"/>
      <c r="M3" s="977"/>
      <c r="N3" s="977"/>
    </row>
    <row r="4" spans="1:15" ht="21.75" customHeight="1">
      <c r="A4" s="964" t="s">
        <v>448</v>
      </c>
      <c r="B4" s="1085"/>
      <c r="C4" s="1085"/>
      <c r="D4" s="1085"/>
      <c r="E4" s="1085"/>
      <c r="F4" s="1085"/>
      <c r="G4" s="1085"/>
      <c r="H4" s="1085"/>
      <c r="I4" s="1085"/>
      <c r="J4" s="1085"/>
      <c r="K4" s="1085"/>
      <c r="L4" s="1085"/>
      <c r="M4" s="1085"/>
      <c r="N4" s="1085"/>
    </row>
    <row r="5" spans="1:15" ht="18" customHeight="1" thickBot="1">
      <c r="L5" s="1077" t="s">
        <v>91</v>
      </c>
      <c r="M5" s="1077"/>
      <c r="N5" s="1077"/>
    </row>
    <row r="6" spans="1:15" ht="24.75" customHeight="1">
      <c r="A6" s="996" t="s">
        <v>7</v>
      </c>
      <c r="B6" s="21" t="s">
        <v>8</v>
      </c>
      <c r="C6" s="1078" t="s">
        <v>411</v>
      </c>
      <c r="D6" s="1079"/>
      <c r="E6" s="1079"/>
      <c r="F6" s="1079"/>
      <c r="G6" s="1079"/>
      <c r="H6" s="1079"/>
      <c r="I6" s="1079"/>
      <c r="J6" s="1079"/>
      <c r="K6" s="1079"/>
      <c r="L6" s="1079"/>
      <c r="M6" s="1080"/>
      <c r="N6" s="1081" t="s">
        <v>12</v>
      </c>
    </row>
    <row r="7" spans="1:15" ht="20.149999999999999" customHeight="1">
      <c r="A7" s="997"/>
      <c r="B7" s="22" t="s">
        <v>13</v>
      </c>
      <c r="C7" s="55" t="s">
        <v>92</v>
      </c>
      <c r="D7" s="55" t="s">
        <v>93</v>
      </c>
      <c r="E7" s="55" t="s">
        <v>94</v>
      </c>
      <c r="F7" s="55" t="s">
        <v>95</v>
      </c>
      <c r="G7" s="55" t="s">
        <v>96</v>
      </c>
      <c r="H7" s="55" t="s">
        <v>97</v>
      </c>
      <c r="I7" s="55" t="s">
        <v>98</v>
      </c>
      <c r="J7" s="55" t="s">
        <v>99</v>
      </c>
      <c r="K7" s="55" t="s">
        <v>100</v>
      </c>
      <c r="L7" s="251" t="s">
        <v>101</v>
      </c>
      <c r="M7" s="55" t="s">
        <v>102</v>
      </c>
      <c r="N7" s="1082"/>
    </row>
    <row r="8" spans="1:15" ht="19.399999999999999" customHeight="1">
      <c r="A8" s="489">
        <v>1</v>
      </c>
      <c r="B8" s="402" t="s">
        <v>16</v>
      </c>
      <c r="C8" s="403">
        <v>1552</v>
      </c>
      <c r="D8" s="403">
        <v>20</v>
      </c>
      <c r="E8" s="403">
        <v>23</v>
      </c>
      <c r="F8" s="403">
        <v>13</v>
      </c>
      <c r="G8" s="403">
        <v>1307</v>
      </c>
      <c r="H8" s="403">
        <v>10</v>
      </c>
      <c r="I8" s="403">
        <v>678</v>
      </c>
      <c r="J8" s="403"/>
      <c r="K8" s="403">
        <v>102</v>
      </c>
      <c r="L8" s="404">
        <f t="shared" ref="L8:L18" si="0">SUM(C8:K8)</f>
        <v>3705</v>
      </c>
      <c r="M8" s="403">
        <v>6000</v>
      </c>
      <c r="N8" s="366">
        <v>6500</v>
      </c>
    </row>
    <row r="9" spans="1:15" ht="19.399999999999999" customHeight="1">
      <c r="A9" s="489">
        <v>2</v>
      </c>
      <c r="B9" s="402" t="s">
        <v>17</v>
      </c>
      <c r="C9" s="403">
        <v>880</v>
      </c>
      <c r="D9" s="403">
        <v>20</v>
      </c>
      <c r="E9" s="403">
        <v>1104</v>
      </c>
      <c r="F9" s="403">
        <v>81</v>
      </c>
      <c r="G9" s="403">
        <v>1820</v>
      </c>
      <c r="H9" s="403"/>
      <c r="I9" s="403">
        <v>670</v>
      </c>
      <c r="J9" s="403"/>
      <c r="K9" s="403"/>
      <c r="L9" s="404">
        <f t="shared" si="0"/>
        <v>4575</v>
      </c>
      <c r="M9" s="403">
        <v>6700</v>
      </c>
      <c r="N9" s="366">
        <v>7500</v>
      </c>
      <c r="O9" s="198">
        <v>5250</v>
      </c>
    </row>
    <row r="10" spans="1:15" ht="19.399999999999999" customHeight="1">
      <c r="A10" s="489">
        <v>3</v>
      </c>
      <c r="B10" s="402" t="s">
        <v>103</v>
      </c>
      <c r="C10" s="403">
        <v>650</v>
      </c>
      <c r="D10" s="403">
        <v>70</v>
      </c>
      <c r="E10" s="403">
        <v>320</v>
      </c>
      <c r="F10" s="403"/>
      <c r="G10" s="403">
        <v>735</v>
      </c>
      <c r="H10" s="403">
        <v>30</v>
      </c>
      <c r="I10" s="403">
        <v>1140</v>
      </c>
      <c r="J10" s="403"/>
      <c r="K10" s="403"/>
      <c r="L10" s="404">
        <f t="shared" si="0"/>
        <v>2945</v>
      </c>
      <c r="M10" s="403">
        <v>3000</v>
      </c>
      <c r="N10" s="366">
        <v>3500</v>
      </c>
      <c r="O10" s="198">
        <v>3500</v>
      </c>
    </row>
    <row r="11" spans="1:15" ht="19.399999999999999" customHeight="1">
      <c r="A11" s="489">
        <v>4</v>
      </c>
      <c r="B11" s="402" t="s">
        <v>18</v>
      </c>
      <c r="C11" s="403">
        <v>660</v>
      </c>
      <c r="D11" s="403">
        <v>50</v>
      </c>
      <c r="E11" s="403">
        <v>270</v>
      </c>
      <c r="F11" s="403">
        <v>25</v>
      </c>
      <c r="G11" s="403">
        <v>1170</v>
      </c>
      <c r="H11" s="403"/>
      <c r="I11" s="403">
        <v>550</v>
      </c>
      <c r="J11" s="403"/>
      <c r="K11" s="403"/>
      <c r="L11" s="404">
        <f t="shared" si="0"/>
        <v>2725</v>
      </c>
      <c r="M11" s="403">
        <v>3200</v>
      </c>
      <c r="N11" s="366">
        <v>3500</v>
      </c>
      <c r="O11" s="198">
        <v>2850</v>
      </c>
    </row>
    <row r="12" spans="1:15" ht="19.399999999999999" customHeight="1">
      <c r="A12" s="451">
        <v>5</v>
      </c>
      <c r="B12" s="452" t="s">
        <v>34</v>
      </c>
      <c r="C12" s="479">
        <v>80</v>
      </c>
      <c r="D12" s="479"/>
      <c r="E12" s="479">
        <v>40</v>
      </c>
      <c r="F12" s="479"/>
      <c r="G12" s="479">
        <v>180</v>
      </c>
      <c r="H12" s="479"/>
      <c r="I12" s="479">
        <v>130</v>
      </c>
      <c r="J12" s="479"/>
      <c r="K12" s="479"/>
      <c r="L12" s="404">
        <f t="shared" si="0"/>
        <v>430</v>
      </c>
      <c r="M12" s="479">
        <v>200</v>
      </c>
      <c r="N12" s="480">
        <v>200</v>
      </c>
    </row>
    <row r="13" spans="1:15" ht="19.399999999999999" customHeight="1">
      <c r="A13" s="489">
        <v>6</v>
      </c>
      <c r="B13" s="402" t="s">
        <v>19</v>
      </c>
      <c r="C13" s="403">
        <v>950</v>
      </c>
      <c r="D13" s="403">
        <v>70</v>
      </c>
      <c r="E13" s="403">
        <v>250</v>
      </c>
      <c r="F13" s="403">
        <v>5</v>
      </c>
      <c r="G13" s="403">
        <v>2100</v>
      </c>
      <c r="H13" s="403">
        <v>20</v>
      </c>
      <c r="I13" s="403">
        <v>405</v>
      </c>
      <c r="J13" s="403"/>
      <c r="K13" s="403"/>
      <c r="L13" s="404">
        <f t="shared" si="0"/>
        <v>3800</v>
      </c>
      <c r="M13" s="403">
        <v>4200</v>
      </c>
      <c r="N13" s="366">
        <v>4500</v>
      </c>
      <c r="O13" s="198">
        <v>4600</v>
      </c>
    </row>
    <row r="14" spans="1:15" ht="19.399999999999999" customHeight="1">
      <c r="A14" s="489">
        <v>7</v>
      </c>
      <c r="B14" s="402" t="s">
        <v>285</v>
      </c>
      <c r="C14" s="403">
        <v>350</v>
      </c>
      <c r="D14" s="403">
        <v>35</v>
      </c>
      <c r="E14" s="403">
        <v>35</v>
      </c>
      <c r="F14" s="403">
        <v>15</v>
      </c>
      <c r="G14" s="403">
        <v>300</v>
      </c>
      <c r="H14" s="403"/>
      <c r="I14" s="403">
        <v>215</v>
      </c>
      <c r="J14" s="403"/>
      <c r="K14" s="403"/>
      <c r="L14" s="404">
        <f t="shared" si="0"/>
        <v>950</v>
      </c>
      <c r="M14" s="403">
        <v>900</v>
      </c>
      <c r="N14" s="366">
        <v>1000</v>
      </c>
      <c r="O14" s="51">
        <v>950</v>
      </c>
    </row>
    <row r="15" spans="1:15" ht="19.399999999999999" customHeight="1">
      <c r="A15" s="489">
        <v>8</v>
      </c>
      <c r="B15" s="402" t="s">
        <v>20</v>
      </c>
      <c r="C15" s="403">
        <v>450</v>
      </c>
      <c r="D15" s="403">
        <v>15</v>
      </c>
      <c r="E15" s="403">
        <v>50</v>
      </c>
      <c r="F15" s="403"/>
      <c r="G15" s="403">
        <v>350</v>
      </c>
      <c r="H15" s="403"/>
      <c r="I15" s="403">
        <v>250</v>
      </c>
      <c r="J15" s="403"/>
      <c r="K15" s="403"/>
      <c r="L15" s="404">
        <f t="shared" si="0"/>
        <v>1115</v>
      </c>
      <c r="M15" s="403">
        <v>350</v>
      </c>
      <c r="N15" s="366">
        <v>300</v>
      </c>
    </row>
    <row r="16" spans="1:15" ht="19.399999999999999" customHeight="1">
      <c r="A16" s="489">
        <v>9</v>
      </c>
      <c r="B16" s="402" t="s">
        <v>21</v>
      </c>
      <c r="C16" s="403">
        <v>235</v>
      </c>
      <c r="D16" s="403">
        <v>5</v>
      </c>
      <c r="E16" s="403">
        <v>50</v>
      </c>
      <c r="F16" s="403">
        <v>5</v>
      </c>
      <c r="G16" s="403">
        <v>355</v>
      </c>
      <c r="H16" s="403"/>
      <c r="I16" s="403">
        <v>300</v>
      </c>
      <c r="J16" s="403"/>
      <c r="K16" s="403"/>
      <c r="L16" s="404">
        <f t="shared" si="0"/>
        <v>950</v>
      </c>
      <c r="M16" s="403">
        <v>250</v>
      </c>
      <c r="N16" s="366">
        <v>300</v>
      </c>
    </row>
    <row r="17" spans="1:16" ht="19.399999999999999" customHeight="1">
      <c r="A17" s="451">
        <v>10</v>
      </c>
      <c r="B17" s="452" t="s">
        <v>22</v>
      </c>
      <c r="C17" s="453">
        <v>35</v>
      </c>
      <c r="D17" s="453">
        <v>3</v>
      </c>
      <c r="E17" s="453">
        <v>2</v>
      </c>
      <c r="F17" s="453"/>
      <c r="G17" s="453">
        <v>65</v>
      </c>
      <c r="H17" s="453"/>
      <c r="I17" s="453">
        <v>45</v>
      </c>
      <c r="J17" s="453"/>
      <c r="K17" s="453"/>
      <c r="L17" s="454">
        <f t="shared" si="0"/>
        <v>150</v>
      </c>
      <c r="M17" s="453">
        <v>10</v>
      </c>
      <c r="N17" s="455">
        <v>10</v>
      </c>
      <c r="O17" s="51">
        <v>150</v>
      </c>
    </row>
    <row r="18" spans="1:16" ht="19.399999999999999" customHeight="1">
      <c r="A18" s="451">
        <v>11</v>
      </c>
      <c r="B18" s="452" t="s">
        <v>35</v>
      </c>
      <c r="C18" s="479">
        <v>30</v>
      </c>
      <c r="D18" s="479"/>
      <c r="E18" s="479">
        <v>5</v>
      </c>
      <c r="F18" s="479"/>
      <c r="G18" s="479">
        <v>35</v>
      </c>
      <c r="H18" s="479"/>
      <c r="I18" s="479">
        <v>25</v>
      </c>
      <c r="J18" s="479"/>
      <c r="K18" s="479"/>
      <c r="L18" s="454">
        <f t="shared" si="0"/>
        <v>95</v>
      </c>
      <c r="M18" s="479">
        <v>10</v>
      </c>
      <c r="N18" s="480">
        <v>10</v>
      </c>
    </row>
    <row r="19" spans="1:16" ht="19.399999999999999" customHeight="1">
      <c r="A19" s="489">
        <v>12</v>
      </c>
      <c r="B19" s="402" t="s">
        <v>23</v>
      </c>
      <c r="C19" s="403">
        <v>1035</v>
      </c>
      <c r="D19" s="403">
        <v>637</v>
      </c>
      <c r="E19" s="403">
        <v>55</v>
      </c>
      <c r="F19" s="403">
        <v>30</v>
      </c>
      <c r="G19" s="403">
        <v>4122</v>
      </c>
      <c r="H19" s="403">
        <v>40</v>
      </c>
      <c r="I19" s="403">
        <v>1460</v>
      </c>
      <c r="J19" s="403">
        <v>6</v>
      </c>
      <c r="K19" s="403"/>
      <c r="L19" s="404">
        <f t="shared" ref="L19:L25" si="1">SUM(C19:K19)</f>
        <v>7385</v>
      </c>
      <c r="M19" s="403">
        <v>5500</v>
      </c>
      <c r="N19" s="366">
        <v>6000</v>
      </c>
      <c r="P19" s="51">
        <v>8384</v>
      </c>
    </row>
    <row r="20" spans="1:16" ht="19.399999999999999" customHeight="1">
      <c r="A20" s="489">
        <v>13</v>
      </c>
      <c r="B20" s="402" t="s">
        <v>24</v>
      </c>
      <c r="C20" s="403">
        <v>845</v>
      </c>
      <c r="D20" s="403">
        <v>91</v>
      </c>
      <c r="E20" s="403">
        <v>234</v>
      </c>
      <c r="F20" s="403">
        <v>194</v>
      </c>
      <c r="G20" s="403">
        <v>1640</v>
      </c>
      <c r="H20" s="403"/>
      <c r="I20" s="403">
        <v>975</v>
      </c>
      <c r="J20" s="403">
        <v>16</v>
      </c>
      <c r="K20" s="403"/>
      <c r="L20" s="404">
        <f t="shared" si="1"/>
        <v>3995</v>
      </c>
      <c r="M20" s="403">
        <v>4500</v>
      </c>
      <c r="N20" s="366">
        <v>5000</v>
      </c>
      <c r="P20" s="51">
        <v>6371</v>
      </c>
    </row>
    <row r="21" spans="1:16" ht="19.399999999999999" customHeight="1">
      <c r="A21" s="489">
        <v>14</v>
      </c>
      <c r="B21" s="402" t="s">
        <v>25</v>
      </c>
      <c r="C21" s="403">
        <v>370</v>
      </c>
      <c r="D21" s="403">
        <v>49</v>
      </c>
      <c r="E21" s="403">
        <v>730</v>
      </c>
      <c r="F21" s="403"/>
      <c r="G21" s="403">
        <v>3898</v>
      </c>
      <c r="H21" s="403">
        <v>56</v>
      </c>
      <c r="I21" s="403">
        <v>17</v>
      </c>
      <c r="J21" s="403"/>
      <c r="K21" s="403"/>
      <c r="L21" s="404">
        <f t="shared" si="1"/>
        <v>5120</v>
      </c>
      <c r="M21" s="403">
        <v>3200</v>
      </c>
      <c r="N21" s="366">
        <v>3500</v>
      </c>
      <c r="P21" s="51">
        <v>6974</v>
      </c>
    </row>
    <row r="22" spans="1:16" ht="19.399999999999999" customHeight="1">
      <c r="A22" s="451">
        <v>15</v>
      </c>
      <c r="B22" s="452" t="s">
        <v>395</v>
      </c>
      <c r="C22" s="479">
        <v>5</v>
      </c>
      <c r="D22" s="479"/>
      <c r="E22" s="479">
        <v>2</v>
      </c>
      <c r="F22" s="479"/>
      <c r="G22" s="479">
        <v>12</v>
      </c>
      <c r="H22" s="479"/>
      <c r="I22" s="479">
        <v>11</v>
      </c>
      <c r="J22" s="479"/>
      <c r="K22" s="479"/>
      <c r="L22" s="404">
        <f t="shared" si="1"/>
        <v>30</v>
      </c>
      <c r="M22" s="479"/>
      <c r="N22" s="480"/>
    </row>
    <row r="23" spans="1:16" ht="19.399999999999999" customHeight="1">
      <c r="A23" s="451">
        <v>16</v>
      </c>
      <c r="B23" s="452" t="s">
        <v>363</v>
      </c>
      <c r="C23" s="479">
        <v>30</v>
      </c>
      <c r="D23" s="479">
        <v>3</v>
      </c>
      <c r="E23" s="479">
        <v>2</v>
      </c>
      <c r="F23" s="479"/>
      <c r="G23" s="479">
        <v>45</v>
      </c>
      <c r="H23" s="479"/>
      <c r="I23" s="479">
        <v>35</v>
      </c>
      <c r="J23" s="479"/>
      <c r="K23" s="479"/>
      <c r="L23" s="404">
        <f t="shared" si="1"/>
        <v>115</v>
      </c>
      <c r="M23" s="479">
        <v>10</v>
      </c>
      <c r="N23" s="480">
        <v>10</v>
      </c>
    </row>
    <row r="24" spans="1:16" ht="19.399999999999999" customHeight="1">
      <c r="A24" s="489">
        <v>17</v>
      </c>
      <c r="B24" s="402" t="s">
        <v>26</v>
      </c>
      <c r="C24" s="403">
        <v>935</v>
      </c>
      <c r="D24" s="403">
        <v>380</v>
      </c>
      <c r="E24" s="403">
        <v>900</v>
      </c>
      <c r="F24" s="403">
        <v>520</v>
      </c>
      <c r="G24" s="403">
        <v>1605</v>
      </c>
      <c r="H24" s="403">
        <v>30</v>
      </c>
      <c r="I24" s="403">
        <v>670</v>
      </c>
      <c r="J24" s="403">
        <v>15</v>
      </c>
      <c r="K24" s="403"/>
      <c r="L24" s="404">
        <f>SUM(C24:K24)</f>
        <v>5055</v>
      </c>
      <c r="M24" s="403">
        <v>3500</v>
      </c>
      <c r="N24" s="366">
        <v>3500</v>
      </c>
    </row>
    <row r="25" spans="1:16" ht="19.399999999999999" customHeight="1">
      <c r="A25" s="489">
        <v>18</v>
      </c>
      <c r="B25" s="402" t="s">
        <v>27</v>
      </c>
      <c r="C25" s="403">
        <v>725</v>
      </c>
      <c r="D25" s="403">
        <v>452</v>
      </c>
      <c r="E25" s="403">
        <v>120</v>
      </c>
      <c r="F25" s="403">
        <v>80</v>
      </c>
      <c r="G25" s="403">
        <v>3473</v>
      </c>
      <c r="H25" s="403">
        <v>137</v>
      </c>
      <c r="I25" s="403">
        <v>1869</v>
      </c>
      <c r="J25" s="403">
        <v>99</v>
      </c>
      <c r="K25" s="403"/>
      <c r="L25" s="404">
        <f t="shared" si="1"/>
        <v>6955</v>
      </c>
      <c r="M25" s="403">
        <v>5800</v>
      </c>
      <c r="N25" s="366">
        <v>6500</v>
      </c>
      <c r="P25" s="51">
        <v>8035</v>
      </c>
    </row>
    <row r="26" spans="1:16" ht="19.399999999999999" customHeight="1">
      <c r="A26" s="489">
        <v>19</v>
      </c>
      <c r="B26" s="402" t="s">
        <v>28</v>
      </c>
      <c r="C26" s="403">
        <v>110</v>
      </c>
      <c r="D26" s="403">
        <v>35</v>
      </c>
      <c r="E26" s="403">
        <v>70</v>
      </c>
      <c r="F26" s="403">
        <v>8</v>
      </c>
      <c r="G26" s="403">
        <v>142</v>
      </c>
      <c r="H26" s="403"/>
      <c r="I26" s="403">
        <v>65</v>
      </c>
      <c r="J26" s="403"/>
      <c r="K26" s="403"/>
      <c r="L26" s="404">
        <f>SUM(C26:K26)</f>
        <v>430</v>
      </c>
      <c r="M26" s="403">
        <v>500</v>
      </c>
      <c r="N26" s="366">
        <v>535</v>
      </c>
    </row>
    <row r="27" spans="1:16" ht="19.399999999999999" customHeight="1">
      <c r="A27" s="451">
        <v>20</v>
      </c>
      <c r="B27" s="452" t="s">
        <v>29</v>
      </c>
      <c r="C27" s="479">
        <v>10</v>
      </c>
      <c r="D27" s="479"/>
      <c r="E27" s="479">
        <v>3</v>
      </c>
      <c r="F27" s="479"/>
      <c r="G27" s="479">
        <v>22</v>
      </c>
      <c r="H27" s="479"/>
      <c r="I27" s="479">
        <v>10</v>
      </c>
      <c r="J27" s="479"/>
      <c r="K27" s="479"/>
      <c r="L27" s="404">
        <f t="shared" ref="L27:L28" si="2">SUM(C27:K27)</f>
        <v>45</v>
      </c>
      <c r="M27" s="479">
        <v>10</v>
      </c>
      <c r="N27" s="480">
        <v>10</v>
      </c>
    </row>
    <row r="28" spans="1:16" ht="19.399999999999999" customHeight="1">
      <c r="A28" s="451">
        <v>21</v>
      </c>
      <c r="B28" s="452" t="s">
        <v>37</v>
      </c>
      <c r="C28" s="453">
        <v>10</v>
      </c>
      <c r="D28" s="453"/>
      <c r="E28" s="453">
        <v>2</v>
      </c>
      <c r="F28" s="453"/>
      <c r="G28" s="453">
        <v>10</v>
      </c>
      <c r="H28" s="453"/>
      <c r="I28" s="453">
        <v>8</v>
      </c>
      <c r="J28" s="453"/>
      <c r="K28" s="453"/>
      <c r="L28" s="404">
        <f t="shared" si="2"/>
        <v>30</v>
      </c>
      <c r="M28" s="453">
        <v>10</v>
      </c>
      <c r="N28" s="455">
        <v>10</v>
      </c>
    </row>
    <row r="29" spans="1:16" ht="20.149999999999999" customHeight="1" thickBot="1">
      <c r="A29" s="1083" t="s">
        <v>30</v>
      </c>
      <c r="B29" s="1084"/>
      <c r="C29" s="186">
        <f>SUM(C8:C28)</f>
        <v>9947</v>
      </c>
      <c r="D29" s="186">
        <f>SUM(D8:D28)</f>
        <v>1935</v>
      </c>
      <c r="E29" s="186">
        <f>SUM(E8:E28)</f>
        <v>4267</v>
      </c>
      <c r="F29" s="405">
        <f>SUM(F8:F28)</f>
        <v>976</v>
      </c>
      <c r="G29" s="186">
        <f>SUM(G8:G28)</f>
        <v>23386</v>
      </c>
      <c r="H29" s="186">
        <f>SUM(H8:H27)</f>
        <v>323</v>
      </c>
      <c r="I29" s="186">
        <f>SUM(I8:I28)</f>
        <v>9528</v>
      </c>
      <c r="J29" s="186">
        <f>SUM(J8:J27)</f>
        <v>136</v>
      </c>
      <c r="K29" s="186">
        <f>SUM(K8:K27)</f>
        <v>102</v>
      </c>
      <c r="L29" s="186">
        <f>SUM(C29:K29)</f>
        <v>50600</v>
      </c>
      <c r="M29" s="406">
        <f>SUM(M8:M28)</f>
        <v>47850</v>
      </c>
      <c r="N29" s="367"/>
    </row>
    <row r="32" spans="1:16" ht="16">
      <c r="L32" s="503">
        <v>50600</v>
      </c>
      <c r="M32" s="478"/>
    </row>
  </sheetData>
  <mergeCells count="11">
    <mergeCell ref="A4:N4"/>
    <mergeCell ref="K1:N1"/>
    <mergeCell ref="A2:E2"/>
    <mergeCell ref="K2:N2"/>
    <mergeCell ref="A3:E3"/>
    <mergeCell ref="K3:N3"/>
    <mergeCell ref="L5:N5"/>
    <mergeCell ref="A6:A7"/>
    <mergeCell ref="C6:M6"/>
    <mergeCell ref="N6:N7"/>
    <mergeCell ref="A29:B29"/>
  </mergeCells>
  <printOptions horizontalCentered="1"/>
  <pageMargins left="0.25" right="0.25" top="0.25" bottom="0.25" header="0.25" footer="0.25"/>
  <pageSetup paperSize="9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/>
  </sheetPr>
  <dimension ref="A1:P29"/>
  <sheetViews>
    <sheetView workbookViewId="0">
      <selection activeCell="C9" sqref="C9"/>
    </sheetView>
  </sheetViews>
  <sheetFormatPr defaultColWidth="9.1796875" defaultRowHeight="12.5"/>
  <cols>
    <col min="1" max="1" width="5.1796875" style="838" customWidth="1"/>
    <col min="2" max="2" width="16.81640625" style="838" customWidth="1"/>
    <col min="3" max="9" width="9.81640625" style="838" customWidth="1"/>
    <col min="10" max="10" width="10.1796875" style="838" customWidth="1"/>
    <col min="11" max="11" width="9.81640625" style="838" customWidth="1"/>
    <col min="12" max="12" width="11.81640625" style="838" customWidth="1"/>
    <col min="13" max="13" width="11.1796875" style="838" customWidth="1"/>
    <col min="14" max="14" width="9.81640625" style="838" customWidth="1"/>
    <col min="15" max="15" width="9.1796875" style="838"/>
    <col min="16" max="16" width="13.81640625" style="838" customWidth="1"/>
    <col min="17" max="16384" width="9.1796875" style="838"/>
  </cols>
  <sheetData>
    <row r="1" spans="1:16" ht="19.5" customHeight="1">
      <c r="K1" s="974" t="s">
        <v>2</v>
      </c>
      <c r="L1" s="974"/>
      <c r="M1" s="974"/>
      <c r="N1" s="974"/>
    </row>
    <row r="2" spans="1:16" ht="24" customHeight="1">
      <c r="A2" s="964" t="s">
        <v>3</v>
      </c>
      <c r="B2" s="964"/>
      <c r="C2" s="964"/>
      <c r="D2" s="964"/>
      <c r="E2" s="964"/>
      <c r="K2" s="993" t="s">
        <v>4</v>
      </c>
      <c r="L2" s="993"/>
      <c r="M2" s="993"/>
      <c r="N2" s="993"/>
    </row>
    <row r="3" spans="1:16" ht="20.25" customHeight="1">
      <c r="A3" s="963" t="s">
        <v>5</v>
      </c>
      <c r="B3" s="963"/>
      <c r="C3" s="963"/>
      <c r="D3" s="963"/>
      <c r="E3" s="963"/>
      <c r="F3" s="250"/>
      <c r="G3" s="250"/>
      <c r="H3" s="250"/>
      <c r="I3" s="250"/>
      <c r="J3" s="250"/>
      <c r="K3" s="994">
        <v>3</v>
      </c>
      <c r="L3" s="994"/>
      <c r="M3" s="994"/>
      <c r="N3" s="994"/>
    </row>
    <row r="4" spans="1:16" ht="21.75" customHeight="1">
      <c r="A4" s="992" t="s">
        <v>507</v>
      </c>
      <c r="B4" s="992"/>
      <c r="C4" s="992"/>
      <c r="D4" s="992"/>
      <c r="E4" s="992"/>
      <c r="F4" s="992"/>
      <c r="G4" s="992"/>
      <c r="H4" s="992"/>
      <c r="I4" s="992"/>
      <c r="J4" s="992"/>
      <c r="K4" s="992"/>
      <c r="L4" s="992"/>
      <c r="M4" s="992"/>
      <c r="N4" s="992"/>
    </row>
    <row r="5" spans="1:16" ht="18" customHeight="1" thickBot="1">
      <c r="L5" s="1077" t="s">
        <v>91</v>
      </c>
      <c r="M5" s="1077"/>
      <c r="N5" s="1077"/>
    </row>
    <row r="6" spans="1:16" ht="24.75" customHeight="1">
      <c r="A6" s="996" t="s">
        <v>7</v>
      </c>
      <c r="B6" s="21" t="s">
        <v>8</v>
      </c>
      <c r="C6" s="1078" t="s">
        <v>508</v>
      </c>
      <c r="D6" s="1079"/>
      <c r="E6" s="1079"/>
      <c r="F6" s="1079"/>
      <c r="G6" s="1079"/>
      <c r="H6" s="1079"/>
      <c r="I6" s="1079"/>
      <c r="J6" s="1079"/>
      <c r="K6" s="1079"/>
      <c r="L6" s="1079"/>
      <c r="M6" s="1080"/>
      <c r="N6" s="1081" t="s">
        <v>12</v>
      </c>
    </row>
    <row r="7" spans="1:16" ht="20.149999999999999" customHeight="1">
      <c r="A7" s="997"/>
      <c r="B7" s="22" t="s">
        <v>13</v>
      </c>
      <c r="C7" s="55" t="s">
        <v>92</v>
      </c>
      <c r="D7" s="55" t="s">
        <v>93</v>
      </c>
      <c r="E7" s="55" t="s">
        <v>94</v>
      </c>
      <c r="F7" s="55" t="s">
        <v>95</v>
      </c>
      <c r="G7" s="55" t="s">
        <v>96</v>
      </c>
      <c r="H7" s="55" t="s">
        <v>97</v>
      </c>
      <c r="I7" s="55" t="s">
        <v>98</v>
      </c>
      <c r="J7" s="55" t="s">
        <v>99</v>
      </c>
      <c r="K7" s="55" t="s">
        <v>100</v>
      </c>
      <c r="L7" s="769" t="s">
        <v>101</v>
      </c>
      <c r="M7" s="55" t="s">
        <v>102</v>
      </c>
      <c r="N7" s="1082"/>
    </row>
    <row r="8" spans="1:16" ht="19.399999999999999" customHeight="1">
      <c r="A8" s="489">
        <v>1</v>
      </c>
      <c r="B8" s="402" t="s">
        <v>16</v>
      </c>
      <c r="C8" s="838">
        <v>3081</v>
      </c>
      <c r="D8" s="838">
        <v>2</v>
      </c>
      <c r="E8" s="838">
        <v>26</v>
      </c>
      <c r="F8" s="838">
        <v>0</v>
      </c>
      <c r="G8" s="838">
        <v>459</v>
      </c>
      <c r="I8" s="838">
        <v>2496</v>
      </c>
      <c r="K8" s="838">
        <v>356</v>
      </c>
      <c r="L8" s="839">
        <f t="shared" ref="L8:L18" si="0">SUM(C8:K8)</f>
        <v>6420</v>
      </c>
      <c r="M8" s="178">
        <v>2104</v>
      </c>
      <c r="N8" s="842"/>
      <c r="P8" s="838" t="s">
        <v>626</v>
      </c>
    </row>
    <row r="9" spans="1:16" ht="19.399999999999999" customHeight="1">
      <c r="A9" s="489">
        <v>2</v>
      </c>
      <c r="B9" s="402" t="s">
        <v>17</v>
      </c>
      <c r="C9" s="178"/>
      <c r="D9" s="178"/>
      <c r="E9" s="178"/>
      <c r="F9" s="178"/>
      <c r="G9" s="178"/>
      <c r="H9" s="178"/>
      <c r="I9" s="178"/>
      <c r="J9" s="178"/>
      <c r="K9" s="178"/>
      <c r="L9" s="839">
        <f t="shared" si="0"/>
        <v>0</v>
      </c>
      <c r="M9" s="178"/>
      <c r="N9" s="842"/>
    </row>
    <row r="10" spans="1:16" ht="19.399999999999999" customHeight="1">
      <c r="A10" s="489">
        <v>3</v>
      </c>
      <c r="B10" s="402" t="s">
        <v>103</v>
      </c>
      <c r="C10" s="178"/>
      <c r="D10" s="178"/>
      <c r="E10" s="178"/>
      <c r="F10" s="178"/>
      <c r="G10" s="178"/>
      <c r="H10" s="178"/>
      <c r="I10" s="178"/>
      <c r="J10" s="178"/>
      <c r="K10" s="178"/>
      <c r="L10" s="839">
        <f t="shared" si="0"/>
        <v>0</v>
      </c>
      <c r="M10" s="178"/>
      <c r="N10" s="842"/>
    </row>
    <row r="11" spans="1:16" ht="19.399999999999999" customHeight="1">
      <c r="A11" s="489">
        <v>4</v>
      </c>
      <c r="B11" s="402" t="s">
        <v>18</v>
      </c>
      <c r="C11" s="178"/>
      <c r="D11" s="178"/>
      <c r="E11" s="178"/>
      <c r="F11" s="178"/>
      <c r="G11" s="178"/>
      <c r="H11" s="178"/>
      <c r="I11" s="178"/>
      <c r="J11" s="178"/>
      <c r="K11" s="178"/>
      <c r="L11" s="839">
        <f t="shared" si="0"/>
        <v>0</v>
      </c>
      <c r="M11" s="178"/>
      <c r="N11" s="842"/>
    </row>
    <row r="12" spans="1:16" ht="19.399999999999999" customHeight="1">
      <c r="A12" s="451">
        <v>5</v>
      </c>
      <c r="B12" s="452" t="s">
        <v>34</v>
      </c>
      <c r="C12" s="414"/>
      <c r="D12" s="414"/>
      <c r="E12" s="414"/>
      <c r="F12" s="414"/>
      <c r="G12" s="414"/>
      <c r="H12" s="414"/>
      <c r="I12" s="414"/>
      <c r="J12" s="414"/>
      <c r="K12" s="414"/>
      <c r="L12" s="839">
        <f t="shared" si="0"/>
        <v>0</v>
      </c>
      <c r="M12" s="414"/>
      <c r="N12" s="843"/>
    </row>
    <row r="13" spans="1:16" ht="19.399999999999999" customHeight="1">
      <c r="A13" s="489">
        <v>6</v>
      </c>
      <c r="B13" s="402" t="s">
        <v>19</v>
      </c>
      <c r="C13" s="178"/>
      <c r="D13" s="178"/>
      <c r="E13" s="178"/>
      <c r="F13" s="178"/>
      <c r="G13" s="178"/>
      <c r="H13" s="178"/>
      <c r="I13" s="178"/>
      <c r="J13" s="178"/>
      <c r="K13" s="178"/>
      <c r="L13" s="839">
        <f t="shared" si="0"/>
        <v>0</v>
      </c>
      <c r="M13" s="178"/>
      <c r="N13" s="842"/>
    </row>
    <row r="14" spans="1:16" ht="19.399999999999999" customHeight="1">
      <c r="A14" s="489">
        <v>7</v>
      </c>
      <c r="B14" s="402" t="s">
        <v>285</v>
      </c>
      <c r="C14" s="178"/>
      <c r="D14" s="178"/>
      <c r="E14" s="178"/>
      <c r="F14" s="178"/>
      <c r="G14" s="178"/>
      <c r="H14" s="178"/>
      <c r="I14" s="178"/>
      <c r="J14" s="178"/>
      <c r="K14" s="178"/>
      <c r="L14" s="839">
        <f t="shared" si="0"/>
        <v>0</v>
      </c>
      <c r="M14" s="178"/>
      <c r="N14" s="842"/>
    </row>
    <row r="15" spans="1:16" ht="19.399999999999999" customHeight="1">
      <c r="A15" s="489">
        <v>8</v>
      </c>
      <c r="B15" s="402" t="s">
        <v>20</v>
      </c>
      <c r="C15" s="178"/>
      <c r="D15" s="178"/>
      <c r="E15" s="178"/>
      <c r="F15" s="178"/>
      <c r="G15" s="178"/>
      <c r="H15" s="178"/>
      <c r="I15" s="178"/>
      <c r="J15" s="178"/>
      <c r="K15" s="178"/>
      <c r="L15" s="839">
        <f t="shared" si="0"/>
        <v>0</v>
      </c>
      <c r="M15" s="178"/>
      <c r="N15" s="842"/>
    </row>
    <row r="16" spans="1:16" ht="19.399999999999999" customHeight="1">
      <c r="A16" s="489">
        <v>9</v>
      </c>
      <c r="B16" s="402" t="s">
        <v>21</v>
      </c>
      <c r="C16" s="178"/>
      <c r="D16" s="178"/>
      <c r="E16" s="178"/>
      <c r="F16" s="178"/>
      <c r="G16" s="178"/>
      <c r="H16" s="178"/>
      <c r="I16" s="178"/>
      <c r="J16" s="178"/>
      <c r="K16" s="178"/>
      <c r="L16" s="839">
        <f t="shared" si="0"/>
        <v>0</v>
      </c>
      <c r="M16" s="178"/>
      <c r="N16" s="842"/>
    </row>
    <row r="17" spans="1:14" ht="19.399999999999999" customHeight="1">
      <c r="A17" s="451">
        <v>10</v>
      </c>
      <c r="B17" s="452" t="s">
        <v>22</v>
      </c>
      <c r="C17" s="844"/>
      <c r="D17" s="844"/>
      <c r="E17" s="844"/>
      <c r="F17" s="844"/>
      <c r="G17" s="844"/>
      <c r="H17" s="844"/>
      <c r="I17" s="844"/>
      <c r="J17" s="844"/>
      <c r="K17" s="844"/>
      <c r="L17" s="840">
        <f t="shared" si="0"/>
        <v>0</v>
      </c>
      <c r="M17" s="844"/>
      <c r="N17" s="845"/>
    </row>
    <row r="18" spans="1:14" ht="19.399999999999999" customHeight="1">
      <c r="A18" s="451">
        <v>11</v>
      </c>
      <c r="B18" s="452" t="s">
        <v>35</v>
      </c>
      <c r="C18" s="414"/>
      <c r="D18" s="414"/>
      <c r="E18" s="414"/>
      <c r="F18" s="414"/>
      <c r="G18" s="414"/>
      <c r="H18" s="414"/>
      <c r="I18" s="414"/>
      <c r="J18" s="414"/>
      <c r="K18" s="414"/>
      <c r="L18" s="840">
        <f t="shared" si="0"/>
        <v>0</v>
      </c>
      <c r="M18" s="414"/>
      <c r="N18" s="843"/>
    </row>
    <row r="19" spans="1:14" ht="19.399999999999999" customHeight="1">
      <c r="A19" s="489">
        <v>12</v>
      </c>
      <c r="B19" s="402" t="s">
        <v>23</v>
      </c>
      <c r="C19" s="178"/>
      <c r="D19" s="178"/>
      <c r="E19" s="178"/>
      <c r="F19" s="178"/>
      <c r="G19" s="178"/>
      <c r="H19" s="178"/>
      <c r="I19" s="178"/>
      <c r="J19" s="178"/>
      <c r="K19" s="178"/>
      <c r="L19" s="839">
        <f t="shared" ref="L19:L25" si="1">SUM(C19:K19)</f>
        <v>0</v>
      </c>
      <c r="M19" s="178"/>
      <c r="N19" s="842"/>
    </row>
    <row r="20" spans="1:14" ht="19.399999999999999" customHeight="1">
      <c r="A20" s="489">
        <v>13</v>
      </c>
      <c r="B20" s="402" t="s">
        <v>24</v>
      </c>
      <c r="C20" s="178"/>
      <c r="D20" s="178"/>
      <c r="E20" s="178"/>
      <c r="F20" s="178"/>
      <c r="G20" s="178"/>
      <c r="H20" s="178"/>
      <c r="I20" s="178"/>
      <c r="J20" s="178"/>
      <c r="K20" s="178"/>
      <c r="L20" s="839">
        <f t="shared" si="1"/>
        <v>0</v>
      </c>
      <c r="M20" s="178"/>
      <c r="N20" s="842"/>
    </row>
    <row r="21" spans="1:14" ht="19.399999999999999" customHeight="1">
      <c r="A21" s="489">
        <v>14</v>
      </c>
      <c r="B21" s="402" t="s">
        <v>25</v>
      </c>
      <c r="C21" s="178"/>
      <c r="D21" s="178"/>
      <c r="E21" s="178"/>
      <c r="F21" s="178"/>
      <c r="G21" s="178"/>
      <c r="H21" s="178"/>
      <c r="I21" s="178"/>
      <c r="J21" s="178"/>
      <c r="K21" s="178"/>
      <c r="L21" s="839">
        <f t="shared" si="1"/>
        <v>0</v>
      </c>
      <c r="M21" s="178"/>
      <c r="N21" s="842"/>
    </row>
    <row r="22" spans="1:14" ht="19.399999999999999" customHeight="1">
      <c r="A22" s="451">
        <v>15</v>
      </c>
      <c r="B22" s="452" t="s">
        <v>395</v>
      </c>
      <c r="C22" s="414"/>
      <c r="D22" s="414"/>
      <c r="E22" s="414"/>
      <c r="F22" s="414"/>
      <c r="G22" s="414"/>
      <c r="H22" s="414"/>
      <c r="I22" s="414"/>
      <c r="J22" s="414"/>
      <c r="K22" s="414"/>
      <c r="L22" s="839">
        <f t="shared" si="1"/>
        <v>0</v>
      </c>
      <c r="M22" s="414"/>
      <c r="N22" s="843"/>
    </row>
    <row r="23" spans="1:14" ht="19.399999999999999" customHeight="1">
      <c r="A23" s="451">
        <v>16</v>
      </c>
      <c r="B23" s="452" t="s">
        <v>363</v>
      </c>
      <c r="C23" s="414"/>
      <c r="D23" s="414"/>
      <c r="E23" s="414"/>
      <c r="F23" s="414"/>
      <c r="G23" s="414"/>
      <c r="H23" s="414"/>
      <c r="I23" s="414"/>
      <c r="J23" s="414"/>
      <c r="K23" s="414"/>
      <c r="L23" s="839">
        <f t="shared" si="1"/>
        <v>0</v>
      </c>
      <c r="M23" s="414"/>
      <c r="N23" s="843"/>
    </row>
    <row r="24" spans="1:14" ht="19.399999999999999" customHeight="1">
      <c r="A24" s="489">
        <v>17</v>
      </c>
      <c r="B24" s="402" t="s">
        <v>26</v>
      </c>
      <c r="C24" s="178"/>
      <c r="D24" s="178"/>
      <c r="E24" s="178"/>
      <c r="F24" s="178"/>
      <c r="G24" s="178"/>
      <c r="H24" s="178"/>
      <c r="I24" s="178"/>
      <c r="J24" s="178"/>
      <c r="K24" s="178"/>
      <c r="L24" s="839">
        <f t="shared" si="1"/>
        <v>0</v>
      </c>
      <c r="M24" s="178"/>
      <c r="N24" s="842"/>
    </row>
    <row r="25" spans="1:14" ht="19.399999999999999" customHeight="1">
      <c r="A25" s="489">
        <v>18</v>
      </c>
      <c r="B25" s="402" t="s">
        <v>27</v>
      </c>
      <c r="C25" s="178"/>
      <c r="D25" s="178"/>
      <c r="E25" s="178"/>
      <c r="F25" s="178"/>
      <c r="G25" s="178"/>
      <c r="H25" s="178"/>
      <c r="I25" s="178"/>
      <c r="J25" s="178"/>
      <c r="K25" s="178"/>
      <c r="L25" s="839">
        <f t="shared" si="1"/>
        <v>0</v>
      </c>
      <c r="M25" s="178"/>
      <c r="N25" s="842"/>
    </row>
    <row r="26" spans="1:14" ht="19.399999999999999" customHeight="1">
      <c r="A26" s="489">
        <v>19</v>
      </c>
      <c r="B26" s="402" t="s">
        <v>28</v>
      </c>
      <c r="C26" s="178"/>
      <c r="D26" s="178"/>
      <c r="E26" s="178"/>
      <c r="F26" s="178"/>
      <c r="G26" s="178"/>
      <c r="H26" s="178"/>
      <c r="I26" s="178"/>
      <c r="J26" s="178"/>
      <c r="K26" s="178"/>
      <c r="L26" s="839">
        <f>SUM(C26:K26)</f>
        <v>0</v>
      </c>
      <c r="M26" s="178"/>
      <c r="N26" s="842"/>
    </row>
    <row r="27" spans="1:14" ht="19.399999999999999" customHeight="1">
      <c r="A27" s="451">
        <v>20</v>
      </c>
      <c r="B27" s="452" t="s">
        <v>29</v>
      </c>
      <c r="C27" s="414"/>
      <c r="D27" s="414"/>
      <c r="E27" s="414"/>
      <c r="F27" s="414"/>
      <c r="G27" s="414"/>
      <c r="H27" s="414"/>
      <c r="I27" s="414"/>
      <c r="J27" s="414"/>
      <c r="K27" s="414"/>
      <c r="L27" s="839">
        <f t="shared" ref="L27:L28" si="2">SUM(C27:K27)</f>
        <v>0</v>
      </c>
      <c r="M27" s="414"/>
      <c r="N27" s="843"/>
    </row>
    <row r="28" spans="1:14" ht="19.399999999999999" customHeight="1">
      <c r="A28" s="451">
        <v>21</v>
      </c>
      <c r="B28" s="452" t="s">
        <v>37</v>
      </c>
      <c r="C28" s="844"/>
      <c r="D28" s="844"/>
      <c r="E28" s="844"/>
      <c r="F28" s="844"/>
      <c r="G28" s="844"/>
      <c r="H28" s="844"/>
      <c r="I28" s="844"/>
      <c r="J28" s="844"/>
      <c r="K28" s="844"/>
      <c r="L28" s="839">
        <f t="shared" si="2"/>
        <v>0</v>
      </c>
      <c r="M28" s="844"/>
      <c r="N28" s="845"/>
    </row>
    <row r="29" spans="1:14" ht="20.149999999999999" customHeight="1" thickBot="1">
      <c r="A29" s="1088" t="s">
        <v>30</v>
      </c>
      <c r="B29" s="1089"/>
      <c r="C29" s="841">
        <f>SUM(C8:C28)</f>
        <v>3081</v>
      </c>
      <c r="D29" s="841">
        <f>SUM(D8:D28)</f>
        <v>2</v>
      </c>
      <c r="E29" s="841">
        <f>SUM(E8:E28)</f>
        <v>26</v>
      </c>
      <c r="F29" s="846">
        <f>SUM(F8:F28)</f>
        <v>0</v>
      </c>
      <c r="G29" s="841">
        <f>SUM(G8:G28)</f>
        <v>459</v>
      </c>
      <c r="H29" s="841">
        <f>SUM(H8:H27)</f>
        <v>0</v>
      </c>
      <c r="I29" s="841">
        <f>SUM(I8:I28)</f>
        <v>2496</v>
      </c>
      <c r="J29" s="841">
        <f>SUM(J8:J27)</f>
        <v>0</v>
      </c>
      <c r="K29" s="841">
        <f>SUM(K8:K27)</f>
        <v>356</v>
      </c>
      <c r="L29" s="841">
        <f>SUM(C29:K29)</f>
        <v>6420</v>
      </c>
      <c r="M29" s="847">
        <f>SUM(M8:M28)</f>
        <v>2104</v>
      </c>
      <c r="N29" s="848"/>
    </row>
  </sheetData>
  <customSheetViews>
    <customSheetView guid="{844AEAA1-68B1-11D5-83C5-957D1A75CB50}" showPageBreaks="1" showRuler="0">
      <selection activeCell="B4" sqref="B4"/>
      <pageMargins left="0.5" right="0.5" top="0.75" bottom="0.5" header="0.5" footer="0.5"/>
      <printOptions horizontalCentered="1"/>
      <pageSetup paperSize="9" orientation="landscape" horizontalDpi="300" verticalDpi="300" r:id="rId1"/>
      <headerFooter alignWithMargins="0"/>
    </customSheetView>
  </customSheetViews>
  <mergeCells count="11">
    <mergeCell ref="A4:N4"/>
    <mergeCell ref="A6:A7"/>
    <mergeCell ref="C6:M6"/>
    <mergeCell ref="A29:B29"/>
    <mergeCell ref="L5:N5"/>
    <mergeCell ref="N6:N7"/>
    <mergeCell ref="K1:N1"/>
    <mergeCell ref="K2:N2"/>
    <mergeCell ref="K3:N3"/>
    <mergeCell ref="A2:E2"/>
    <mergeCell ref="A3:E3"/>
  </mergeCells>
  <phoneticPr fontId="0" type="noConversion"/>
  <printOptions horizontalCentered="1"/>
  <pageMargins left="0.25" right="0.25" top="0.25" bottom="0.25" header="0.25" footer="0.25"/>
  <pageSetup paperSize="9" orientation="landscape" r:id="rId2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/>
  </sheetPr>
  <dimension ref="A1:O34"/>
  <sheetViews>
    <sheetView topLeftCell="A4" workbookViewId="0">
      <selection activeCell="H26" sqref="H26"/>
    </sheetView>
  </sheetViews>
  <sheetFormatPr defaultColWidth="9.1796875" defaultRowHeight="12.5"/>
  <cols>
    <col min="1" max="1" width="6.1796875" style="504" customWidth="1"/>
    <col min="2" max="2" width="22" style="9" customWidth="1"/>
    <col min="3" max="6" width="10.81640625" style="9" customWidth="1"/>
    <col min="7" max="7" width="16.453125" style="9" customWidth="1"/>
    <col min="8" max="9" width="10.1796875" style="9" bestFit="1" customWidth="1"/>
    <col min="10" max="16384" width="9.1796875" style="9"/>
  </cols>
  <sheetData>
    <row r="1" spans="1:15" ht="21" customHeight="1">
      <c r="A1" s="389"/>
      <c r="B1" s="390"/>
      <c r="C1" s="390"/>
      <c r="D1" s="390"/>
      <c r="E1" s="974" t="s">
        <v>2</v>
      </c>
      <c r="F1" s="974"/>
      <c r="G1" s="974"/>
      <c r="H1" s="246"/>
    </row>
    <row r="2" spans="1:15" ht="24" customHeight="1">
      <c r="A2" s="965" t="s">
        <v>3</v>
      </c>
      <c r="B2" s="965"/>
      <c r="C2" s="965"/>
      <c r="D2" s="965"/>
      <c r="E2" s="1075" t="s">
        <v>4</v>
      </c>
      <c r="F2" s="1075"/>
      <c r="G2" s="1075"/>
      <c r="H2" s="608"/>
    </row>
    <row r="3" spans="1:15" ht="21" customHeight="1">
      <c r="A3" s="1098" t="s">
        <v>90</v>
      </c>
      <c r="B3" s="1098"/>
      <c r="C3" s="1098"/>
      <c r="D3" s="1098"/>
      <c r="E3" s="1058">
        <v>3</v>
      </c>
      <c r="F3" s="1058"/>
      <c r="G3" s="1058"/>
      <c r="H3" s="615"/>
    </row>
    <row r="4" spans="1:15" ht="12.75" customHeight="1">
      <c r="A4" s="2"/>
      <c r="B4" s="2"/>
      <c r="C4" s="2"/>
      <c r="D4" s="390"/>
      <c r="E4" s="488"/>
      <c r="F4" s="488"/>
      <c r="G4" s="488"/>
      <c r="H4" s="390"/>
    </row>
    <row r="5" spans="1:15" ht="23">
      <c r="A5" s="963" t="s">
        <v>509</v>
      </c>
      <c r="B5" s="963"/>
      <c r="C5" s="963"/>
      <c r="D5" s="963"/>
      <c r="E5" s="963"/>
      <c r="F5" s="963"/>
      <c r="G5" s="963"/>
      <c r="H5" s="99"/>
      <c r="I5" s="505"/>
      <c r="J5" s="505"/>
      <c r="K5" s="505"/>
      <c r="L5" s="505"/>
      <c r="M5" s="505"/>
      <c r="N5" s="505"/>
      <c r="O5" s="505"/>
    </row>
    <row r="6" spans="1:15" ht="16.5" customHeight="1" thickBot="1">
      <c r="A6" s="389"/>
      <c r="B6" s="390"/>
      <c r="C6" s="390"/>
      <c r="D6" s="390"/>
      <c r="F6" s="1077" t="s">
        <v>91</v>
      </c>
      <c r="G6" s="1077"/>
      <c r="H6" s="390"/>
    </row>
    <row r="7" spans="1:15" ht="21" customHeight="1">
      <c r="A7" s="996" t="s">
        <v>7</v>
      </c>
      <c r="B7" s="1092" t="s">
        <v>104</v>
      </c>
      <c r="C7" s="1078" t="s">
        <v>41</v>
      </c>
      <c r="D7" s="1096"/>
      <c r="E7" s="1096"/>
      <c r="F7" s="1097"/>
      <c r="G7" s="1094" t="s">
        <v>105</v>
      </c>
      <c r="H7" s="390"/>
    </row>
    <row r="8" spans="1:15" ht="21" customHeight="1">
      <c r="A8" s="997"/>
      <c r="B8" s="1093"/>
      <c r="C8" s="55" t="s">
        <v>409</v>
      </c>
      <c r="D8" s="55" t="s">
        <v>43</v>
      </c>
      <c r="E8" s="55" t="s">
        <v>38</v>
      </c>
      <c r="F8" s="55" t="s">
        <v>39</v>
      </c>
      <c r="G8" s="1095"/>
      <c r="H8" s="390"/>
    </row>
    <row r="9" spans="1:15" ht="21" customHeight="1">
      <c r="A9" s="43">
        <v>1</v>
      </c>
      <c r="B9" s="149" t="s">
        <v>160</v>
      </c>
      <c r="C9" s="510"/>
      <c r="D9" s="510"/>
      <c r="E9" s="514"/>
      <c r="F9" s="514"/>
      <c r="G9" s="764">
        <f>SUM(C9:F9)</f>
        <v>0</v>
      </c>
      <c r="H9" s="390"/>
    </row>
    <row r="10" spans="1:15" ht="21" customHeight="1">
      <c r="A10" s="43">
        <v>2</v>
      </c>
      <c r="B10" s="149" t="s">
        <v>161</v>
      </c>
      <c r="C10" s="510"/>
      <c r="D10" s="510"/>
      <c r="E10" s="514"/>
      <c r="F10" s="514"/>
      <c r="G10" s="764">
        <f t="shared" ref="G10:G32" si="0">SUM(C10:F10)</f>
        <v>0</v>
      </c>
      <c r="H10" s="390"/>
    </row>
    <row r="11" spans="1:15" ht="21" customHeight="1">
      <c r="A11" s="43">
        <v>3</v>
      </c>
      <c r="B11" s="149" t="s">
        <v>173</v>
      </c>
      <c r="C11" s="510"/>
      <c r="D11" s="510"/>
      <c r="E11" s="514"/>
      <c r="F11" s="514"/>
      <c r="G11" s="764">
        <f t="shared" si="0"/>
        <v>0</v>
      </c>
      <c r="H11" s="390"/>
    </row>
    <row r="12" spans="1:15" ht="21" customHeight="1">
      <c r="A12" s="43">
        <v>4</v>
      </c>
      <c r="B12" s="149" t="s">
        <v>92</v>
      </c>
      <c r="C12" s="510"/>
      <c r="D12" s="510"/>
      <c r="E12" s="514"/>
      <c r="F12" s="514"/>
      <c r="G12" s="764">
        <f t="shared" si="0"/>
        <v>0</v>
      </c>
      <c r="H12" s="390"/>
    </row>
    <row r="13" spans="1:15" ht="21" customHeight="1">
      <c r="A13" s="43">
        <v>5</v>
      </c>
      <c r="B13" s="149" t="s">
        <v>159</v>
      </c>
      <c r="C13" s="510"/>
      <c r="D13" s="510"/>
      <c r="E13" s="514"/>
      <c r="F13" s="514"/>
      <c r="G13" s="764">
        <f t="shared" si="0"/>
        <v>0</v>
      </c>
      <c r="H13" s="390"/>
    </row>
    <row r="14" spans="1:15" ht="21" customHeight="1">
      <c r="A14" s="43">
        <v>6</v>
      </c>
      <c r="B14" s="149" t="s">
        <v>162</v>
      </c>
      <c r="C14" s="510"/>
      <c r="D14" s="510"/>
      <c r="E14" s="514"/>
      <c r="F14" s="514"/>
      <c r="G14" s="764">
        <f t="shared" si="0"/>
        <v>0</v>
      </c>
      <c r="H14" s="390"/>
    </row>
    <row r="15" spans="1:15" ht="21" customHeight="1">
      <c r="A15" s="43">
        <v>7</v>
      </c>
      <c r="B15" s="149" t="s">
        <v>167</v>
      </c>
      <c r="C15" s="510"/>
      <c r="D15" s="510"/>
      <c r="E15" s="514"/>
      <c r="F15" s="514"/>
      <c r="G15" s="764">
        <f t="shared" si="0"/>
        <v>0</v>
      </c>
      <c r="H15" s="390"/>
    </row>
    <row r="16" spans="1:15" ht="21" customHeight="1">
      <c r="A16" s="43">
        <v>8</v>
      </c>
      <c r="B16" s="149" t="s">
        <v>172</v>
      </c>
      <c r="C16" s="510"/>
      <c r="D16" s="510"/>
      <c r="E16" s="514"/>
      <c r="F16" s="514"/>
      <c r="G16" s="764">
        <f t="shared" si="0"/>
        <v>0</v>
      </c>
      <c r="H16" s="390"/>
    </row>
    <row r="17" spans="1:8" ht="21" customHeight="1">
      <c r="A17" s="43">
        <v>9</v>
      </c>
      <c r="B17" s="149" t="s">
        <v>269</v>
      </c>
      <c r="C17" s="510"/>
      <c r="D17" s="510"/>
      <c r="E17" s="514"/>
      <c r="F17" s="514"/>
      <c r="G17" s="764">
        <f t="shared" si="0"/>
        <v>0</v>
      </c>
      <c r="H17" s="390"/>
    </row>
    <row r="18" spans="1:8" ht="21" customHeight="1">
      <c r="A18" s="43">
        <v>10</v>
      </c>
      <c r="B18" s="149" t="s">
        <v>270</v>
      </c>
      <c r="C18" s="510"/>
      <c r="D18" s="510"/>
      <c r="E18" s="514"/>
      <c r="F18" s="514"/>
      <c r="G18" s="764">
        <f t="shared" si="0"/>
        <v>0</v>
      </c>
      <c r="H18" s="390"/>
    </row>
    <row r="19" spans="1:8" ht="21" customHeight="1">
      <c r="A19" s="43">
        <v>11</v>
      </c>
      <c r="B19" s="149" t="s">
        <v>169</v>
      </c>
      <c r="C19" s="510"/>
      <c r="D19" s="510"/>
      <c r="E19" s="514"/>
      <c r="F19" s="514"/>
      <c r="G19" s="764">
        <f t="shared" si="0"/>
        <v>0</v>
      </c>
      <c r="H19" s="390"/>
    </row>
    <row r="20" spans="1:8" ht="21" customHeight="1">
      <c r="A20" s="43">
        <v>12</v>
      </c>
      <c r="B20" s="149" t="s">
        <v>168</v>
      </c>
      <c r="C20" s="510"/>
      <c r="D20" s="510"/>
      <c r="E20" s="514"/>
      <c r="F20" s="514"/>
      <c r="G20" s="764">
        <f t="shared" si="0"/>
        <v>0</v>
      </c>
      <c r="H20" s="390"/>
    </row>
    <row r="21" spans="1:8" ht="21" customHeight="1">
      <c r="A21" s="43">
        <v>13</v>
      </c>
      <c r="B21" s="149" t="s">
        <v>271</v>
      </c>
      <c r="C21" s="510"/>
      <c r="D21" s="510"/>
      <c r="E21" s="514"/>
      <c r="F21" s="514"/>
      <c r="G21" s="764">
        <f t="shared" si="0"/>
        <v>0</v>
      </c>
      <c r="H21" s="390"/>
    </row>
    <row r="22" spans="1:8" ht="21" customHeight="1">
      <c r="A22" s="43">
        <v>14</v>
      </c>
      <c r="B22" s="149" t="s">
        <v>272</v>
      </c>
      <c r="C22" s="510"/>
      <c r="D22" s="510"/>
      <c r="E22" s="514"/>
      <c r="F22" s="514"/>
      <c r="G22" s="764">
        <f t="shared" si="0"/>
        <v>0</v>
      </c>
      <c r="H22" s="390"/>
    </row>
    <row r="23" spans="1:8" ht="21" customHeight="1">
      <c r="A23" s="43">
        <v>15</v>
      </c>
      <c r="B23" s="149" t="s">
        <v>165</v>
      </c>
      <c r="C23" s="510"/>
      <c r="D23" s="510"/>
      <c r="E23" s="514"/>
      <c r="F23" s="514"/>
      <c r="G23" s="764">
        <f t="shared" si="0"/>
        <v>0</v>
      </c>
      <c r="H23" s="390"/>
    </row>
    <row r="24" spans="1:8" ht="21" customHeight="1">
      <c r="A24" s="43">
        <v>16</v>
      </c>
      <c r="B24" s="149" t="s">
        <v>273</v>
      </c>
      <c r="C24" s="510"/>
      <c r="D24" s="510"/>
      <c r="E24" s="514"/>
      <c r="F24" s="514"/>
      <c r="G24" s="764">
        <f t="shared" si="0"/>
        <v>0</v>
      </c>
      <c r="H24" s="390"/>
    </row>
    <row r="25" spans="1:8" ht="21" customHeight="1">
      <c r="A25" s="43">
        <v>17</v>
      </c>
      <c r="B25" s="149" t="s">
        <v>274</v>
      </c>
      <c r="C25" s="510"/>
      <c r="D25" s="510"/>
      <c r="E25" s="514"/>
      <c r="F25" s="514"/>
      <c r="G25" s="764">
        <f t="shared" si="0"/>
        <v>0</v>
      </c>
      <c r="H25" s="390"/>
    </row>
    <row r="26" spans="1:8" ht="21" customHeight="1">
      <c r="A26" s="43">
        <v>18</v>
      </c>
      <c r="B26" s="149" t="s">
        <v>353</v>
      </c>
      <c r="C26" s="510"/>
      <c r="D26" s="514"/>
      <c r="E26" s="514"/>
      <c r="F26" s="514"/>
      <c r="G26" s="764">
        <f t="shared" si="0"/>
        <v>0</v>
      </c>
      <c r="H26" s="390"/>
    </row>
    <row r="27" spans="1:8" ht="21" customHeight="1">
      <c r="A27" s="43">
        <v>19</v>
      </c>
      <c r="B27" s="149" t="s">
        <v>275</v>
      </c>
      <c r="C27" s="510"/>
      <c r="D27" s="514"/>
      <c r="E27" s="514"/>
      <c r="F27" s="514"/>
      <c r="G27" s="764">
        <f t="shared" si="0"/>
        <v>0</v>
      </c>
      <c r="H27" s="390"/>
    </row>
    <row r="28" spans="1:8" ht="21" customHeight="1">
      <c r="A28" s="43">
        <v>20</v>
      </c>
      <c r="B28" s="149" t="s">
        <v>164</v>
      </c>
      <c r="C28" s="510"/>
      <c r="D28" s="514"/>
      <c r="E28" s="514"/>
      <c r="F28" s="514"/>
      <c r="G28" s="764">
        <f>SUM(C28:F28)</f>
        <v>0</v>
      </c>
      <c r="H28" s="390"/>
    </row>
    <row r="29" spans="1:8" ht="21" customHeight="1">
      <c r="A29" s="43">
        <v>21</v>
      </c>
      <c r="B29" s="149" t="s">
        <v>171</v>
      </c>
      <c r="C29" s="510"/>
      <c r="D29" s="514"/>
      <c r="E29" s="514"/>
      <c r="F29" s="514"/>
      <c r="G29" s="764">
        <f t="shared" si="0"/>
        <v>0</v>
      </c>
      <c r="H29" s="390"/>
    </row>
    <row r="30" spans="1:8" ht="21" customHeight="1">
      <c r="A30" s="43">
        <v>22</v>
      </c>
      <c r="B30" s="149" t="s">
        <v>170</v>
      </c>
      <c r="C30" s="510"/>
      <c r="D30" s="514"/>
      <c r="E30" s="514"/>
      <c r="F30" s="514"/>
      <c r="G30" s="764">
        <f t="shared" si="0"/>
        <v>0</v>
      </c>
      <c r="H30" s="390"/>
    </row>
    <row r="31" spans="1:8" ht="21" customHeight="1">
      <c r="A31" s="43">
        <v>23</v>
      </c>
      <c r="B31" s="149" t="s">
        <v>276</v>
      </c>
      <c r="C31" s="510"/>
      <c r="D31" s="514"/>
      <c r="E31" s="514"/>
      <c r="F31" s="514"/>
      <c r="G31" s="764">
        <f t="shared" si="0"/>
        <v>0</v>
      </c>
      <c r="H31" s="390"/>
    </row>
    <row r="32" spans="1:8" ht="21" customHeight="1">
      <c r="A32" s="43">
        <v>24</v>
      </c>
      <c r="B32" s="149" t="s">
        <v>277</v>
      </c>
      <c r="C32" s="510"/>
      <c r="D32" s="514"/>
      <c r="E32" s="514"/>
      <c r="F32" s="514"/>
      <c r="G32" s="764">
        <f t="shared" si="0"/>
        <v>0</v>
      </c>
      <c r="H32" s="390"/>
    </row>
    <row r="33" spans="1:8" ht="25.5" customHeight="1">
      <c r="A33" s="1090" t="s">
        <v>42</v>
      </c>
      <c r="B33" s="1091"/>
      <c r="C33" s="767">
        <f>SUM(C9:C32)</f>
        <v>0</v>
      </c>
      <c r="D33" s="768">
        <f>SUM(D9:D32)</f>
        <v>0</v>
      </c>
      <c r="E33" s="768">
        <f>SUM(E9:E32)</f>
        <v>0</v>
      </c>
      <c r="F33" s="768">
        <f>SUM(F9:F32)</f>
        <v>0</v>
      </c>
      <c r="G33" s="765">
        <f>SUM(G9:G32)</f>
        <v>0</v>
      </c>
      <c r="H33" s="390"/>
    </row>
    <row r="34" spans="1:8" ht="21" customHeight="1" thickBot="1">
      <c r="A34" s="64">
        <v>25</v>
      </c>
      <c r="B34" s="94" t="s">
        <v>102</v>
      </c>
      <c r="C34" s="515"/>
      <c r="D34" s="516"/>
      <c r="E34" s="516"/>
      <c r="F34" s="516"/>
      <c r="G34" s="766">
        <f>SUM(C34:F34)</f>
        <v>0</v>
      </c>
      <c r="H34" s="390"/>
    </row>
  </sheetData>
  <mergeCells count="12">
    <mergeCell ref="A5:G5"/>
    <mergeCell ref="A2:D2"/>
    <mergeCell ref="A3:D3"/>
    <mergeCell ref="E1:G1"/>
    <mergeCell ref="E2:G2"/>
    <mergeCell ref="E3:G3"/>
    <mergeCell ref="F6:G6"/>
    <mergeCell ref="A33:B33"/>
    <mergeCell ref="B7:B8"/>
    <mergeCell ref="A7:A8"/>
    <mergeCell ref="G7:G8"/>
    <mergeCell ref="C7:F7"/>
  </mergeCells>
  <phoneticPr fontId="0" type="noConversion"/>
  <printOptions horizontalCentered="1"/>
  <pageMargins left="0.75" right="0.75" top="0.5" bottom="1" header="0.5" footer="0.5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Z36"/>
  <sheetViews>
    <sheetView topLeftCell="A4" workbookViewId="0">
      <pane ySplit="4" topLeftCell="A8" activePane="bottomLeft" state="frozen"/>
      <selection activeCell="B4" sqref="B4"/>
      <selection pane="bottomLeft" activeCell="N18" sqref="N18"/>
    </sheetView>
  </sheetViews>
  <sheetFormatPr defaultColWidth="9.1796875" defaultRowHeight="19" customHeight="1"/>
  <cols>
    <col min="1" max="1" width="6.1796875" style="8" customWidth="1"/>
    <col min="2" max="2" width="13.54296875" style="8" customWidth="1"/>
    <col min="3" max="3" width="9.54296875" style="8" customWidth="1"/>
    <col min="4" max="5" width="5.81640625" style="8" customWidth="1"/>
    <col min="6" max="6" width="5.1796875" style="355" customWidth="1"/>
    <col min="7" max="7" width="5.81640625" style="8" customWidth="1"/>
    <col min="8" max="8" width="5.1796875" style="8" customWidth="1"/>
    <col min="9" max="9" width="6" style="8" customWidth="1"/>
    <col min="10" max="10" width="4.81640625" style="8" customWidth="1"/>
    <col min="11" max="11" width="8.81640625" style="8" customWidth="1"/>
    <col min="12" max="12" width="7.54296875" style="8" customWidth="1"/>
    <col min="13" max="13" width="9.1796875" style="8" customWidth="1"/>
    <col min="14" max="14" width="8.81640625" style="8" customWidth="1"/>
    <col min="15" max="15" width="4.54296875" style="8" customWidth="1"/>
    <col min="16" max="16" width="6" style="8" customWidth="1"/>
    <col min="17" max="17" width="6.1796875" style="8" bestFit="1" customWidth="1"/>
    <col min="18" max="18" width="8.453125" style="8" customWidth="1"/>
    <col min="19" max="19" width="10.81640625" style="355" customWidth="1"/>
    <col min="20" max="20" width="7.81640625" style="8" customWidth="1"/>
    <col min="21" max="25" width="9.1796875" style="8"/>
    <col min="26" max="26" width="12.1796875" style="8" bestFit="1" customWidth="1"/>
    <col min="27" max="16384" width="9.1796875" style="8"/>
  </cols>
  <sheetData>
    <row r="1" spans="1:26" ht="21" customHeight="1">
      <c r="A1" s="16"/>
      <c r="B1" s="16"/>
      <c r="C1" s="16"/>
      <c r="D1" s="16"/>
      <c r="E1" s="16"/>
      <c r="G1" s="16"/>
      <c r="H1" s="16"/>
      <c r="I1" s="16"/>
      <c r="J1" s="16"/>
      <c r="K1" s="16"/>
      <c r="L1" s="16"/>
      <c r="M1" s="61"/>
      <c r="N1" s="974" t="s">
        <v>2</v>
      </c>
      <c r="O1" s="974"/>
      <c r="P1" s="974"/>
      <c r="Q1" s="974"/>
      <c r="R1" s="974"/>
      <c r="S1" s="974"/>
      <c r="T1" s="974"/>
      <c r="U1" s="10"/>
      <c r="V1" s="10"/>
      <c r="W1" s="10"/>
      <c r="X1" s="10"/>
    </row>
    <row r="2" spans="1:26" ht="25.5" customHeight="1">
      <c r="A2" s="992" t="s">
        <v>3</v>
      </c>
      <c r="B2" s="992"/>
      <c r="C2" s="992"/>
      <c r="D2" s="992"/>
      <c r="E2" s="992"/>
      <c r="G2" s="16"/>
      <c r="H2" s="16"/>
      <c r="I2" s="16"/>
      <c r="J2" s="16"/>
      <c r="K2" s="16"/>
      <c r="L2" s="16"/>
      <c r="M2" s="2"/>
      <c r="N2" s="993" t="s">
        <v>4</v>
      </c>
      <c r="O2" s="993"/>
      <c r="P2" s="993"/>
      <c r="Q2" s="993"/>
      <c r="R2" s="993"/>
      <c r="S2" s="993"/>
      <c r="T2" s="993"/>
    </row>
    <row r="3" spans="1:26" ht="18.75" customHeight="1">
      <c r="A3" s="976" t="s">
        <v>5</v>
      </c>
      <c r="B3" s="976"/>
      <c r="C3" s="976"/>
      <c r="D3" s="976"/>
      <c r="E3" s="62"/>
      <c r="F3" s="356"/>
      <c r="G3" s="62"/>
      <c r="H3" s="62"/>
      <c r="I3" s="62"/>
      <c r="J3" s="62"/>
      <c r="K3" s="62"/>
      <c r="L3" s="62"/>
      <c r="M3" s="62"/>
      <c r="N3" s="994">
        <v>3</v>
      </c>
      <c r="O3" s="994"/>
      <c r="P3" s="994"/>
      <c r="Q3" s="994"/>
      <c r="R3" s="994"/>
      <c r="S3" s="994"/>
      <c r="T3" s="994"/>
    </row>
    <row r="4" spans="1:26" ht="21" customHeight="1">
      <c r="A4" s="964" t="s">
        <v>281</v>
      </c>
      <c r="B4" s="964"/>
      <c r="C4" s="964"/>
      <c r="D4" s="964"/>
      <c r="E4" s="964"/>
      <c r="F4" s="964"/>
      <c r="G4" s="964"/>
      <c r="H4" s="964"/>
      <c r="I4" s="964"/>
      <c r="J4" s="964"/>
      <c r="K4" s="964"/>
      <c r="L4" s="964"/>
      <c r="M4" s="964"/>
      <c r="N4" s="964"/>
      <c r="O4" s="964"/>
      <c r="P4" s="964"/>
      <c r="Q4" s="964"/>
      <c r="R4" s="964"/>
      <c r="S4" s="964"/>
      <c r="T4" s="964"/>
    </row>
    <row r="5" spans="1:26" ht="17.25" customHeight="1" thickBot="1">
      <c r="A5" s="16"/>
      <c r="B5" s="16"/>
      <c r="C5" s="16"/>
      <c r="D5" s="16"/>
      <c r="E5" s="16"/>
      <c r="G5" s="16"/>
      <c r="H5" s="16"/>
      <c r="I5" s="16"/>
      <c r="J5" s="16"/>
      <c r="K5" s="16"/>
      <c r="L5" s="16"/>
      <c r="M5" s="365" t="s">
        <v>106</v>
      </c>
      <c r="N5" s="365"/>
      <c r="O5" s="365"/>
      <c r="P5" s="365"/>
      <c r="Q5" s="365"/>
      <c r="R5" s="365"/>
      <c r="S5" s="365"/>
      <c r="T5" s="365"/>
    </row>
    <row r="6" spans="1:26" ht="18.75" customHeight="1">
      <c r="A6" s="996" t="s">
        <v>7</v>
      </c>
      <c r="B6" s="21" t="s">
        <v>8</v>
      </c>
      <c r="C6" s="998" t="s">
        <v>340</v>
      </c>
      <c r="D6" s="999"/>
      <c r="E6" s="999"/>
      <c r="F6" s="999"/>
      <c r="G6" s="999"/>
      <c r="H6" s="999"/>
      <c r="I6" s="999"/>
      <c r="J6" s="999"/>
      <c r="K6" s="999"/>
      <c r="L6" s="999"/>
      <c r="M6" s="999"/>
      <c r="N6" s="999"/>
      <c r="O6" s="999"/>
      <c r="P6" s="999"/>
      <c r="Q6" s="999"/>
      <c r="R6" s="999"/>
      <c r="S6" s="999"/>
      <c r="T6" s="1000" t="s">
        <v>12</v>
      </c>
    </row>
    <row r="7" spans="1:26" ht="19.5" customHeight="1">
      <c r="A7" s="997"/>
      <c r="B7" s="22" t="s">
        <v>13</v>
      </c>
      <c r="C7" s="91" t="s">
        <v>89</v>
      </c>
      <c r="D7" s="91" t="s">
        <v>107</v>
      </c>
      <c r="E7" s="91" t="s">
        <v>108</v>
      </c>
      <c r="F7" s="91" t="s">
        <v>341</v>
      </c>
      <c r="G7" s="91" t="s">
        <v>342</v>
      </c>
      <c r="H7" s="91" t="s">
        <v>62</v>
      </c>
      <c r="I7" s="91" t="s">
        <v>66</v>
      </c>
      <c r="J7" s="91" t="s">
        <v>367</v>
      </c>
      <c r="K7" s="91" t="s">
        <v>70</v>
      </c>
      <c r="L7" s="91" t="s">
        <v>109</v>
      </c>
      <c r="M7" s="55" t="s">
        <v>101</v>
      </c>
      <c r="N7" s="91" t="s">
        <v>110</v>
      </c>
      <c r="O7" s="91" t="s">
        <v>341</v>
      </c>
      <c r="P7" s="91" t="s">
        <v>108</v>
      </c>
      <c r="Q7" s="91" t="s">
        <v>342</v>
      </c>
      <c r="R7" s="91" t="s">
        <v>111</v>
      </c>
      <c r="S7" s="91" t="s">
        <v>366</v>
      </c>
      <c r="T7" s="1001"/>
      <c r="V7" s="91" t="s">
        <v>110</v>
      </c>
      <c r="W7" s="91" t="s">
        <v>341</v>
      </c>
      <c r="X7" s="91" t="s">
        <v>108</v>
      </c>
      <c r="Y7" s="91" t="s">
        <v>342</v>
      </c>
      <c r="Z7" s="91"/>
    </row>
    <row r="8" spans="1:26" s="9" customFormat="1" ht="18" customHeight="1">
      <c r="A8" s="24">
        <v>1</v>
      </c>
      <c r="B8" s="158" t="s">
        <v>16</v>
      </c>
      <c r="C8" s="15">
        <v>25500</v>
      </c>
      <c r="D8" s="15"/>
      <c r="E8" s="15"/>
      <c r="F8" s="357"/>
      <c r="G8" s="15"/>
      <c r="H8" s="15"/>
      <c r="I8" s="15"/>
      <c r="J8" s="15"/>
      <c r="K8" s="15"/>
      <c r="L8" s="15"/>
      <c r="M8" s="36">
        <f t="shared" ref="M8:M30" si="0">SUM(C8:L8)</f>
        <v>25500</v>
      </c>
      <c r="N8" s="15">
        <v>22000</v>
      </c>
      <c r="O8" s="15"/>
      <c r="P8" s="15"/>
      <c r="Q8" s="15"/>
      <c r="R8" s="15">
        <v>650</v>
      </c>
      <c r="S8" s="357"/>
      <c r="T8" s="63"/>
      <c r="V8" s="15">
        <v>22200</v>
      </c>
      <c r="W8" s="15"/>
      <c r="X8" s="15"/>
      <c r="Y8" s="15"/>
      <c r="Z8" s="15">
        <f>SUM(V8:Y8)</f>
        <v>22200</v>
      </c>
    </row>
    <row r="9" spans="1:26" s="9" customFormat="1" ht="18" customHeight="1">
      <c r="A9" s="24">
        <v>2</v>
      </c>
      <c r="B9" s="158" t="s">
        <v>17</v>
      </c>
      <c r="C9" s="15">
        <v>19500</v>
      </c>
      <c r="D9" s="15"/>
      <c r="E9" s="15"/>
      <c r="F9" s="357"/>
      <c r="G9" s="15"/>
      <c r="H9" s="15"/>
      <c r="I9" s="15"/>
      <c r="J9" s="15"/>
      <c r="K9" s="15"/>
      <c r="L9" s="15"/>
      <c r="M9" s="36">
        <f t="shared" si="0"/>
        <v>19500</v>
      </c>
      <c r="N9" s="15">
        <v>31000</v>
      </c>
      <c r="O9" s="15"/>
      <c r="P9" s="15">
        <v>900</v>
      </c>
      <c r="Q9" s="15">
        <v>210</v>
      </c>
      <c r="R9" s="15">
        <v>11620</v>
      </c>
      <c r="S9" s="357"/>
      <c r="T9" s="63"/>
      <c r="V9" s="15">
        <v>30131</v>
      </c>
      <c r="W9" s="15"/>
      <c r="X9" s="15">
        <v>900</v>
      </c>
      <c r="Y9" s="15">
        <v>210</v>
      </c>
      <c r="Z9" s="15">
        <f t="shared" ref="Z9:Z30" si="1">SUM(V9:Y9)</f>
        <v>31241</v>
      </c>
    </row>
    <row r="10" spans="1:26" s="9" customFormat="1" ht="18" customHeight="1">
      <c r="A10" s="24">
        <v>3</v>
      </c>
      <c r="B10" s="158" t="s">
        <v>103</v>
      </c>
      <c r="C10" s="15">
        <v>6500</v>
      </c>
      <c r="D10" s="15"/>
      <c r="E10" s="15"/>
      <c r="F10" s="357"/>
      <c r="G10" s="15"/>
      <c r="H10" s="15"/>
      <c r="I10" s="15"/>
      <c r="J10" s="15"/>
      <c r="K10" s="15"/>
      <c r="L10" s="15"/>
      <c r="M10" s="36">
        <f t="shared" si="0"/>
        <v>6500</v>
      </c>
      <c r="N10" s="15">
        <v>7000</v>
      </c>
      <c r="O10" s="15"/>
      <c r="P10" s="15"/>
      <c r="Q10" s="15"/>
      <c r="R10" s="15"/>
      <c r="S10" s="357"/>
      <c r="T10" s="63"/>
      <c r="V10" s="15">
        <v>7000</v>
      </c>
      <c r="W10" s="15"/>
      <c r="X10" s="15"/>
      <c r="Y10" s="15"/>
      <c r="Z10" s="15">
        <f t="shared" si="1"/>
        <v>7000</v>
      </c>
    </row>
    <row r="11" spans="1:26" s="9" customFormat="1" ht="18" customHeight="1">
      <c r="A11" s="24">
        <v>4</v>
      </c>
      <c r="B11" s="158" t="s">
        <v>18</v>
      </c>
      <c r="C11" s="15">
        <v>7500</v>
      </c>
      <c r="D11" s="15"/>
      <c r="E11" s="15"/>
      <c r="F11" s="357"/>
      <c r="G11" s="15"/>
      <c r="H11" s="15"/>
      <c r="I11" s="15"/>
      <c r="J11" s="15"/>
      <c r="K11" s="15"/>
      <c r="L11" s="15"/>
      <c r="M11" s="36">
        <f t="shared" si="0"/>
        <v>7500</v>
      </c>
      <c r="N11" s="15">
        <v>9700</v>
      </c>
      <c r="O11" s="15">
        <v>530</v>
      </c>
      <c r="P11" s="15">
        <v>50</v>
      </c>
      <c r="Q11" s="15"/>
      <c r="R11" s="15"/>
      <c r="S11" s="357"/>
      <c r="T11" s="49"/>
      <c r="V11" s="15">
        <v>9396</v>
      </c>
      <c r="W11" s="15">
        <v>530</v>
      </c>
      <c r="X11" s="15">
        <v>50</v>
      </c>
      <c r="Y11" s="15"/>
      <c r="Z11" s="15">
        <f t="shared" si="1"/>
        <v>9976</v>
      </c>
    </row>
    <row r="12" spans="1:26" s="9" customFormat="1" ht="18" customHeight="1">
      <c r="A12" s="24">
        <v>5</v>
      </c>
      <c r="B12" s="158" t="s">
        <v>34</v>
      </c>
      <c r="C12" s="15">
        <v>4500</v>
      </c>
      <c r="D12" s="15"/>
      <c r="E12" s="15"/>
      <c r="F12" s="357"/>
      <c r="G12" s="15"/>
      <c r="H12" s="15"/>
      <c r="I12" s="15"/>
      <c r="J12" s="15"/>
      <c r="K12" s="15"/>
      <c r="L12" s="15"/>
      <c r="M12" s="36">
        <f t="shared" si="0"/>
        <v>4500</v>
      </c>
      <c r="N12" s="15">
        <v>5600</v>
      </c>
      <c r="O12" s="15"/>
      <c r="P12" s="15"/>
      <c r="Q12" s="15"/>
      <c r="R12" s="15"/>
      <c r="S12" s="357"/>
      <c r="T12" s="63"/>
      <c r="V12" s="15">
        <v>5660</v>
      </c>
      <c r="W12" s="15"/>
      <c r="X12" s="15"/>
      <c r="Y12" s="15"/>
      <c r="Z12" s="15">
        <f t="shared" si="1"/>
        <v>5660</v>
      </c>
    </row>
    <row r="13" spans="1:26" s="9" customFormat="1" ht="18" customHeight="1">
      <c r="A13" s="24">
        <v>6</v>
      </c>
      <c r="B13" s="158" t="s">
        <v>19</v>
      </c>
      <c r="C13" s="15">
        <v>5500</v>
      </c>
      <c r="D13" s="15"/>
      <c r="E13" s="15"/>
      <c r="F13" s="357"/>
      <c r="G13" s="15"/>
      <c r="H13" s="15"/>
      <c r="I13" s="15"/>
      <c r="J13" s="15"/>
      <c r="K13" s="15"/>
      <c r="L13" s="15"/>
      <c r="M13" s="36">
        <f t="shared" si="0"/>
        <v>5500</v>
      </c>
      <c r="N13" s="15">
        <v>3800</v>
      </c>
      <c r="O13" s="15"/>
      <c r="P13" s="15"/>
      <c r="Q13" s="15"/>
      <c r="R13" s="15"/>
      <c r="S13" s="357"/>
      <c r="T13" s="63"/>
      <c r="V13" s="15">
        <v>3804</v>
      </c>
      <c r="W13" s="15"/>
      <c r="X13" s="15"/>
      <c r="Y13" s="15"/>
      <c r="Z13" s="15">
        <f t="shared" si="1"/>
        <v>3804</v>
      </c>
    </row>
    <row r="14" spans="1:26" s="9" customFormat="1" ht="18" customHeight="1">
      <c r="A14" s="24">
        <v>7</v>
      </c>
      <c r="B14" s="158" t="s">
        <v>285</v>
      </c>
      <c r="C14" s="15">
        <v>670</v>
      </c>
      <c r="D14" s="15"/>
      <c r="E14" s="15"/>
      <c r="F14" s="357"/>
      <c r="G14" s="15"/>
      <c r="H14" s="15"/>
      <c r="I14" s="15"/>
      <c r="J14" s="15"/>
      <c r="K14" s="15"/>
      <c r="L14" s="15"/>
      <c r="M14" s="36">
        <f t="shared" si="0"/>
        <v>670</v>
      </c>
      <c r="N14" s="15">
        <v>1500</v>
      </c>
      <c r="O14" s="15"/>
      <c r="P14" s="15"/>
      <c r="Q14" s="15"/>
      <c r="R14" s="15"/>
      <c r="S14" s="357"/>
      <c r="T14" s="63"/>
      <c r="V14" s="15"/>
      <c r="W14" s="15"/>
      <c r="X14" s="15"/>
      <c r="Y14" s="15"/>
      <c r="Z14" s="15">
        <f t="shared" si="1"/>
        <v>0</v>
      </c>
    </row>
    <row r="15" spans="1:26" s="9" customFormat="1" ht="18" customHeight="1">
      <c r="A15" s="24">
        <v>8</v>
      </c>
      <c r="B15" s="158" t="s">
        <v>20</v>
      </c>
      <c r="C15" s="15">
        <v>650</v>
      </c>
      <c r="D15" s="15"/>
      <c r="E15" s="15"/>
      <c r="F15" s="357"/>
      <c r="G15" s="15"/>
      <c r="H15" s="15"/>
      <c r="I15" s="15"/>
      <c r="J15" s="15"/>
      <c r="K15" s="15"/>
      <c r="L15" s="15"/>
      <c r="M15" s="36">
        <f t="shared" si="0"/>
        <v>650</v>
      </c>
      <c r="N15" s="15">
        <v>500</v>
      </c>
      <c r="O15" s="15"/>
      <c r="P15" s="15"/>
      <c r="Q15" s="15"/>
      <c r="R15" s="15"/>
      <c r="S15" s="357"/>
      <c r="T15" s="63"/>
      <c r="V15" s="15">
        <v>500</v>
      </c>
      <c r="W15" s="15"/>
      <c r="X15" s="15"/>
      <c r="Y15" s="15"/>
      <c r="Z15" s="15">
        <f t="shared" si="1"/>
        <v>500</v>
      </c>
    </row>
    <row r="16" spans="1:26" s="9" customFormat="1" ht="18" customHeight="1">
      <c r="A16" s="24">
        <v>9</v>
      </c>
      <c r="B16" s="158" t="s">
        <v>21</v>
      </c>
      <c r="C16" s="15">
        <v>45</v>
      </c>
      <c r="D16" s="15"/>
      <c r="E16" s="15"/>
      <c r="F16" s="357"/>
      <c r="G16" s="15"/>
      <c r="H16" s="15"/>
      <c r="I16" s="15"/>
      <c r="J16" s="15"/>
      <c r="K16" s="15"/>
      <c r="L16" s="15"/>
      <c r="M16" s="36">
        <f t="shared" si="0"/>
        <v>45</v>
      </c>
      <c r="N16" s="15">
        <v>300</v>
      </c>
      <c r="O16" s="15"/>
      <c r="P16" s="15"/>
      <c r="Q16" s="15"/>
      <c r="R16" s="15"/>
      <c r="S16" s="357"/>
      <c r="T16" s="63"/>
      <c r="V16" s="15">
        <v>300</v>
      </c>
      <c r="W16" s="15"/>
      <c r="X16" s="15"/>
      <c r="Y16" s="15"/>
      <c r="Z16" s="15">
        <f t="shared" si="1"/>
        <v>300</v>
      </c>
    </row>
    <row r="17" spans="1:26" s="9" customFormat="1" ht="18" customHeight="1">
      <c r="A17" s="24">
        <v>10</v>
      </c>
      <c r="B17" s="158" t="s">
        <v>22</v>
      </c>
      <c r="C17" s="15">
        <v>20</v>
      </c>
      <c r="D17" s="15"/>
      <c r="E17" s="15"/>
      <c r="F17" s="357"/>
      <c r="G17" s="15"/>
      <c r="H17" s="15"/>
      <c r="I17" s="15"/>
      <c r="J17" s="15"/>
      <c r="K17" s="15"/>
      <c r="L17" s="15"/>
      <c r="M17" s="36">
        <f t="shared" si="0"/>
        <v>20</v>
      </c>
      <c r="N17" s="15">
        <v>100</v>
      </c>
      <c r="O17" s="15"/>
      <c r="P17" s="15"/>
      <c r="Q17" s="15"/>
      <c r="R17" s="15"/>
      <c r="S17" s="357"/>
      <c r="T17" s="63"/>
      <c r="V17" s="15">
        <v>100</v>
      </c>
      <c r="W17" s="15"/>
      <c r="X17" s="15"/>
      <c r="Y17" s="15"/>
      <c r="Z17" s="15">
        <f t="shared" si="1"/>
        <v>100</v>
      </c>
    </row>
    <row r="18" spans="1:26" s="9" customFormat="1" ht="18" customHeight="1">
      <c r="A18" s="24">
        <v>11</v>
      </c>
      <c r="B18" s="188" t="s">
        <v>35</v>
      </c>
      <c r="C18" s="15">
        <v>20</v>
      </c>
      <c r="D18" s="15"/>
      <c r="E18" s="15"/>
      <c r="F18" s="357"/>
      <c r="G18" s="15"/>
      <c r="H18" s="15"/>
      <c r="I18" s="15"/>
      <c r="J18" s="15"/>
      <c r="K18" s="15"/>
      <c r="L18" s="15"/>
      <c r="M18" s="36">
        <f t="shared" si="0"/>
        <v>20</v>
      </c>
      <c r="N18" s="15">
        <v>200</v>
      </c>
      <c r="O18" s="15"/>
      <c r="P18" s="15"/>
      <c r="Q18" s="15"/>
      <c r="R18" s="15"/>
      <c r="S18" s="357"/>
      <c r="T18" s="63"/>
      <c r="V18" s="15">
        <v>200</v>
      </c>
      <c r="W18" s="15"/>
      <c r="X18" s="15"/>
      <c r="Y18" s="15"/>
      <c r="Z18" s="15">
        <f t="shared" si="1"/>
        <v>200</v>
      </c>
    </row>
    <row r="19" spans="1:26" s="9" customFormat="1" ht="18" customHeight="1">
      <c r="A19" s="24">
        <v>12</v>
      </c>
      <c r="B19" s="158" t="s">
        <v>23</v>
      </c>
      <c r="C19" s="15">
        <v>8470</v>
      </c>
      <c r="D19" s="15">
        <v>30</v>
      </c>
      <c r="E19" s="15"/>
      <c r="F19" s="357"/>
      <c r="G19" s="15"/>
      <c r="H19" s="15"/>
      <c r="I19" s="15"/>
      <c r="J19" s="15"/>
      <c r="K19" s="15"/>
      <c r="L19" s="15"/>
      <c r="M19" s="36">
        <f t="shared" si="0"/>
        <v>8500</v>
      </c>
      <c r="N19" s="15">
        <v>1100</v>
      </c>
      <c r="O19" s="15"/>
      <c r="P19" s="15"/>
      <c r="Q19" s="15"/>
      <c r="R19" s="15">
        <v>35500</v>
      </c>
      <c r="S19" s="357"/>
      <c r="T19" s="63"/>
      <c r="V19" s="15">
        <v>1100</v>
      </c>
      <c r="W19" s="15"/>
      <c r="X19" s="15"/>
      <c r="Y19" s="15"/>
      <c r="Z19" s="15">
        <f t="shared" si="1"/>
        <v>1100</v>
      </c>
    </row>
    <row r="20" spans="1:26" s="9" customFormat="1" ht="18" customHeight="1">
      <c r="A20" s="24">
        <v>13</v>
      </c>
      <c r="B20" s="158" t="s">
        <v>24</v>
      </c>
      <c r="C20" s="15">
        <v>7500</v>
      </c>
      <c r="D20" s="15"/>
      <c r="E20" s="15"/>
      <c r="F20" s="357"/>
      <c r="G20" s="15"/>
      <c r="H20" s="15"/>
      <c r="I20" s="15"/>
      <c r="J20" s="15"/>
      <c r="K20" s="15"/>
      <c r="L20" s="15"/>
      <c r="M20" s="36">
        <f t="shared" si="0"/>
        <v>7500</v>
      </c>
      <c r="N20" s="15">
        <v>8000</v>
      </c>
      <c r="O20" s="15"/>
      <c r="P20" s="15"/>
      <c r="Q20" s="15"/>
      <c r="R20" s="15">
        <v>856</v>
      </c>
      <c r="S20" s="357"/>
      <c r="T20" s="63"/>
      <c r="V20" s="15">
        <v>8000</v>
      </c>
      <c r="W20" s="15"/>
      <c r="X20" s="15"/>
      <c r="Y20" s="15"/>
      <c r="Z20" s="15">
        <f t="shared" si="1"/>
        <v>8000</v>
      </c>
    </row>
    <row r="21" spans="1:26" s="9" customFormat="1" ht="18" customHeight="1">
      <c r="A21" s="24">
        <v>14</v>
      </c>
      <c r="B21" s="158" t="s">
        <v>25</v>
      </c>
      <c r="C21" s="15">
        <v>5456</v>
      </c>
      <c r="D21" s="15">
        <v>44</v>
      </c>
      <c r="E21" s="15"/>
      <c r="F21" s="357"/>
      <c r="G21" s="15"/>
      <c r="H21" s="15"/>
      <c r="I21" s="15"/>
      <c r="J21" s="15"/>
      <c r="K21" s="15"/>
      <c r="L21" s="15"/>
      <c r="M21" s="36">
        <f t="shared" si="0"/>
        <v>5500</v>
      </c>
      <c r="N21" s="15">
        <v>6720</v>
      </c>
      <c r="O21" s="15"/>
      <c r="P21" s="15"/>
      <c r="Q21" s="15"/>
      <c r="R21" s="15">
        <v>24794</v>
      </c>
      <c r="S21" s="357"/>
      <c r="T21" s="63"/>
      <c r="V21" s="15">
        <v>6994</v>
      </c>
      <c r="W21" s="15"/>
      <c r="X21" s="15"/>
      <c r="Y21" s="15"/>
      <c r="Z21" s="15">
        <f t="shared" si="1"/>
        <v>6994</v>
      </c>
    </row>
    <row r="22" spans="1:26" s="9" customFormat="1" ht="18" customHeight="1">
      <c r="A22" s="24">
        <v>15</v>
      </c>
      <c r="B22" s="158" t="s">
        <v>36</v>
      </c>
      <c r="C22" s="15">
        <v>600</v>
      </c>
      <c r="D22" s="15"/>
      <c r="E22" s="15"/>
      <c r="F22" s="357"/>
      <c r="G22" s="15"/>
      <c r="H22" s="15"/>
      <c r="I22" s="15"/>
      <c r="J22" s="15"/>
      <c r="K22" s="15"/>
      <c r="L22" s="15"/>
      <c r="M22" s="36">
        <f t="shared" si="0"/>
        <v>600</v>
      </c>
      <c r="N22" s="15">
        <v>1000</v>
      </c>
      <c r="O22" s="15"/>
      <c r="P22" s="15"/>
      <c r="Q22" s="15"/>
      <c r="R22" s="15"/>
      <c r="S22" s="357"/>
      <c r="T22" s="63"/>
      <c r="V22" s="15">
        <v>1373</v>
      </c>
      <c r="W22" s="15"/>
      <c r="X22" s="15"/>
      <c r="Y22" s="15"/>
      <c r="Z22" s="15">
        <f t="shared" si="1"/>
        <v>1373</v>
      </c>
    </row>
    <row r="23" spans="1:26" s="9" customFormat="1" ht="18" customHeight="1">
      <c r="A23" s="24">
        <v>16</v>
      </c>
      <c r="B23" s="158" t="s">
        <v>26</v>
      </c>
      <c r="C23" s="15">
        <v>7549</v>
      </c>
      <c r="D23" s="15">
        <v>1</v>
      </c>
      <c r="E23" s="15"/>
      <c r="F23" s="358"/>
      <c r="G23" s="15"/>
      <c r="H23" s="15"/>
      <c r="I23" s="15"/>
      <c r="J23" s="15"/>
      <c r="K23" s="15"/>
      <c r="L23" s="15"/>
      <c r="M23" s="36">
        <f t="shared" si="0"/>
        <v>7550</v>
      </c>
      <c r="N23" s="15">
        <v>650</v>
      </c>
      <c r="O23" s="15"/>
      <c r="P23" s="15"/>
      <c r="Q23" s="15">
        <v>20</v>
      </c>
      <c r="R23" s="15">
        <v>21665</v>
      </c>
      <c r="S23" s="357"/>
      <c r="T23" s="63"/>
      <c r="V23" s="15">
        <v>670</v>
      </c>
      <c r="W23" s="15"/>
      <c r="X23" s="15"/>
      <c r="Y23" s="15">
        <v>20</v>
      </c>
      <c r="Z23" s="15">
        <f t="shared" si="1"/>
        <v>690</v>
      </c>
    </row>
    <row r="24" spans="1:26" s="9" customFormat="1" ht="18" customHeight="1">
      <c r="A24" s="24">
        <v>17</v>
      </c>
      <c r="B24" s="158" t="s">
        <v>27</v>
      </c>
      <c r="C24" s="15">
        <v>7700</v>
      </c>
      <c r="D24" s="15"/>
      <c r="E24" s="15"/>
      <c r="F24" s="357"/>
      <c r="G24" s="15"/>
      <c r="H24" s="15"/>
      <c r="I24" s="15"/>
      <c r="J24" s="15"/>
      <c r="K24" s="15"/>
      <c r="L24" s="15"/>
      <c r="M24" s="36">
        <f t="shared" si="0"/>
        <v>7700</v>
      </c>
      <c r="N24" s="15">
        <v>3000</v>
      </c>
      <c r="O24" s="15"/>
      <c r="P24" s="15">
        <v>100</v>
      </c>
      <c r="Q24" s="15"/>
      <c r="R24" s="15">
        <v>100400</v>
      </c>
      <c r="S24" s="357"/>
      <c r="T24" s="63"/>
      <c r="V24" s="15">
        <v>2910</v>
      </c>
      <c r="W24" s="15"/>
      <c r="X24" s="15">
        <v>100</v>
      </c>
      <c r="Y24" s="15"/>
      <c r="Z24" s="15">
        <f t="shared" si="1"/>
        <v>3010</v>
      </c>
    </row>
    <row r="25" spans="1:26" s="9" customFormat="1" ht="18" customHeight="1">
      <c r="A25" s="24">
        <v>18</v>
      </c>
      <c r="B25" s="188" t="s">
        <v>28</v>
      </c>
      <c r="C25" s="15">
        <v>1499</v>
      </c>
      <c r="D25" s="15">
        <v>1</v>
      </c>
      <c r="E25" s="15"/>
      <c r="F25" s="357"/>
      <c r="G25" s="15"/>
      <c r="H25" s="15"/>
      <c r="I25" s="15"/>
      <c r="J25" s="15"/>
      <c r="K25" s="15"/>
      <c r="L25" s="15"/>
      <c r="M25" s="36">
        <f t="shared" si="0"/>
        <v>1500</v>
      </c>
      <c r="N25" s="15">
        <v>5000</v>
      </c>
      <c r="O25" s="15"/>
      <c r="P25" s="15"/>
      <c r="Q25" s="15"/>
      <c r="R25" s="15">
        <v>18915</v>
      </c>
      <c r="S25" s="357"/>
      <c r="T25" s="63"/>
      <c r="V25" s="15">
        <v>5000</v>
      </c>
      <c r="W25" s="15"/>
      <c r="X25" s="15"/>
      <c r="Y25" s="15"/>
      <c r="Z25" s="15">
        <f t="shared" si="1"/>
        <v>5000</v>
      </c>
    </row>
    <row r="26" spans="1:26" s="9" customFormat="1" ht="18" customHeight="1">
      <c r="A26" s="24">
        <v>19</v>
      </c>
      <c r="B26" s="188" t="s">
        <v>29</v>
      </c>
      <c r="C26" s="15">
        <v>30</v>
      </c>
      <c r="D26" s="15"/>
      <c r="E26" s="15"/>
      <c r="F26" s="357"/>
      <c r="G26" s="15"/>
      <c r="H26" s="15"/>
      <c r="I26" s="15"/>
      <c r="J26" s="15"/>
      <c r="K26" s="15"/>
      <c r="L26" s="15"/>
      <c r="M26" s="36">
        <f t="shared" si="0"/>
        <v>30</v>
      </c>
      <c r="N26" s="15">
        <v>300</v>
      </c>
      <c r="O26" s="15"/>
      <c r="P26" s="15"/>
      <c r="Q26" s="15"/>
      <c r="R26" s="15"/>
      <c r="S26" s="357"/>
      <c r="T26" s="63"/>
      <c r="V26" s="15">
        <v>300</v>
      </c>
      <c r="W26" s="15"/>
      <c r="X26" s="15"/>
      <c r="Y26" s="15"/>
      <c r="Z26" s="15">
        <f t="shared" si="1"/>
        <v>300</v>
      </c>
    </row>
    <row r="27" spans="1:26" s="9" customFormat="1" ht="18" customHeight="1">
      <c r="A27" s="24">
        <v>20</v>
      </c>
      <c r="B27" s="188" t="s">
        <v>37</v>
      </c>
      <c r="C27" s="15">
        <v>30</v>
      </c>
      <c r="D27" s="15"/>
      <c r="E27" s="15"/>
      <c r="F27" s="357"/>
      <c r="G27" s="15"/>
      <c r="H27" s="15"/>
      <c r="I27" s="15"/>
      <c r="J27" s="15"/>
      <c r="K27" s="15"/>
      <c r="L27" s="15"/>
      <c r="M27" s="36">
        <f t="shared" si="0"/>
        <v>30</v>
      </c>
      <c r="N27" s="15">
        <v>300</v>
      </c>
      <c r="O27" s="15"/>
      <c r="P27" s="15"/>
      <c r="Q27" s="15"/>
      <c r="R27" s="15"/>
      <c r="S27" s="357"/>
      <c r="T27" s="63"/>
      <c r="V27" s="15">
        <v>300</v>
      </c>
      <c r="W27" s="15"/>
      <c r="X27" s="15"/>
      <c r="Y27" s="15"/>
      <c r="Z27" s="15">
        <f t="shared" si="1"/>
        <v>300</v>
      </c>
    </row>
    <row r="28" spans="1:26" s="9" customFormat="1" ht="18" customHeight="1">
      <c r="A28" s="24">
        <v>21</v>
      </c>
      <c r="B28" s="158" t="s">
        <v>43</v>
      </c>
      <c r="C28" s="15">
        <v>2373</v>
      </c>
      <c r="D28" s="15"/>
      <c r="E28" s="15"/>
      <c r="F28" s="357"/>
      <c r="G28" s="15"/>
      <c r="H28" s="15">
        <v>507</v>
      </c>
      <c r="I28" s="15">
        <v>20</v>
      </c>
      <c r="J28" s="15"/>
      <c r="K28" s="15"/>
      <c r="L28" s="15">
        <v>500</v>
      </c>
      <c r="M28" s="36">
        <f t="shared" si="0"/>
        <v>3400</v>
      </c>
      <c r="N28" s="15">
        <v>11000</v>
      </c>
      <c r="O28" s="15"/>
      <c r="P28" s="15"/>
      <c r="Q28" s="15"/>
      <c r="R28" s="15"/>
      <c r="S28" s="357"/>
      <c r="T28" s="63"/>
      <c r="V28" s="15">
        <v>11020</v>
      </c>
      <c r="W28" s="15"/>
      <c r="X28" s="15"/>
      <c r="Y28" s="15"/>
      <c r="Z28" s="15">
        <f t="shared" si="1"/>
        <v>11020</v>
      </c>
    </row>
    <row r="29" spans="1:26" s="9" customFormat="1" ht="18" customHeight="1">
      <c r="A29" s="24">
        <v>22</v>
      </c>
      <c r="B29" s="158" t="s">
        <v>38</v>
      </c>
      <c r="C29" s="15">
        <v>867</v>
      </c>
      <c r="D29" s="15"/>
      <c r="E29" s="15"/>
      <c r="F29" s="357"/>
      <c r="G29" s="15"/>
      <c r="H29" s="15">
        <v>79</v>
      </c>
      <c r="I29" s="15">
        <v>56</v>
      </c>
      <c r="J29" s="15">
        <v>27</v>
      </c>
      <c r="K29" s="15">
        <v>76</v>
      </c>
      <c r="L29" s="15">
        <v>285</v>
      </c>
      <c r="M29" s="36">
        <f t="shared" si="0"/>
        <v>1390</v>
      </c>
      <c r="N29" s="15">
        <v>230</v>
      </c>
      <c r="O29" s="15"/>
      <c r="P29" s="15"/>
      <c r="Q29" s="15"/>
      <c r="R29" s="15">
        <v>1100</v>
      </c>
      <c r="S29" s="357"/>
      <c r="T29" s="63"/>
      <c r="V29" s="15">
        <v>232</v>
      </c>
      <c r="W29" s="15"/>
      <c r="X29" s="15"/>
      <c r="Y29" s="15"/>
      <c r="Z29" s="15">
        <f t="shared" si="1"/>
        <v>232</v>
      </c>
    </row>
    <row r="30" spans="1:26" s="9" customFormat="1" ht="18" customHeight="1">
      <c r="A30" s="24">
        <v>23</v>
      </c>
      <c r="B30" s="158" t="s">
        <v>39</v>
      </c>
      <c r="C30" s="15">
        <v>84</v>
      </c>
      <c r="D30" s="15"/>
      <c r="E30" s="15"/>
      <c r="F30" s="357"/>
      <c r="G30" s="15"/>
      <c r="H30" s="15">
        <v>24</v>
      </c>
      <c r="I30" s="15">
        <v>10</v>
      </c>
      <c r="J30" s="15">
        <v>243</v>
      </c>
      <c r="K30" s="15">
        <v>5460</v>
      </c>
      <c r="L30" s="15">
        <v>129</v>
      </c>
      <c r="M30" s="36">
        <f t="shared" si="0"/>
        <v>5950</v>
      </c>
      <c r="N30" s="15">
        <v>1000</v>
      </c>
      <c r="O30" s="15"/>
      <c r="P30" s="15"/>
      <c r="Q30" s="15"/>
      <c r="R30" s="15"/>
      <c r="S30" s="357"/>
      <c r="T30" s="63"/>
      <c r="V30" s="15">
        <v>1000</v>
      </c>
      <c r="W30" s="15"/>
      <c r="X30" s="15"/>
      <c r="Y30" s="15"/>
      <c r="Z30" s="15">
        <f t="shared" si="1"/>
        <v>1000</v>
      </c>
    </row>
    <row r="31" spans="1:26" ht="19" customHeight="1" thickBot="1">
      <c r="A31" s="990" t="s">
        <v>30</v>
      </c>
      <c r="B31" s="991"/>
      <c r="C31" s="28">
        <f>SUM(C8:C30)</f>
        <v>112563</v>
      </c>
      <c r="D31" s="28">
        <f t="shared" ref="D31:L31" si="2">SUM(D8:D30)</f>
        <v>76</v>
      </c>
      <c r="E31" s="28">
        <f t="shared" si="2"/>
        <v>0</v>
      </c>
      <c r="F31" s="28">
        <f t="shared" si="2"/>
        <v>0</v>
      </c>
      <c r="G31" s="28">
        <f t="shared" si="2"/>
        <v>0</v>
      </c>
      <c r="H31" s="28">
        <f t="shared" si="2"/>
        <v>610</v>
      </c>
      <c r="I31" s="28">
        <f t="shared" si="2"/>
        <v>86</v>
      </c>
      <c r="J31" s="28">
        <f t="shared" si="2"/>
        <v>270</v>
      </c>
      <c r="K31" s="28">
        <f t="shared" si="2"/>
        <v>5536</v>
      </c>
      <c r="L31" s="28">
        <f t="shared" si="2"/>
        <v>914</v>
      </c>
      <c r="M31" s="28">
        <f t="shared" ref="M31:R31" si="3">SUM(M8:M30)</f>
        <v>120055</v>
      </c>
      <c r="N31" s="28">
        <f t="shared" si="3"/>
        <v>120000</v>
      </c>
      <c r="O31" s="28">
        <f t="shared" si="3"/>
        <v>530</v>
      </c>
      <c r="P31" s="28">
        <f t="shared" si="3"/>
        <v>1050</v>
      </c>
      <c r="Q31" s="28">
        <f t="shared" si="3"/>
        <v>230</v>
      </c>
      <c r="R31" s="28">
        <f t="shared" si="3"/>
        <v>215500</v>
      </c>
      <c r="S31" s="359"/>
      <c r="T31" s="159"/>
      <c r="Z31" s="28">
        <f>SUM(Z8:Z30)</f>
        <v>120000</v>
      </c>
    </row>
    <row r="32" spans="1:26" s="190" customFormat="1" ht="19" customHeight="1">
      <c r="F32" s="360"/>
      <c r="M32" s="191">
        <v>70000</v>
      </c>
      <c r="N32" s="191">
        <f>N31+O31+P31+Q31</f>
        <v>121810</v>
      </c>
      <c r="S32" s="361"/>
    </row>
    <row r="33" spans="13:16" ht="19" customHeight="1">
      <c r="N33" s="192">
        <v>120000</v>
      </c>
    </row>
    <row r="34" spans="13:16" ht="19" customHeight="1">
      <c r="M34" s="354">
        <v>120055</v>
      </c>
      <c r="N34" s="354"/>
      <c r="O34" s="8" t="s">
        <v>384</v>
      </c>
    </row>
    <row r="36" spans="13:16" ht="19" customHeight="1">
      <c r="M36" s="362" t="s">
        <v>385</v>
      </c>
      <c r="N36" s="355"/>
      <c r="O36" s="355"/>
      <c r="P36" s="355"/>
    </row>
  </sheetData>
  <mergeCells count="10">
    <mergeCell ref="A4:T4"/>
    <mergeCell ref="A6:A7"/>
    <mergeCell ref="C6:S6"/>
    <mergeCell ref="T6:T7"/>
    <mergeCell ref="A31:B31"/>
    <mergeCell ref="N1:T1"/>
    <mergeCell ref="A2:E2"/>
    <mergeCell ref="N2:T2"/>
    <mergeCell ref="A3:D3"/>
    <mergeCell ref="N3:T3"/>
  </mergeCells>
  <printOptions horizontalCentered="1"/>
  <pageMargins left="0.25" right="0.25" top="0.25" bottom="0.25" header="0.25" footer="0.25"/>
  <pageSetup paperSize="9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Z33"/>
  <sheetViews>
    <sheetView topLeftCell="A4" workbookViewId="0">
      <pane ySplit="4" topLeftCell="A8" activePane="bottomLeft" state="frozen"/>
      <selection activeCell="B4" sqref="B4"/>
      <selection pane="bottomLeft" activeCell="K34" sqref="K34"/>
    </sheetView>
  </sheetViews>
  <sheetFormatPr defaultColWidth="9.1796875" defaultRowHeight="19" customHeight="1"/>
  <cols>
    <col min="1" max="1" width="6.1796875" style="8" customWidth="1"/>
    <col min="2" max="2" width="13.54296875" style="8" customWidth="1"/>
    <col min="3" max="3" width="9.1796875" style="8" customWidth="1"/>
    <col min="4" max="5" width="5.81640625" style="8" customWidth="1"/>
    <col min="6" max="6" width="5.1796875" style="8" customWidth="1"/>
    <col min="7" max="7" width="5.81640625" style="8" customWidth="1"/>
    <col min="8" max="8" width="5.1796875" style="8" customWidth="1"/>
    <col min="9" max="9" width="6" style="8" customWidth="1"/>
    <col min="10" max="10" width="4.81640625" style="8" customWidth="1"/>
    <col min="11" max="11" width="8.81640625" style="8" customWidth="1"/>
    <col min="12" max="12" width="7.54296875" style="8" customWidth="1"/>
    <col min="13" max="13" width="9.1796875" style="8" customWidth="1"/>
    <col min="14" max="14" width="8.81640625" style="8" customWidth="1"/>
    <col min="15" max="15" width="4.54296875" style="8" customWidth="1"/>
    <col min="16" max="16" width="6" style="8" customWidth="1"/>
    <col min="17" max="17" width="6.1796875" style="8" bestFit="1" customWidth="1"/>
    <col min="18" max="18" width="8.453125" style="8" customWidth="1"/>
    <col min="19" max="19" width="10.81640625" style="8" customWidth="1"/>
    <col min="20" max="20" width="7.81640625" style="8" customWidth="1"/>
    <col min="21" max="25" width="9.1796875" style="8"/>
    <col min="26" max="26" width="12.1796875" style="8" bestFit="1" customWidth="1"/>
    <col min="27" max="16384" width="9.1796875" style="8"/>
  </cols>
  <sheetData>
    <row r="1" spans="1:26" ht="21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61"/>
      <c r="N1" s="974" t="s">
        <v>2</v>
      </c>
      <c r="O1" s="974"/>
      <c r="P1" s="974"/>
      <c r="Q1" s="974"/>
      <c r="R1" s="974"/>
      <c r="S1" s="974"/>
      <c r="T1" s="974"/>
      <c r="U1" s="10"/>
      <c r="V1" s="10"/>
      <c r="W1" s="10"/>
      <c r="X1" s="10"/>
    </row>
    <row r="2" spans="1:26" ht="25.5" customHeight="1">
      <c r="A2" s="992" t="s">
        <v>3</v>
      </c>
      <c r="B2" s="992"/>
      <c r="C2" s="992"/>
      <c r="D2" s="992"/>
      <c r="E2" s="992"/>
      <c r="F2" s="16"/>
      <c r="G2" s="16"/>
      <c r="H2" s="16"/>
      <c r="I2" s="16"/>
      <c r="J2" s="16"/>
      <c r="K2" s="16"/>
      <c r="L2" s="16"/>
      <c r="M2" s="2"/>
      <c r="N2" s="993" t="s">
        <v>4</v>
      </c>
      <c r="O2" s="993"/>
      <c r="P2" s="993"/>
      <c r="Q2" s="993"/>
      <c r="R2" s="993"/>
      <c r="S2" s="993"/>
      <c r="T2" s="993"/>
    </row>
    <row r="3" spans="1:26" ht="18.75" customHeight="1">
      <c r="A3" s="976" t="s">
        <v>5</v>
      </c>
      <c r="B3" s="976"/>
      <c r="C3" s="976"/>
      <c r="D3" s="976"/>
      <c r="E3" s="62"/>
      <c r="F3" s="62"/>
      <c r="G3" s="62"/>
      <c r="H3" s="62"/>
      <c r="I3" s="62"/>
      <c r="J3" s="62"/>
      <c r="K3" s="62"/>
      <c r="L3" s="62"/>
      <c r="M3" s="62"/>
      <c r="N3" s="994">
        <v>3</v>
      </c>
      <c r="O3" s="994"/>
      <c r="P3" s="994"/>
      <c r="Q3" s="994"/>
      <c r="R3" s="994"/>
      <c r="S3" s="994"/>
      <c r="T3" s="994"/>
    </row>
    <row r="4" spans="1:26" ht="21" customHeight="1">
      <c r="A4" s="964" t="s">
        <v>281</v>
      </c>
      <c r="B4" s="964"/>
      <c r="C4" s="964"/>
      <c r="D4" s="964"/>
      <c r="E4" s="964"/>
      <c r="F4" s="964"/>
      <c r="G4" s="964"/>
      <c r="H4" s="964"/>
      <c r="I4" s="964"/>
      <c r="J4" s="964"/>
      <c r="K4" s="964"/>
      <c r="L4" s="964"/>
      <c r="M4" s="964"/>
      <c r="N4" s="964"/>
      <c r="O4" s="964"/>
      <c r="P4" s="964"/>
      <c r="Q4" s="964"/>
      <c r="R4" s="964"/>
      <c r="S4" s="964"/>
      <c r="T4" s="964"/>
    </row>
    <row r="5" spans="1:26" ht="17.25" customHeight="1" thickBo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995" t="s">
        <v>106</v>
      </c>
      <c r="N5" s="995"/>
      <c r="O5" s="995"/>
      <c r="P5" s="995"/>
      <c r="Q5" s="995"/>
      <c r="R5" s="995"/>
      <c r="S5" s="995"/>
      <c r="T5" s="995"/>
    </row>
    <row r="6" spans="1:26" ht="18.75" customHeight="1">
      <c r="A6" s="996" t="s">
        <v>7</v>
      </c>
      <c r="B6" s="21" t="s">
        <v>8</v>
      </c>
      <c r="C6" s="998" t="s">
        <v>340</v>
      </c>
      <c r="D6" s="999"/>
      <c r="E6" s="999"/>
      <c r="F6" s="999"/>
      <c r="G6" s="999"/>
      <c r="H6" s="999"/>
      <c r="I6" s="999"/>
      <c r="J6" s="999"/>
      <c r="K6" s="999"/>
      <c r="L6" s="999"/>
      <c r="M6" s="999"/>
      <c r="N6" s="999"/>
      <c r="O6" s="999"/>
      <c r="P6" s="999"/>
      <c r="Q6" s="999"/>
      <c r="R6" s="999"/>
      <c r="S6" s="999"/>
      <c r="T6" s="1000" t="s">
        <v>12</v>
      </c>
    </row>
    <row r="7" spans="1:26" ht="19.5" customHeight="1">
      <c r="A7" s="997"/>
      <c r="B7" s="22" t="s">
        <v>13</v>
      </c>
      <c r="C7" s="91" t="s">
        <v>89</v>
      </c>
      <c r="D7" s="91" t="s">
        <v>107</v>
      </c>
      <c r="E7" s="91" t="s">
        <v>108</v>
      </c>
      <c r="F7" s="91" t="s">
        <v>341</v>
      </c>
      <c r="G7" s="91" t="s">
        <v>342</v>
      </c>
      <c r="H7" s="91" t="s">
        <v>62</v>
      </c>
      <c r="I7" s="91" t="s">
        <v>66</v>
      </c>
      <c r="J7" s="91" t="s">
        <v>367</v>
      </c>
      <c r="K7" s="91" t="s">
        <v>70</v>
      </c>
      <c r="L7" s="91" t="s">
        <v>109</v>
      </c>
      <c r="M7" s="55" t="s">
        <v>101</v>
      </c>
      <c r="N7" s="91" t="s">
        <v>110</v>
      </c>
      <c r="O7" s="91" t="s">
        <v>341</v>
      </c>
      <c r="P7" s="91" t="s">
        <v>108</v>
      </c>
      <c r="Q7" s="91" t="s">
        <v>342</v>
      </c>
      <c r="R7" s="91" t="s">
        <v>111</v>
      </c>
      <c r="S7" s="91" t="s">
        <v>366</v>
      </c>
      <c r="T7" s="1001"/>
      <c r="V7" s="91" t="s">
        <v>110</v>
      </c>
      <c r="W7" s="91" t="s">
        <v>341</v>
      </c>
      <c r="X7" s="91" t="s">
        <v>108</v>
      </c>
      <c r="Y7" s="91" t="s">
        <v>342</v>
      </c>
      <c r="Z7" s="91"/>
    </row>
    <row r="8" spans="1:26" s="9" customFormat="1" ht="18" customHeight="1">
      <c r="A8" s="24">
        <v>1</v>
      </c>
      <c r="B8" s="158" t="s">
        <v>16</v>
      </c>
      <c r="C8" s="15">
        <v>13410</v>
      </c>
      <c r="D8" s="15"/>
      <c r="E8" s="15"/>
      <c r="F8" s="15"/>
      <c r="G8" s="15"/>
      <c r="H8" s="15"/>
      <c r="I8" s="15"/>
      <c r="J8" s="15"/>
      <c r="K8" s="15"/>
      <c r="L8" s="15"/>
      <c r="M8" s="36">
        <f t="shared" ref="M8:M30" si="0">SUM(C8:L8)</f>
        <v>13410</v>
      </c>
      <c r="N8" s="15">
        <v>22000</v>
      </c>
      <c r="O8" s="15"/>
      <c r="P8" s="15"/>
      <c r="Q8" s="15"/>
      <c r="R8" s="15">
        <v>650</v>
      </c>
      <c r="S8" s="15">
        <v>650</v>
      </c>
      <c r="T8" s="63"/>
      <c r="V8" s="15">
        <v>22200</v>
      </c>
      <c r="W8" s="15"/>
      <c r="X8" s="15"/>
      <c r="Y8" s="15"/>
      <c r="Z8" s="15">
        <f>SUM(V8:Y8)</f>
        <v>22200</v>
      </c>
    </row>
    <row r="9" spans="1:26" s="9" customFormat="1" ht="18" customHeight="1">
      <c r="A9" s="24">
        <v>2</v>
      </c>
      <c r="B9" s="158" t="s">
        <v>17</v>
      </c>
      <c r="C9" s="15">
        <v>15000</v>
      </c>
      <c r="D9" s="15"/>
      <c r="E9" s="15">
        <v>907</v>
      </c>
      <c r="F9" s="15"/>
      <c r="G9" s="15">
        <v>215</v>
      </c>
      <c r="H9" s="15"/>
      <c r="I9" s="15"/>
      <c r="J9" s="15"/>
      <c r="K9" s="15"/>
      <c r="L9" s="15"/>
      <c r="M9" s="36">
        <f t="shared" si="0"/>
        <v>16122</v>
      </c>
      <c r="N9" s="15">
        <v>31000</v>
      </c>
      <c r="O9" s="15"/>
      <c r="P9" s="15">
        <v>900</v>
      </c>
      <c r="Q9" s="15">
        <v>210</v>
      </c>
      <c r="R9" s="15">
        <v>11620</v>
      </c>
      <c r="S9" s="15">
        <v>11620</v>
      </c>
      <c r="T9" s="63"/>
      <c r="V9" s="15">
        <v>30131</v>
      </c>
      <c r="W9" s="15"/>
      <c r="X9" s="15">
        <v>900</v>
      </c>
      <c r="Y9" s="15">
        <v>210</v>
      </c>
      <c r="Z9" s="15">
        <f t="shared" ref="Z9:Z30" si="1">SUM(V9:Y9)</f>
        <v>31241</v>
      </c>
    </row>
    <row r="10" spans="1:26" s="9" customFormat="1" ht="18" customHeight="1">
      <c r="A10" s="24">
        <v>3</v>
      </c>
      <c r="B10" s="158" t="s">
        <v>103</v>
      </c>
      <c r="C10" s="15">
        <v>3670</v>
      </c>
      <c r="D10" s="15"/>
      <c r="E10" s="15"/>
      <c r="F10" s="15"/>
      <c r="G10" s="15"/>
      <c r="H10" s="15"/>
      <c r="I10" s="15"/>
      <c r="J10" s="15"/>
      <c r="K10" s="15"/>
      <c r="L10" s="15"/>
      <c r="M10" s="36">
        <f t="shared" si="0"/>
        <v>3670</v>
      </c>
      <c r="N10" s="15">
        <v>7000</v>
      </c>
      <c r="O10" s="15"/>
      <c r="P10" s="15"/>
      <c r="Q10" s="15"/>
      <c r="R10" s="15"/>
      <c r="S10" s="15"/>
      <c r="T10" s="63"/>
      <c r="V10" s="15">
        <v>7000</v>
      </c>
      <c r="W10" s="15"/>
      <c r="X10" s="15"/>
      <c r="Y10" s="15"/>
      <c r="Z10" s="15">
        <f t="shared" si="1"/>
        <v>7000</v>
      </c>
    </row>
    <row r="11" spans="1:26" s="9" customFormat="1" ht="18" customHeight="1">
      <c r="A11" s="24">
        <v>4</v>
      </c>
      <c r="B11" s="158" t="s">
        <v>18</v>
      </c>
      <c r="C11" s="15">
        <v>5700</v>
      </c>
      <c r="D11" s="15"/>
      <c r="E11" s="15">
        <v>50</v>
      </c>
      <c r="F11" s="15">
        <v>530</v>
      </c>
      <c r="G11" s="15"/>
      <c r="H11" s="15"/>
      <c r="I11" s="15"/>
      <c r="J11" s="15"/>
      <c r="K11" s="15"/>
      <c r="L11" s="15"/>
      <c r="M11" s="36">
        <f t="shared" si="0"/>
        <v>6280</v>
      </c>
      <c r="N11" s="15">
        <v>9700</v>
      </c>
      <c r="O11" s="15">
        <v>530</v>
      </c>
      <c r="P11" s="15">
        <v>50</v>
      </c>
      <c r="Q11" s="15"/>
      <c r="R11" s="15"/>
      <c r="S11" s="15"/>
      <c r="T11" s="49"/>
      <c r="V11" s="15">
        <v>9396</v>
      </c>
      <c r="W11" s="15">
        <v>530</v>
      </c>
      <c r="X11" s="15">
        <v>50</v>
      </c>
      <c r="Y11" s="15"/>
      <c r="Z11" s="15">
        <f t="shared" si="1"/>
        <v>9976</v>
      </c>
    </row>
    <row r="12" spans="1:26" s="9" customFormat="1" ht="18" customHeight="1">
      <c r="A12" s="24">
        <v>5</v>
      </c>
      <c r="B12" s="158" t="s">
        <v>34</v>
      </c>
      <c r="C12" s="15">
        <v>3700</v>
      </c>
      <c r="D12" s="15"/>
      <c r="E12" s="15"/>
      <c r="F12" s="15"/>
      <c r="G12" s="15"/>
      <c r="H12" s="15"/>
      <c r="I12" s="15"/>
      <c r="J12" s="15"/>
      <c r="K12" s="15"/>
      <c r="L12" s="15"/>
      <c r="M12" s="36">
        <f t="shared" si="0"/>
        <v>3700</v>
      </c>
      <c r="N12" s="15">
        <v>5600</v>
      </c>
      <c r="O12" s="15"/>
      <c r="P12" s="15"/>
      <c r="Q12" s="15"/>
      <c r="R12" s="15"/>
      <c r="S12" s="15"/>
      <c r="T12" s="63"/>
      <c r="V12" s="15">
        <v>5660</v>
      </c>
      <c r="W12" s="15"/>
      <c r="X12" s="15"/>
      <c r="Y12" s="15"/>
      <c r="Z12" s="15">
        <f t="shared" si="1"/>
        <v>5660</v>
      </c>
    </row>
    <row r="13" spans="1:26" s="9" customFormat="1" ht="18" customHeight="1">
      <c r="A13" s="24">
        <v>6</v>
      </c>
      <c r="B13" s="158" t="s">
        <v>19</v>
      </c>
      <c r="C13" s="15">
        <v>3500</v>
      </c>
      <c r="D13" s="15"/>
      <c r="E13" s="15"/>
      <c r="F13" s="15"/>
      <c r="G13" s="15"/>
      <c r="H13" s="15"/>
      <c r="I13" s="15"/>
      <c r="J13" s="15"/>
      <c r="K13" s="15"/>
      <c r="L13" s="15"/>
      <c r="M13" s="36">
        <f t="shared" si="0"/>
        <v>3500</v>
      </c>
      <c r="N13" s="15">
        <v>3800</v>
      </c>
      <c r="O13" s="15"/>
      <c r="P13" s="15"/>
      <c r="Q13" s="15"/>
      <c r="R13" s="15"/>
      <c r="S13" s="15"/>
      <c r="T13" s="63"/>
      <c r="V13" s="15">
        <v>3804</v>
      </c>
      <c r="W13" s="15"/>
      <c r="X13" s="15"/>
      <c r="Y13" s="15"/>
      <c r="Z13" s="15">
        <f t="shared" si="1"/>
        <v>3804</v>
      </c>
    </row>
    <row r="14" spans="1:26" s="9" customFormat="1" ht="18" customHeight="1">
      <c r="A14" s="24">
        <v>7</v>
      </c>
      <c r="B14" s="158" t="s">
        <v>285</v>
      </c>
      <c r="C14" s="15">
        <v>647</v>
      </c>
      <c r="D14" s="15"/>
      <c r="E14" s="15"/>
      <c r="F14" s="15"/>
      <c r="G14" s="15"/>
      <c r="H14" s="15"/>
      <c r="I14" s="15"/>
      <c r="J14" s="15"/>
      <c r="K14" s="15"/>
      <c r="L14" s="15"/>
      <c r="M14" s="36">
        <f t="shared" si="0"/>
        <v>647</v>
      </c>
      <c r="N14" s="15">
        <v>1500</v>
      </c>
      <c r="O14" s="15"/>
      <c r="P14" s="15"/>
      <c r="Q14" s="15"/>
      <c r="R14" s="15"/>
      <c r="S14" s="15"/>
      <c r="T14" s="63"/>
      <c r="V14" s="15"/>
      <c r="W14" s="15"/>
      <c r="X14" s="15"/>
      <c r="Y14" s="15"/>
      <c r="Z14" s="15">
        <f t="shared" si="1"/>
        <v>0</v>
      </c>
    </row>
    <row r="15" spans="1:26" s="9" customFormat="1" ht="18" customHeight="1">
      <c r="A15" s="24">
        <v>8</v>
      </c>
      <c r="B15" s="158" t="s">
        <v>20</v>
      </c>
      <c r="C15" s="15">
        <v>650</v>
      </c>
      <c r="D15" s="15"/>
      <c r="E15" s="15"/>
      <c r="F15" s="15"/>
      <c r="G15" s="15"/>
      <c r="H15" s="15"/>
      <c r="I15" s="15"/>
      <c r="J15" s="15"/>
      <c r="K15" s="15"/>
      <c r="L15" s="15"/>
      <c r="M15" s="36">
        <f t="shared" si="0"/>
        <v>650</v>
      </c>
      <c r="N15" s="15">
        <v>500</v>
      </c>
      <c r="O15" s="15"/>
      <c r="P15" s="15"/>
      <c r="Q15" s="15"/>
      <c r="R15" s="15"/>
      <c r="S15" s="15"/>
      <c r="T15" s="63"/>
      <c r="V15" s="15">
        <v>500</v>
      </c>
      <c r="W15" s="15"/>
      <c r="X15" s="15"/>
      <c r="Y15" s="15"/>
      <c r="Z15" s="15">
        <f t="shared" si="1"/>
        <v>500</v>
      </c>
    </row>
    <row r="16" spans="1:26" s="9" customFormat="1" ht="18" customHeight="1">
      <c r="A16" s="24">
        <v>9</v>
      </c>
      <c r="B16" s="158" t="s">
        <v>21</v>
      </c>
      <c r="C16" s="15">
        <v>45</v>
      </c>
      <c r="D16" s="15"/>
      <c r="E16" s="15"/>
      <c r="F16" s="15"/>
      <c r="G16" s="15"/>
      <c r="H16" s="15"/>
      <c r="I16" s="15"/>
      <c r="J16" s="15"/>
      <c r="K16" s="15"/>
      <c r="L16" s="15"/>
      <c r="M16" s="36">
        <f t="shared" si="0"/>
        <v>45</v>
      </c>
      <c r="N16" s="15">
        <v>300</v>
      </c>
      <c r="O16" s="15"/>
      <c r="P16" s="15"/>
      <c r="Q16" s="15"/>
      <c r="R16" s="15"/>
      <c r="S16" s="15"/>
      <c r="T16" s="63"/>
      <c r="V16" s="15">
        <v>300</v>
      </c>
      <c r="W16" s="15"/>
      <c r="X16" s="15"/>
      <c r="Y16" s="15"/>
      <c r="Z16" s="15">
        <f t="shared" si="1"/>
        <v>300</v>
      </c>
    </row>
    <row r="17" spans="1:26" s="9" customFormat="1" ht="18" customHeight="1">
      <c r="A17" s="24">
        <v>10</v>
      </c>
      <c r="B17" s="158" t="s">
        <v>22</v>
      </c>
      <c r="C17" s="15">
        <v>10</v>
      </c>
      <c r="D17" s="15"/>
      <c r="E17" s="15"/>
      <c r="F17" s="15"/>
      <c r="G17" s="15"/>
      <c r="H17" s="15"/>
      <c r="I17" s="15"/>
      <c r="J17" s="15"/>
      <c r="K17" s="15"/>
      <c r="L17" s="15"/>
      <c r="M17" s="36">
        <f t="shared" si="0"/>
        <v>10</v>
      </c>
      <c r="N17" s="15">
        <v>100</v>
      </c>
      <c r="O17" s="15"/>
      <c r="P17" s="15"/>
      <c r="Q17" s="15"/>
      <c r="R17" s="15"/>
      <c r="S17" s="15"/>
      <c r="T17" s="63"/>
      <c r="V17" s="15">
        <v>100</v>
      </c>
      <c r="W17" s="15"/>
      <c r="X17" s="15"/>
      <c r="Y17" s="15"/>
      <c r="Z17" s="15">
        <f t="shared" si="1"/>
        <v>100</v>
      </c>
    </row>
    <row r="18" spans="1:26" s="9" customFormat="1" ht="18" customHeight="1">
      <c r="A18" s="24">
        <v>11</v>
      </c>
      <c r="B18" s="188" t="s">
        <v>35</v>
      </c>
      <c r="C18" s="15">
        <v>14</v>
      </c>
      <c r="D18" s="15"/>
      <c r="E18" s="15"/>
      <c r="F18" s="15"/>
      <c r="G18" s="15"/>
      <c r="H18" s="15"/>
      <c r="I18" s="15"/>
      <c r="J18" s="15"/>
      <c r="K18" s="15"/>
      <c r="L18" s="15"/>
      <c r="M18" s="36">
        <f t="shared" si="0"/>
        <v>14</v>
      </c>
      <c r="N18" s="15">
        <v>200</v>
      </c>
      <c r="O18" s="15"/>
      <c r="P18" s="15"/>
      <c r="Q18" s="15"/>
      <c r="R18" s="15"/>
      <c r="S18" s="15"/>
      <c r="T18" s="63"/>
      <c r="V18" s="15">
        <v>200</v>
      </c>
      <c r="W18" s="15"/>
      <c r="X18" s="15"/>
      <c r="Y18" s="15"/>
      <c r="Z18" s="15">
        <f t="shared" si="1"/>
        <v>200</v>
      </c>
    </row>
    <row r="19" spans="1:26" s="9" customFormat="1" ht="18" customHeight="1">
      <c r="A19" s="24">
        <v>12</v>
      </c>
      <c r="B19" s="158" t="s">
        <v>23</v>
      </c>
      <c r="C19" s="15">
        <v>4100</v>
      </c>
      <c r="D19" s="15">
        <v>30</v>
      </c>
      <c r="E19" s="15"/>
      <c r="F19" s="15"/>
      <c r="G19" s="15"/>
      <c r="H19" s="15"/>
      <c r="I19" s="15"/>
      <c r="J19" s="15"/>
      <c r="K19" s="15"/>
      <c r="L19" s="15"/>
      <c r="M19" s="36">
        <f t="shared" si="0"/>
        <v>4130</v>
      </c>
      <c r="N19" s="15">
        <v>1100</v>
      </c>
      <c r="O19" s="15"/>
      <c r="P19" s="15"/>
      <c r="Q19" s="15"/>
      <c r="R19" s="15">
        <v>35500</v>
      </c>
      <c r="S19" s="15">
        <v>35500</v>
      </c>
      <c r="T19" s="63"/>
      <c r="V19" s="15">
        <v>1100</v>
      </c>
      <c r="W19" s="15"/>
      <c r="X19" s="15"/>
      <c r="Y19" s="15"/>
      <c r="Z19" s="15">
        <f t="shared" si="1"/>
        <v>1100</v>
      </c>
    </row>
    <row r="20" spans="1:26" s="9" customFormat="1" ht="18" customHeight="1">
      <c r="A20" s="24">
        <v>13</v>
      </c>
      <c r="B20" s="158" t="s">
        <v>24</v>
      </c>
      <c r="C20" s="15">
        <v>5100</v>
      </c>
      <c r="D20" s="15"/>
      <c r="E20" s="15"/>
      <c r="F20" s="15"/>
      <c r="G20" s="15"/>
      <c r="H20" s="15"/>
      <c r="I20" s="15"/>
      <c r="J20" s="15"/>
      <c r="K20" s="15"/>
      <c r="L20" s="15"/>
      <c r="M20" s="36">
        <f t="shared" si="0"/>
        <v>5100</v>
      </c>
      <c r="N20" s="15">
        <v>8000</v>
      </c>
      <c r="O20" s="15"/>
      <c r="P20" s="15"/>
      <c r="Q20" s="15"/>
      <c r="R20" s="15">
        <v>856</v>
      </c>
      <c r="S20" s="15">
        <v>856</v>
      </c>
      <c r="T20" s="63"/>
      <c r="V20" s="15">
        <v>8000</v>
      </c>
      <c r="W20" s="15"/>
      <c r="X20" s="15"/>
      <c r="Y20" s="15"/>
      <c r="Z20" s="15">
        <f t="shared" si="1"/>
        <v>8000</v>
      </c>
    </row>
    <row r="21" spans="1:26" s="9" customFormat="1" ht="18" customHeight="1">
      <c r="A21" s="24">
        <v>14</v>
      </c>
      <c r="B21" s="158" t="s">
        <v>25</v>
      </c>
      <c r="C21" s="15">
        <v>1191</v>
      </c>
      <c r="D21" s="15">
        <v>44</v>
      </c>
      <c r="E21" s="15"/>
      <c r="F21" s="15"/>
      <c r="G21" s="15"/>
      <c r="H21" s="15"/>
      <c r="I21" s="15"/>
      <c r="J21" s="15"/>
      <c r="K21" s="15"/>
      <c r="L21" s="15"/>
      <c r="M21" s="36">
        <f t="shared" si="0"/>
        <v>1235</v>
      </c>
      <c r="N21" s="15">
        <v>6720</v>
      </c>
      <c r="O21" s="15"/>
      <c r="P21" s="15"/>
      <c r="Q21" s="15"/>
      <c r="R21" s="15">
        <v>24794</v>
      </c>
      <c r="S21" s="15">
        <v>24794</v>
      </c>
      <c r="T21" s="63"/>
      <c r="V21" s="15">
        <v>6994</v>
      </c>
      <c r="W21" s="15"/>
      <c r="X21" s="15"/>
      <c r="Y21" s="15"/>
      <c r="Z21" s="15">
        <f t="shared" si="1"/>
        <v>6994</v>
      </c>
    </row>
    <row r="22" spans="1:26" s="9" customFormat="1" ht="18" customHeight="1">
      <c r="A22" s="24">
        <v>15</v>
      </c>
      <c r="B22" s="158" t="s">
        <v>36</v>
      </c>
      <c r="C22" s="15">
        <v>600</v>
      </c>
      <c r="D22" s="15"/>
      <c r="E22" s="15"/>
      <c r="F22" s="15"/>
      <c r="G22" s="15"/>
      <c r="H22" s="15"/>
      <c r="I22" s="15"/>
      <c r="J22" s="15"/>
      <c r="K22" s="15"/>
      <c r="L22" s="15"/>
      <c r="M22" s="36">
        <f t="shared" si="0"/>
        <v>600</v>
      </c>
      <c r="N22" s="15">
        <v>1000</v>
      </c>
      <c r="O22" s="15"/>
      <c r="P22" s="15"/>
      <c r="Q22" s="15"/>
      <c r="R22" s="15"/>
      <c r="S22" s="15"/>
      <c r="T22" s="63"/>
      <c r="V22" s="15">
        <v>1373</v>
      </c>
      <c r="W22" s="15"/>
      <c r="X22" s="15"/>
      <c r="Y22" s="15"/>
      <c r="Z22" s="15">
        <f t="shared" si="1"/>
        <v>1373</v>
      </c>
    </row>
    <row r="23" spans="1:26" s="9" customFormat="1" ht="18" customHeight="1">
      <c r="A23" s="24">
        <v>16</v>
      </c>
      <c r="B23" s="158" t="s">
        <v>26</v>
      </c>
      <c r="C23" s="15">
        <v>4680</v>
      </c>
      <c r="D23" s="15">
        <v>1</v>
      </c>
      <c r="E23" s="15">
        <v>2</v>
      </c>
      <c r="F23" s="233"/>
      <c r="G23" s="15">
        <v>20</v>
      </c>
      <c r="H23" s="15"/>
      <c r="I23" s="15"/>
      <c r="J23" s="15"/>
      <c r="K23" s="15"/>
      <c r="L23" s="15"/>
      <c r="M23" s="36">
        <f t="shared" si="0"/>
        <v>4703</v>
      </c>
      <c r="N23" s="15">
        <v>650</v>
      </c>
      <c r="O23" s="15"/>
      <c r="P23" s="15"/>
      <c r="Q23" s="15">
        <v>20</v>
      </c>
      <c r="R23" s="15">
        <v>21665</v>
      </c>
      <c r="S23" s="15">
        <v>21665</v>
      </c>
      <c r="T23" s="63"/>
      <c r="V23" s="15">
        <v>670</v>
      </c>
      <c r="W23" s="15"/>
      <c r="X23" s="15"/>
      <c r="Y23" s="15">
        <v>20</v>
      </c>
      <c r="Z23" s="15">
        <f t="shared" si="1"/>
        <v>690</v>
      </c>
    </row>
    <row r="24" spans="1:26" s="9" customFormat="1" ht="18" customHeight="1">
      <c r="A24" s="24">
        <v>17</v>
      </c>
      <c r="B24" s="158" t="s">
        <v>27</v>
      </c>
      <c r="C24" s="15">
        <v>4600</v>
      </c>
      <c r="D24" s="15"/>
      <c r="E24" s="15">
        <v>104</v>
      </c>
      <c r="F24" s="15"/>
      <c r="G24" s="15"/>
      <c r="H24" s="15"/>
      <c r="I24" s="15"/>
      <c r="J24" s="15"/>
      <c r="K24" s="15"/>
      <c r="L24" s="15"/>
      <c r="M24" s="36">
        <f t="shared" si="0"/>
        <v>4704</v>
      </c>
      <c r="N24" s="15">
        <v>3000</v>
      </c>
      <c r="O24" s="15"/>
      <c r="P24" s="15">
        <v>100</v>
      </c>
      <c r="Q24" s="15"/>
      <c r="R24" s="15">
        <v>100400</v>
      </c>
      <c r="S24" s="15">
        <v>100400</v>
      </c>
      <c r="T24" s="63"/>
      <c r="V24" s="15">
        <v>2910</v>
      </c>
      <c r="W24" s="15"/>
      <c r="X24" s="15">
        <v>100</v>
      </c>
      <c r="Y24" s="15"/>
      <c r="Z24" s="15">
        <f t="shared" si="1"/>
        <v>3010</v>
      </c>
    </row>
    <row r="25" spans="1:26" s="9" customFormat="1" ht="18" customHeight="1">
      <c r="A25" s="24">
        <v>18</v>
      </c>
      <c r="B25" s="188" t="s">
        <v>28</v>
      </c>
      <c r="C25" s="187">
        <v>1153</v>
      </c>
      <c r="D25" s="15">
        <v>1</v>
      </c>
      <c r="E25" s="15">
        <v>15</v>
      </c>
      <c r="F25" s="15"/>
      <c r="G25" s="15"/>
      <c r="H25" s="15"/>
      <c r="I25" s="15"/>
      <c r="J25" s="15"/>
      <c r="K25" s="15"/>
      <c r="L25" s="15"/>
      <c r="M25" s="36">
        <f t="shared" si="0"/>
        <v>1169</v>
      </c>
      <c r="N25" s="15">
        <v>5000</v>
      </c>
      <c r="O25" s="15"/>
      <c r="P25" s="15"/>
      <c r="Q25" s="15"/>
      <c r="R25" s="15">
        <v>18915</v>
      </c>
      <c r="S25" s="15">
        <v>18915</v>
      </c>
      <c r="T25" s="63"/>
      <c r="V25" s="15">
        <v>5000</v>
      </c>
      <c r="W25" s="15"/>
      <c r="X25" s="15"/>
      <c r="Y25" s="15"/>
      <c r="Z25" s="15">
        <f t="shared" si="1"/>
        <v>5000</v>
      </c>
    </row>
    <row r="26" spans="1:26" s="9" customFormat="1" ht="18" customHeight="1">
      <c r="A26" s="24">
        <v>19</v>
      </c>
      <c r="B26" s="188" t="s">
        <v>29</v>
      </c>
      <c r="C26" s="187">
        <v>30</v>
      </c>
      <c r="D26" s="15"/>
      <c r="E26" s="15"/>
      <c r="F26" s="15"/>
      <c r="G26" s="15"/>
      <c r="H26" s="15"/>
      <c r="I26" s="15"/>
      <c r="J26" s="15"/>
      <c r="K26" s="15"/>
      <c r="L26" s="15"/>
      <c r="M26" s="36">
        <f t="shared" si="0"/>
        <v>30</v>
      </c>
      <c r="N26" s="15">
        <v>300</v>
      </c>
      <c r="O26" s="15"/>
      <c r="P26" s="15"/>
      <c r="Q26" s="15"/>
      <c r="R26" s="15"/>
      <c r="S26" s="15"/>
      <c r="T26" s="63"/>
      <c r="V26" s="15">
        <v>300</v>
      </c>
      <c r="W26" s="15"/>
      <c r="X26" s="15"/>
      <c r="Y26" s="15"/>
      <c r="Z26" s="15">
        <f t="shared" si="1"/>
        <v>300</v>
      </c>
    </row>
    <row r="27" spans="1:26" s="9" customFormat="1" ht="18" customHeight="1">
      <c r="A27" s="24">
        <v>20</v>
      </c>
      <c r="B27" s="188" t="s">
        <v>37</v>
      </c>
      <c r="C27" s="187">
        <v>15</v>
      </c>
      <c r="D27" s="15"/>
      <c r="E27" s="15"/>
      <c r="F27" s="15"/>
      <c r="G27" s="15"/>
      <c r="H27" s="15"/>
      <c r="I27" s="15"/>
      <c r="J27" s="15"/>
      <c r="K27" s="15"/>
      <c r="L27" s="15"/>
      <c r="M27" s="36">
        <f t="shared" si="0"/>
        <v>15</v>
      </c>
      <c r="N27" s="15">
        <v>300</v>
      </c>
      <c r="O27" s="15"/>
      <c r="P27" s="15"/>
      <c r="Q27" s="15"/>
      <c r="R27" s="15"/>
      <c r="S27" s="15"/>
      <c r="T27" s="63"/>
      <c r="V27" s="15">
        <v>300</v>
      </c>
      <c r="W27" s="15"/>
      <c r="X27" s="15"/>
      <c r="Y27" s="15"/>
      <c r="Z27" s="15">
        <f t="shared" si="1"/>
        <v>300</v>
      </c>
    </row>
    <row r="28" spans="1:26" s="9" customFormat="1" ht="18" customHeight="1">
      <c r="A28" s="24">
        <v>21</v>
      </c>
      <c r="B28" s="158" t="s">
        <v>43</v>
      </c>
      <c r="C28" s="15">
        <v>1873</v>
      </c>
      <c r="D28" s="15"/>
      <c r="E28" s="15"/>
      <c r="F28" s="15"/>
      <c r="G28" s="15"/>
      <c r="H28" s="15">
        <v>507</v>
      </c>
      <c r="I28" s="15">
        <v>20</v>
      </c>
      <c r="J28" s="15"/>
      <c r="K28" s="15"/>
      <c r="L28" s="15">
        <v>500</v>
      </c>
      <c r="M28" s="36">
        <f t="shared" si="0"/>
        <v>2900</v>
      </c>
      <c r="N28" s="15">
        <v>11000</v>
      </c>
      <c r="O28" s="15"/>
      <c r="P28" s="15"/>
      <c r="Q28" s="15"/>
      <c r="R28" s="15"/>
      <c r="S28" s="15"/>
      <c r="T28" s="63"/>
      <c r="V28" s="15">
        <v>11020</v>
      </c>
      <c r="W28" s="15"/>
      <c r="X28" s="15"/>
      <c r="Y28" s="15"/>
      <c r="Z28" s="15">
        <f t="shared" si="1"/>
        <v>11020</v>
      </c>
    </row>
    <row r="29" spans="1:26" s="9" customFormat="1" ht="18" customHeight="1">
      <c r="A29" s="24">
        <v>22</v>
      </c>
      <c r="B29" s="158" t="s">
        <v>38</v>
      </c>
      <c r="C29" s="15">
        <v>327</v>
      </c>
      <c r="D29" s="15"/>
      <c r="E29" s="15"/>
      <c r="F29" s="15"/>
      <c r="G29" s="15"/>
      <c r="H29" s="15">
        <v>79</v>
      </c>
      <c r="I29" s="15">
        <v>56</v>
      </c>
      <c r="J29" s="15">
        <v>27</v>
      </c>
      <c r="K29" s="15">
        <v>59</v>
      </c>
      <c r="L29" s="15">
        <v>285</v>
      </c>
      <c r="M29" s="36">
        <f t="shared" si="0"/>
        <v>833</v>
      </c>
      <c r="N29" s="15">
        <v>230</v>
      </c>
      <c r="O29" s="15"/>
      <c r="P29" s="15"/>
      <c r="Q29" s="15"/>
      <c r="R29" s="15">
        <v>1100</v>
      </c>
      <c r="S29" s="15">
        <v>1100</v>
      </c>
      <c r="T29" s="63"/>
      <c r="V29" s="15">
        <v>232</v>
      </c>
      <c r="W29" s="15"/>
      <c r="X29" s="15"/>
      <c r="Y29" s="15"/>
      <c r="Z29" s="15">
        <f t="shared" si="1"/>
        <v>232</v>
      </c>
    </row>
    <row r="30" spans="1:26" s="9" customFormat="1" ht="18" customHeight="1">
      <c r="A30" s="24">
        <v>23</v>
      </c>
      <c r="B30" s="158" t="s">
        <v>39</v>
      </c>
      <c r="C30" s="15">
        <v>84</v>
      </c>
      <c r="D30" s="15"/>
      <c r="E30" s="15"/>
      <c r="F30" s="15"/>
      <c r="G30" s="15"/>
      <c r="H30" s="15">
        <v>24</v>
      </c>
      <c r="I30" s="15">
        <v>10</v>
      </c>
      <c r="J30" s="15">
        <v>243</v>
      </c>
      <c r="K30" s="15">
        <v>5460</v>
      </c>
      <c r="L30" s="15">
        <v>122</v>
      </c>
      <c r="M30" s="36">
        <f t="shared" si="0"/>
        <v>5943</v>
      </c>
      <c r="N30" s="15">
        <v>1000</v>
      </c>
      <c r="O30" s="15"/>
      <c r="P30" s="15"/>
      <c r="Q30" s="15"/>
      <c r="R30" s="15"/>
      <c r="S30" s="15"/>
      <c r="T30" s="63"/>
      <c r="V30" s="15">
        <v>1000</v>
      </c>
      <c r="W30" s="15"/>
      <c r="X30" s="15"/>
      <c r="Y30" s="15"/>
      <c r="Z30" s="15">
        <f t="shared" si="1"/>
        <v>1000</v>
      </c>
    </row>
    <row r="31" spans="1:26" ht="19" customHeight="1" thickBot="1">
      <c r="A31" s="990" t="s">
        <v>30</v>
      </c>
      <c r="B31" s="991"/>
      <c r="C31" s="28">
        <f>SUM(C8:C30)</f>
        <v>70099</v>
      </c>
      <c r="D31" s="28">
        <f t="shared" ref="D31:L31" si="2">SUM(D8:D30)</f>
        <v>76</v>
      </c>
      <c r="E31" s="28">
        <f t="shared" si="2"/>
        <v>1078</v>
      </c>
      <c r="F31" s="28">
        <f t="shared" si="2"/>
        <v>530</v>
      </c>
      <c r="G31" s="28">
        <f t="shared" si="2"/>
        <v>235</v>
      </c>
      <c r="H31" s="28">
        <f t="shared" si="2"/>
        <v>610</v>
      </c>
      <c r="I31" s="28">
        <f t="shared" si="2"/>
        <v>86</v>
      </c>
      <c r="J31" s="28">
        <f t="shared" si="2"/>
        <v>270</v>
      </c>
      <c r="K31" s="28">
        <f t="shared" si="2"/>
        <v>5519</v>
      </c>
      <c r="L31" s="28">
        <f t="shared" si="2"/>
        <v>907</v>
      </c>
      <c r="M31" s="28">
        <f t="shared" ref="M31:R31" si="3">SUM(M8:M30)</f>
        <v>79410</v>
      </c>
      <c r="N31" s="28">
        <f t="shared" si="3"/>
        <v>120000</v>
      </c>
      <c r="O31" s="28">
        <f t="shared" si="3"/>
        <v>530</v>
      </c>
      <c r="P31" s="28">
        <f t="shared" si="3"/>
        <v>1050</v>
      </c>
      <c r="Q31" s="28">
        <f t="shared" si="3"/>
        <v>230</v>
      </c>
      <c r="R31" s="28">
        <f t="shared" si="3"/>
        <v>215500</v>
      </c>
      <c r="S31" s="28"/>
      <c r="T31" s="159"/>
      <c r="Z31" s="28">
        <f>SUM(Z8:Z30)</f>
        <v>120000</v>
      </c>
    </row>
    <row r="32" spans="1:26" s="190" customFormat="1" ht="19" customHeight="1">
      <c r="M32" s="191">
        <v>70000</v>
      </c>
      <c r="N32" s="191">
        <f>N31+O31+P31+Q31</f>
        <v>121810</v>
      </c>
      <c r="S32" s="192"/>
    </row>
    <row r="33" spans="14:14" ht="19" customHeight="1">
      <c r="N33" s="192">
        <v>120000</v>
      </c>
    </row>
  </sheetData>
  <mergeCells count="11">
    <mergeCell ref="N1:T1"/>
    <mergeCell ref="N2:T2"/>
    <mergeCell ref="N3:T3"/>
    <mergeCell ref="A31:B31"/>
    <mergeCell ref="A3:D3"/>
    <mergeCell ref="A4:T4"/>
    <mergeCell ref="A6:A7"/>
    <mergeCell ref="A2:E2"/>
    <mergeCell ref="C6:S6"/>
    <mergeCell ref="T6:T7"/>
    <mergeCell ref="M5:T5"/>
  </mergeCells>
  <phoneticPr fontId="0" type="noConversion"/>
  <printOptions horizontalCentered="1"/>
  <pageMargins left="0.25" right="0.25" top="0.25" bottom="0.25" header="0.25" footer="0.25"/>
  <pageSetup paperSize="9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AH35"/>
  <sheetViews>
    <sheetView topLeftCell="A19" zoomScale="120" zoomScaleNormal="120" workbookViewId="0">
      <selection activeCell="P39" sqref="P39"/>
    </sheetView>
  </sheetViews>
  <sheetFormatPr defaultColWidth="9.1796875" defaultRowHeight="12.5"/>
  <cols>
    <col min="1" max="1" width="6.1796875" style="8" customWidth="1"/>
    <col min="2" max="2" width="12.81640625" style="8" customWidth="1"/>
    <col min="3" max="3" width="10.453125" style="8" customWidth="1"/>
    <col min="4" max="4" width="9" style="8" customWidth="1"/>
    <col min="5" max="5" width="5.81640625" style="8" customWidth="1"/>
    <col min="6" max="6" width="6.453125" style="8" customWidth="1"/>
    <col min="7" max="8" width="6.1796875" style="8" customWidth="1"/>
    <col min="9" max="9" width="5.1796875" style="8" customWidth="1"/>
    <col min="10" max="10" width="5.453125" style="8" customWidth="1"/>
    <col min="11" max="11" width="6.453125" style="8" customWidth="1"/>
    <col min="12" max="12" width="8.81640625" style="8" customWidth="1"/>
    <col min="13" max="13" width="7.54296875" style="8" customWidth="1"/>
    <col min="14" max="14" width="11.1796875" style="8" customWidth="1"/>
    <col min="15" max="15" width="11.81640625" style="8" hidden="1" customWidth="1"/>
    <col min="16" max="16" width="9.453125" style="8" customWidth="1"/>
    <col min="17" max="17" width="10" style="8" customWidth="1"/>
    <col min="18" max="18" width="9.81640625" style="8" customWidth="1"/>
    <col min="19" max="19" width="8.54296875" style="8" customWidth="1"/>
    <col min="20" max="21" width="9.1796875" style="8" hidden="1" customWidth="1"/>
    <col min="22" max="22" width="9.81640625" style="8" hidden="1" customWidth="1"/>
    <col min="23" max="23" width="0.1796875" style="8" hidden="1" customWidth="1"/>
    <col min="24" max="24" width="9.453125" style="8" hidden="1" customWidth="1"/>
    <col min="25" max="25" width="0.1796875" style="8" hidden="1" customWidth="1"/>
    <col min="26" max="26" width="9.1796875" style="8" hidden="1" customWidth="1"/>
    <col min="27" max="27" width="10.453125" style="8" hidden="1" customWidth="1"/>
    <col min="28" max="28" width="9.1796875" style="8" hidden="1" customWidth="1"/>
    <col min="29" max="29" width="0.1796875" style="8" hidden="1" customWidth="1"/>
    <col min="30" max="30" width="10.453125" style="8" hidden="1" customWidth="1"/>
    <col min="31" max="32" width="9.1796875" style="8" hidden="1" customWidth="1"/>
    <col min="33" max="33" width="0.1796875" style="8" hidden="1" customWidth="1"/>
    <col min="34" max="34" width="9.1796875" style="8" hidden="1" customWidth="1"/>
    <col min="35" max="16384" width="9.1796875" style="8"/>
  </cols>
  <sheetData>
    <row r="1" spans="1:34" ht="21" customHeight="1">
      <c r="A1" s="815"/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61"/>
      <c r="O1" s="61"/>
      <c r="P1" s="974" t="s">
        <v>2</v>
      </c>
      <c r="Q1" s="974"/>
      <c r="R1" s="974"/>
    </row>
    <row r="2" spans="1:34" ht="23.25" customHeight="1">
      <c r="A2" s="1086" t="s">
        <v>3</v>
      </c>
      <c r="B2" s="1086"/>
      <c r="C2" s="1086"/>
      <c r="D2" s="1086"/>
      <c r="E2" s="1086"/>
      <c r="F2" s="1086"/>
      <c r="G2" s="815"/>
      <c r="H2" s="815"/>
      <c r="I2" s="815"/>
      <c r="J2" s="815"/>
      <c r="K2" s="815"/>
      <c r="L2" s="815"/>
      <c r="M2" s="815"/>
      <c r="N2" s="2"/>
      <c r="O2" s="2"/>
      <c r="P2" s="993" t="s">
        <v>4</v>
      </c>
      <c r="Q2" s="993"/>
      <c r="R2" s="993"/>
    </row>
    <row r="3" spans="1:34" ht="24" customHeight="1">
      <c r="A3" s="1101" t="s">
        <v>499</v>
      </c>
      <c r="B3" s="1101"/>
      <c r="C3" s="1101"/>
      <c r="D3" s="1101"/>
      <c r="E3" s="1101"/>
      <c r="F3" s="1101"/>
      <c r="G3" s="850"/>
      <c r="H3" s="850"/>
      <c r="I3" s="850"/>
      <c r="J3" s="850"/>
      <c r="K3" s="850"/>
      <c r="L3" s="850"/>
      <c r="M3" s="850"/>
      <c r="N3" s="850"/>
      <c r="O3" s="850"/>
      <c r="P3" s="994">
        <v>3</v>
      </c>
      <c r="Q3" s="994"/>
      <c r="R3" s="994"/>
    </row>
    <row r="4" spans="1:34" ht="21" customHeight="1">
      <c r="A4" s="1102" t="s">
        <v>510</v>
      </c>
      <c r="B4" s="1102"/>
      <c r="C4" s="1102"/>
      <c r="D4" s="1102"/>
      <c r="E4" s="1102"/>
      <c r="F4" s="1102"/>
      <c r="G4" s="1102"/>
      <c r="H4" s="1102"/>
      <c r="I4" s="1102"/>
      <c r="J4" s="1102"/>
      <c r="K4" s="1102"/>
      <c r="L4" s="1102"/>
      <c r="M4" s="1102"/>
      <c r="N4" s="1102"/>
      <c r="O4" s="1102"/>
      <c r="P4" s="1102"/>
      <c r="Q4" s="1102"/>
      <c r="R4" s="1102"/>
    </row>
    <row r="5" spans="1:34" ht="21" customHeight="1" thickBot="1">
      <c r="A5" s="815"/>
      <c r="B5" s="815"/>
      <c r="C5" s="815"/>
      <c r="D5" s="815"/>
      <c r="E5" s="815"/>
      <c r="F5" s="815"/>
      <c r="G5" s="815"/>
      <c r="H5" s="815"/>
      <c r="I5" s="815"/>
      <c r="J5" s="815"/>
      <c r="K5" s="815"/>
      <c r="L5" s="815"/>
      <c r="M5" s="815"/>
      <c r="N5" s="1103" t="s">
        <v>620</v>
      </c>
      <c r="O5" s="1103"/>
      <c r="P5" s="1103"/>
      <c r="Q5" s="1103"/>
      <c r="R5" s="1103"/>
    </row>
    <row r="6" spans="1:34" ht="18.75" customHeight="1">
      <c r="A6" s="996" t="s">
        <v>7</v>
      </c>
      <c r="B6" s="21" t="s">
        <v>8</v>
      </c>
      <c r="C6" s="998" t="s">
        <v>504</v>
      </c>
      <c r="D6" s="999"/>
      <c r="E6" s="999"/>
      <c r="F6" s="999"/>
      <c r="G6" s="999"/>
      <c r="H6" s="999"/>
      <c r="I6" s="999"/>
      <c r="J6" s="999"/>
      <c r="K6" s="999"/>
      <c r="L6" s="999"/>
      <c r="M6" s="999"/>
      <c r="N6" s="999"/>
      <c r="O6" s="999"/>
      <c r="P6" s="999"/>
      <c r="Q6" s="999"/>
      <c r="R6" s="1000" t="s">
        <v>12</v>
      </c>
    </row>
    <row r="7" spans="1:34" ht="19.5" customHeight="1">
      <c r="A7" s="997"/>
      <c r="B7" s="22" t="s">
        <v>13</v>
      </c>
      <c r="C7" s="91"/>
      <c r="D7" s="646"/>
      <c r="E7" s="91"/>
      <c r="F7" s="91"/>
      <c r="G7" s="91"/>
      <c r="H7" s="91"/>
      <c r="I7" s="91"/>
      <c r="J7" s="91"/>
      <c r="K7" s="91"/>
      <c r="L7" s="91"/>
      <c r="M7" s="91"/>
      <c r="N7" s="55"/>
      <c r="O7" s="55"/>
      <c r="P7" s="646"/>
      <c r="Q7" s="91"/>
      <c r="R7" s="1001"/>
      <c r="W7" s="697"/>
      <c r="X7" s="697"/>
      <c r="Y7" s="697"/>
      <c r="Z7" s="697"/>
      <c r="AA7" s="698"/>
      <c r="AB7" s="698"/>
      <c r="AC7" s="698"/>
      <c r="AD7" s="698"/>
      <c r="AE7" s="705"/>
      <c r="AF7" s="705"/>
      <c r="AG7" s="705"/>
    </row>
    <row r="8" spans="1:34" s="9" customFormat="1" ht="17.149999999999999" customHeight="1">
      <c r="A8" s="396">
        <v>1</v>
      </c>
      <c r="B8" s="25"/>
      <c r="C8" s="921"/>
      <c r="D8" s="921"/>
      <c r="E8" s="921"/>
      <c r="F8" s="921"/>
      <c r="G8" s="922"/>
      <c r="H8" s="922"/>
      <c r="I8" s="921"/>
      <c r="J8" s="921"/>
      <c r="K8" s="921"/>
      <c r="L8" s="921"/>
      <c r="M8" s="921"/>
      <c r="N8" s="921"/>
      <c r="O8" s="921"/>
      <c r="P8" s="921"/>
      <c r="Q8" s="921"/>
      <c r="R8" s="399"/>
      <c r="S8" s="440"/>
      <c r="T8" s="178">
        <v>27100</v>
      </c>
      <c r="U8" s="448">
        <v>1680</v>
      </c>
      <c r="V8" s="440">
        <f>T8-U8</f>
        <v>25420</v>
      </c>
      <c r="W8" s="441">
        <v>44499.6</v>
      </c>
      <c r="X8" s="696">
        <f>W8*13/100</f>
        <v>5784.9479999999994</v>
      </c>
      <c r="Y8" s="696">
        <f>W8-X8</f>
        <v>38714.652000000002</v>
      </c>
      <c r="Z8" s="9">
        <v>38720</v>
      </c>
      <c r="AA8" s="441">
        <v>20000</v>
      </c>
      <c r="AB8" s="696">
        <f>AA8*38/100</f>
        <v>7600</v>
      </c>
      <c r="AC8" s="696">
        <f>AA8+AB8</f>
        <v>27600</v>
      </c>
      <c r="AD8" s="441">
        <v>27600</v>
      </c>
      <c r="AE8" s="9">
        <v>12940</v>
      </c>
      <c r="AF8" s="9">
        <f>AE8*6.7/100</f>
        <v>866.98</v>
      </c>
      <c r="AG8" s="693">
        <f>AE8-AF8</f>
        <v>12073.02</v>
      </c>
      <c r="AH8" s="9">
        <v>12070</v>
      </c>
    </row>
    <row r="9" spans="1:34" s="9" customFormat="1" ht="17.149999999999999" customHeight="1">
      <c r="A9" s="396">
        <v>2</v>
      </c>
      <c r="B9" s="25"/>
      <c r="C9" s="921"/>
      <c r="D9" s="921"/>
      <c r="E9" s="921"/>
      <c r="F9" s="921"/>
      <c r="G9" s="922"/>
      <c r="H9" s="922"/>
      <c r="I9" s="921"/>
      <c r="J9" s="921"/>
      <c r="K9" s="921"/>
      <c r="L9" s="921"/>
      <c r="M9" s="921"/>
      <c r="N9" s="921"/>
      <c r="O9" s="921"/>
      <c r="P9" s="921"/>
      <c r="Q9" s="921"/>
      <c r="R9" s="399"/>
      <c r="S9" s="440"/>
      <c r="T9" s="178">
        <v>25500</v>
      </c>
      <c r="U9" s="448">
        <v>6223</v>
      </c>
      <c r="V9" s="440">
        <f t="shared" ref="V9:V32" si="0">T9-U9</f>
        <v>19277</v>
      </c>
      <c r="W9" s="441">
        <v>64600</v>
      </c>
      <c r="X9" s="696">
        <f t="shared" ref="X9:X32" si="1">W9*13/100</f>
        <v>8398</v>
      </c>
      <c r="Y9" s="696">
        <f t="shared" ref="Y9:Y32" si="2">W9-X9</f>
        <v>56202</v>
      </c>
      <c r="Z9" s="9">
        <v>56200</v>
      </c>
      <c r="AA9" s="441">
        <v>31600</v>
      </c>
      <c r="AB9" s="696">
        <f t="shared" ref="AB9:AB32" si="3">AA9*38/100</f>
        <v>12008</v>
      </c>
      <c r="AC9" s="696">
        <f>AA9+AB9</f>
        <v>43608</v>
      </c>
      <c r="AD9" s="441">
        <v>43600</v>
      </c>
      <c r="AE9" s="9">
        <v>10500</v>
      </c>
      <c r="AF9" s="9">
        <f t="shared" ref="AF9:AF32" si="4">AE9*6.7/100</f>
        <v>703.5</v>
      </c>
      <c r="AG9" s="693">
        <f t="shared" ref="AG9:AG32" si="5">AE9-AF9</f>
        <v>9796.5</v>
      </c>
      <c r="AH9" s="9">
        <v>9800</v>
      </c>
    </row>
    <row r="10" spans="1:34" s="9" customFormat="1" ht="17.149999999999999" customHeight="1">
      <c r="A10" s="396">
        <v>3</v>
      </c>
      <c r="B10" s="25"/>
      <c r="C10" s="921"/>
      <c r="D10" s="921"/>
      <c r="E10" s="921"/>
      <c r="F10" s="921"/>
      <c r="G10" s="922"/>
      <c r="H10" s="922"/>
      <c r="I10" s="921"/>
      <c r="J10" s="921"/>
      <c r="K10" s="921"/>
      <c r="L10" s="921"/>
      <c r="M10" s="921"/>
      <c r="N10" s="921"/>
      <c r="O10" s="921"/>
      <c r="P10" s="921"/>
      <c r="Q10" s="921"/>
      <c r="R10" s="399"/>
      <c r="T10" s="448">
        <v>10200</v>
      </c>
      <c r="U10" s="448">
        <v>2956</v>
      </c>
      <c r="V10" s="440">
        <f t="shared" si="0"/>
        <v>7244</v>
      </c>
      <c r="W10" s="441">
        <v>19100</v>
      </c>
      <c r="X10" s="696">
        <f t="shared" si="1"/>
        <v>2483</v>
      </c>
      <c r="Y10" s="696">
        <f t="shared" si="2"/>
        <v>16617</v>
      </c>
      <c r="Z10" s="9">
        <v>16620</v>
      </c>
      <c r="AA10" s="441">
        <v>21000</v>
      </c>
      <c r="AB10" s="696">
        <f t="shared" si="3"/>
        <v>7980</v>
      </c>
      <c r="AC10" s="696">
        <f t="shared" ref="AC10:AC32" si="6">AA10+AB10</f>
        <v>28980</v>
      </c>
      <c r="AD10" s="441">
        <v>28980</v>
      </c>
      <c r="AF10" s="9">
        <f t="shared" si="4"/>
        <v>0</v>
      </c>
      <c r="AG10" s="693">
        <f t="shared" si="5"/>
        <v>0</v>
      </c>
    </row>
    <row r="11" spans="1:34" s="9" customFormat="1" ht="17.149999999999999" customHeight="1">
      <c r="A11" s="396">
        <v>4</v>
      </c>
      <c r="B11" s="25"/>
      <c r="C11" s="921"/>
      <c r="D11" s="923"/>
      <c r="E11" s="921"/>
      <c r="F11" s="921"/>
      <c r="G11" s="922"/>
      <c r="H11" s="922"/>
      <c r="I11" s="921"/>
      <c r="J11" s="921"/>
      <c r="K11" s="921"/>
      <c r="L11" s="921"/>
      <c r="M11" s="921"/>
      <c r="N11" s="921"/>
      <c r="O11" s="921"/>
      <c r="P11" s="921"/>
      <c r="Q11" s="921"/>
      <c r="R11" s="185"/>
      <c r="T11" s="861">
        <v>12900</v>
      </c>
      <c r="U11" s="647">
        <v>336</v>
      </c>
      <c r="V11" s="440">
        <f t="shared" si="0"/>
        <v>12564</v>
      </c>
      <c r="W11" s="441">
        <v>23600</v>
      </c>
      <c r="X11" s="696">
        <f t="shared" si="1"/>
        <v>3068</v>
      </c>
      <c r="Y11" s="696">
        <f t="shared" si="2"/>
        <v>20532</v>
      </c>
      <c r="Z11" s="9">
        <v>20530</v>
      </c>
      <c r="AA11" s="441">
        <v>22200</v>
      </c>
      <c r="AB11" s="696">
        <f t="shared" si="3"/>
        <v>8436</v>
      </c>
      <c r="AC11" s="696">
        <f t="shared" si="6"/>
        <v>30636</v>
      </c>
      <c r="AD11" s="441">
        <v>30600</v>
      </c>
      <c r="AF11" s="9">
        <f t="shared" si="4"/>
        <v>0</v>
      </c>
      <c r="AG11" s="693">
        <f t="shared" si="5"/>
        <v>0</v>
      </c>
    </row>
    <row r="12" spans="1:34" s="9" customFormat="1" ht="17.149999999999999" customHeight="1">
      <c r="A12" s="396">
        <v>5</v>
      </c>
      <c r="B12" s="25"/>
      <c r="C12" s="924"/>
      <c r="D12" s="925"/>
      <c r="E12" s="921"/>
      <c r="F12" s="921"/>
      <c r="G12" s="922"/>
      <c r="H12" s="922"/>
      <c r="I12" s="921"/>
      <c r="J12" s="921"/>
      <c r="K12" s="921"/>
      <c r="L12" s="921"/>
      <c r="M12" s="921"/>
      <c r="N12" s="921"/>
      <c r="O12" s="921"/>
      <c r="P12" s="921"/>
      <c r="Q12" s="921"/>
      <c r="R12" s="399"/>
      <c r="T12" s="861">
        <v>4400</v>
      </c>
      <c r="V12" s="440">
        <f t="shared" si="0"/>
        <v>4400</v>
      </c>
      <c r="W12" s="441">
        <v>8870</v>
      </c>
      <c r="X12" s="696">
        <f t="shared" si="1"/>
        <v>1153.0999999999999</v>
      </c>
      <c r="Y12" s="696">
        <f t="shared" si="2"/>
        <v>7716.9</v>
      </c>
      <c r="Z12" s="9">
        <v>7720</v>
      </c>
      <c r="AA12" s="441">
        <v>5200</v>
      </c>
      <c r="AB12" s="696">
        <f t="shared" si="3"/>
        <v>1976</v>
      </c>
      <c r="AC12" s="696">
        <f t="shared" si="6"/>
        <v>7176</v>
      </c>
      <c r="AD12" s="441">
        <v>7180</v>
      </c>
      <c r="AF12" s="9">
        <f t="shared" si="4"/>
        <v>0</v>
      </c>
      <c r="AG12" s="693">
        <f t="shared" si="5"/>
        <v>0</v>
      </c>
    </row>
    <row r="13" spans="1:34" s="9" customFormat="1" ht="17.149999999999999" customHeight="1">
      <c r="A13" s="396">
        <v>6</v>
      </c>
      <c r="B13" s="25"/>
      <c r="C13" s="924"/>
      <c r="D13" s="924"/>
      <c r="E13" s="921"/>
      <c r="F13" s="921"/>
      <c r="G13" s="922"/>
      <c r="H13" s="922"/>
      <c r="I13" s="921"/>
      <c r="J13" s="921"/>
      <c r="K13" s="921"/>
      <c r="L13" s="921"/>
      <c r="M13" s="921"/>
      <c r="N13" s="921"/>
      <c r="O13" s="921"/>
      <c r="P13" s="921"/>
      <c r="Q13" s="921"/>
      <c r="R13" s="399"/>
      <c r="T13" s="861">
        <v>8700</v>
      </c>
      <c r="U13" s="647">
        <v>1556</v>
      </c>
      <c r="V13" s="440">
        <f t="shared" si="0"/>
        <v>7144</v>
      </c>
      <c r="W13" s="441">
        <v>19670</v>
      </c>
      <c r="X13" s="696">
        <f t="shared" si="1"/>
        <v>2557.1</v>
      </c>
      <c r="Y13" s="696">
        <f t="shared" si="2"/>
        <v>17112.900000000001</v>
      </c>
      <c r="Z13" s="9">
        <v>17110</v>
      </c>
      <c r="AA13" s="441">
        <v>10700</v>
      </c>
      <c r="AB13" s="696">
        <f t="shared" si="3"/>
        <v>4066</v>
      </c>
      <c r="AC13" s="696">
        <f t="shared" si="6"/>
        <v>14766</v>
      </c>
      <c r="AD13" s="441">
        <v>14700</v>
      </c>
      <c r="AF13" s="9">
        <f t="shared" si="4"/>
        <v>0</v>
      </c>
      <c r="AG13" s="693">
        <f t="shared" si="5"/>
        <v>0</v>
      </c>
    </row>
    <row r="14" spans="1:34" s="9" customFormat="1" ht="17.149999999999999" customHeight="1">
      <c r="A14" s="396">
        <v>7</v>
      </c>
      <c r="B14" s="25"/>
      <c r="C14" s="924"/>
      <c r="D14" s="924"/>
      <c r="E14" s="921"/>
      <c r="F14" s="921"/>
      <c r="G14" s="922"/>
      <c r="H14" s="922"/>
      <c r="I14" s="921"/>
      <c r="J14" s="921"/>
      <c r="K14" s="921"/>
      <c r="L14" s="921"/>
      <c r="M14" s="921"/>
      <c r="N14" s="921"/>
      <c r="O14" s="921"/>
      <c r="P14" s="921"/>
      <c r="Q14" s="921"/>
      <c r="R14" s="399"/>
      <c r="T14" s="861">
        <v>4600</v>
      </c>
      <c r="U14" s="862">
        <v>1708</v>
      </c>
      <c r="V14" s="440">
        <f t="shared" si="0"/>
        <v>2892</v>
      </c>
      <c r="W14" s="441">
        <v>9290</v>
      </c>
      <c r="X14" s="696">
        <f t="shared" si="1"/>
        <v>1207.7</v>
      </c>
      <c r="Y14" s="696">
        <f t="shared" si="2"/>
        <v>8082.3</v>
      </c>
      <c r="Z14" s="9">
        <v>8080</v>
      </c>
      <c r="AA14" s="441"/>
      <c r="AB14" s="696">
        <f t="shared" si="3"/>
        <v>0</v>
      </c>
      <c r="AC14" s="696">
        <f t="shared" si="6"/>
        <v>0</v>
      </c>
      <c r="AD14" s="441"/>
      <c r="AF14" s="9">
        <f t="shared" si="4"/>
        <v>0</v>
      </c>
      <c r="AG14" s="693">
        <f t="shared" si="5"/>
        <v>0</v>
      </c>
    </row>
    <row r="15" spans="1:34" s="9" customFormat="1" ht="17.149999999999999" customHeight="1">
      <c r="A15" s="396">
        <v>8</v>
      </c>
      <c r="B15" s="25"/>
      <c r="C15" s="924"/>
      <c r="D15" s="924"/>
      <c r="E15" s="921"/>
      <c r="F15" s="921"/>
      <c r="G15" s="922"/>
      <c r="H15" s="922"/>
      <c r="I15" s="921"/>
      <c r="J15" s="921"/>
      <c r="K15" s="921"/>
      <c r="L15" s="921"/>
      <c r="M15" s="921"/>
      <c r="N15" s="921"/>
      <c r="O15" s="921"/>
      <c r="P15" s="921"/>
      <c r="Q15" s="921"/>
      <c r="R15" s="399"/>
      <c r="T15" s="861">
        <v>3700</v>
      </c>
      <c r="U15" s="862">
        <v>507</v>
      </c>
      <c r="V15" s="440">
        <f t="shared" si="0"/>
        <v>3193</v>
      </c>
      <c r="W15" s="441">
        <v>8620</v>
      </c>
      <c r="X15" s="696">
        <f t="shared" si="1"/>
        <v>1120.5999999999999</v>
      </c>
      <c r="Y15" s="696">
        <f t="shared" si="2"/>
        <v>7499.4</v>
      </c>
      <c r="Z15" s="9">
        <v>7500</v>
      </c>
      <c r="AA15" s="441">
        <v>70</v>
      </c>
      <c r="AB15" s="696">
        <f t="shared" si="3"/>
        <v>26.6</v>
      </c>
      <c r="AC15" s="696">
        <f t="shared" si="6"/>
        <v>96.6</v>
      </c>
      <c r="AD15" s="441">
        <v>90</v>
      </c>
      <c r="AF15" s="9">
        <f t="shared" si="4"/>
        <v>0</v>
      </c>
      <c r="AG15" s="693">
        <f t="shared" si="5"/>
        <v>0</v>
      </c>
    </row>
    <row r="16" spans="1:34" s="9" customFormat="1" ht="17.149999999999999" customHeight="1">
      <c r="A16" s="396">
        <v>9</v>
      </c>
      <c r="B16" s="25"/>
      <c r="C16" s="924"/>
      <c r="D16" s="924"/>
      <c r="E16" s="921"/>
      <c r="F16" s="921"/>
      <c r="G16" s="922"/>
      <c r="H16" s="922"/>
      <c r="I16" s="921"/>
      <c r="J16" s="921"/>
      <c r="K16" s="921"/>
      <c r="L16" s="921"/>
      <c r="M16" s="921"/>
      <c r="N16" s="921"/>
      <c r="O16" s="921"/>
      <c r="P16" s="921"/>
      <c r="Q16" s="921"/>
      <c r="R16" s="399"/>
      <c r="T16" s="861">
        <v>140</v>
      </c>
      <c r="U16" s="862"/>
      <c r="V16" s="440">
        <f t="shared" si="0"/>
        <v>140</v>
      </c>
      <c r="W16" s="441">
        <v>360</v>
      </c>
      <c r="X16" s="696">
        <f t="shared" si="1"/>
        <v>46.8</v>
      </c>
      <c r="Y16" s="696">
        <f t="shared" si="2"/>
        <v>313.2</v>
      </c>
      <c r="Z16" s="9">
        <v>310</v>
      </c>
      <c r="AA16" s="441">
        <v>240</v>
      </c>
      <c r="AB16" s="696">
        <f t="shared" si="3"/>
        <v>91.2</v>
      </c>
      <c r="AC16" s="696">
        <f t="shared" si="6"/>
        <v>331.2</v>
      </c>
      <c r="AD16" s="441">
        <v>330</v>
      </c>
      <c r="AF16" s="9">
        <f t="shared" si="4"/>
        <v>0</v>
      </c>
      <c r="AG16" s="693">
        <f t="shared" si="5"/>
        <v>0</v>
      </c>
    </row>
    <row r="17" spans="1:34" s="9" customFormat="1" ht="17.149999999999999" customHeight="1">
      <c r="A17" s="396">
        <v>10</v>
      </c>
      <c r="B17" s="25"/>
      <c r="C17" s="924"/>
      <c r="D17" s="924"/>
      <c r="E17" s="921"/>
      <c r="F17" s="921"/>
      <c r="G17" s="922"/>
      <c r="H17" s="922"/>
      <c r="I17" s="921"/>
      <c r="J17" s="921"/>
      <c r="K17" s="921"/>
      <c r="L17" s="921"/>
      <c r="M17" s="921"/>
      <c r="N17" s="921"/>
      <c r="O17" s="921"/>
      <c r="P17" s="921"/>
      <c r="Q17" s="921"/>
      <c r="R17" s="399"/>
      <c r="T17" s="861">
        <v>25</v>
      </c>
      <c r="U17" s="862"/>
      <c r="V17" s="440">
        <f t="shared" si="0"/>
        <v>25</v>
      </c>
      <c r="W17" s="441">
        <v>230</v>
      </c>
      <c r="X17" s="696">
        <f t="shared" si="1"/>
        <v>29.9</v>
      </c>
      <c r="Y17" s="696">
        <f t="shared" si="2"/>
        <v>200.1</v>
      </c>
      <c r="Z17" s="9">
        <v>200</v>
      </c>
      <c r="AA17" s="441">
        <v>20</v>
      </c>
      <c r="AB17" s="696">
        <f t="shared" si="3"/>
        <v>7.6</v>
      </c>
      <c r="AC17" s="696">
        <f t="shared" si="6"/>
        <v>27.6</v>
      </c>
      <c r="AD17" s="441">
        <v>36</v>
      </c>
      <c r="AF17" s="9">
        <f t="shared" si="4"/>
        <v>0</v>
      </c>
      <c r="AG17" s="693">
        <f t="shared" si="5"/>
        <v>0</v>
      </c>
    </row>
    <row r="18" spans="1:34" s="9" customFormat="1" ht="17.149999999999999" customHeight="1">
      <c r="A18" s="396">
        <v>11</v>
      </c>
      <c r="B18" s="384"/>
      <c r="C18" s="924"/>
      <c r="D18" s="924"/>
      <c r="E18" s="921"/>
      <c r="F18" s="921"/>
      <c r="G18" s="922"/>
      <c r="H18" s="922"/>
      <c r="I18" s="921"/>
      <c r="J18" s="921"/>
      <c r="K18" s="921"/>
      <c r="L18" s="921"/>
      <c r="M18" s="921"/>
      <c r="N18" s="921"/>
      <c r="O18" s="921"/>
      <c r="P18" s="921"/>
      <c r="Q18" s="921"/>
      <c r="R18" s="399"/>
      <c r="T18" s="861">
        <v>50</v>
      </c>
      <c r="U18" s="862"/>
      <c r="V18" s="440">
        <f t="shared" si="0"/>
        <v>50</v>
      </c>
      <c r="W18" s="441">
        <v>110</v>
      </c>
      <c r="X18" s="696">
        <f t="shared" si="1"/>
        <v>14.3</v>
      </c>
      <c r="Y18" s="696">
        <f t="shared" si="2"/>
        <v>95.7</v>
      </c>
      <c r="Z18" s="9">
        <v>100</v>
      </c>
      <c r="AA18" s="441">
        <v>170</v>
      </c>
      <c r="AB18" s="696">
        <f t="shared" si="3"/>
        <v>64.599999999999994</v>
      </c>
      <c r="AC18" s="696">
        <f t="shared" si="6"/>
        <v>234.6</v>
      </c>
      <c r="AD18" s="441">
        <v>230</v>
      </c>
      <c r="AF18" s="9">
        <f t="shared" si="4"/>
        <v>0</v>
      </c>
      <c r="AG18" s="693">
        <f t="shared" si="5"/>
        <v>0</v>
      </c>
    </row>
    <row r="19" spans="1:34" s="9" customFormat="1" ht="17.149999999999999" customHeight="1">
      <c r="A19" s="396">
        <v>12</v>
      </c>
      <c r="B19" s="25"/>
      <c r="C19" s="924"/>
      <c r="D19" s="924"/>
      <c r="E19" s="921"/>
      <c r="F19" s="921"/>
      <c r="G19" s="922"/>
      <c r="H19" s="922"/>
      <c r="I19" s="921"/>
      <c r="J19" s="921"/>
      <c r="K19" s="921"/>
      <c r="L19" s="921"/>
      <c r="M19" s="921"/>
      <c r="N19" s="921"/>
      <c r="O19" s="921"/>
      <c r="P19" s="921"/>
      <c r="Q19" s="921"/>
      <c r="R19" s="399"/>
      <c r="T19" s="861">
        <v>14800</v>
      </c>
      <c r="U19" s="862">
        <v>969</v>
      </c>
      <c r="V19" s="440">
        <f t="shared" si="0"/>
        <v>13831</v>
      </c>
      <c r="W19" s="441">
        <v>28660</v>
      </c>
      <c r="X19" s="696">
        <f t="shared" si="1"/>
        <v>3725.8</v>
      </c>
      <c r="Y19" s="696">
        <f t="shared" si="2"/>
        <v>24934.2</v>
      </c>
      <c r="Z19" s="9">
        <v>24930</v>
      </c>
      <c r="AA19" s="441">
        <v>7400</v>
      </c>
      <c r="AB19" s="696">
        <f t="shared" si="3"/>
        <v>2812</v>
      </c>
      <c r="AC19" s="696">
        <f t="shared" si="6"/>
        <v>10212</v>
      </c>
      <c r="AD19" s="441">
        <v>10200</v>
      </c>
      <c r="AE19" s="9">
        <v>4970</v>
      </c>
      <c r="AF19" s="9">
        <f t="shared" si="4"/>
        <v>332.99</v>
      </c>
      <c r="AG19" s="693">
        <f t="shared" si="5"/>
        <v>4637.01</v>
      </c>
      <c r="AH19" s="9">
        <v>4640</v>
      </c>
    </row>
    <row r="20" spans="1:34" s="9" customFormat="1" ht="17.149999999999999" customHeight="1">
      <c r="A20" s="396">
        <v>13</v>
      </c>
      <c r="B20" s="25"/>
      <c r="C20" s="924"/>
      <c r="D20" s="924"/>
      <c r="E20" s="921"/>
      <c r="F20" s="921"/>
      <c r="G20" s="922"/>
      <c r="H20" s="922"/>
      <c r="I20" s="921"/>
      <c r="J20" s="921"/>
      <c r="K20" s="921"/>
      <c r="L20" s="921"/>
      <c r="M20" s="921"/>
      <c r="N20" s="921"/>
      <c r="O20" s="921"/>
      <c r="P20" s="921"/>
      <c r="Q20" s="921"/>
      <c r="R20" s="399"/>
      <c r="T20" s="861">
        <v>14900</v>
      </c>
      <c r="U20" s="862">
        <v>6558</v>
      </c>
      <c r="V20" s="440">
        <f t="shared" si="0"/>
        <v>8342</v>
      </c>
      <c r="W20" s="441">
        <v>27700</v>
      </c>
      <c r="X20" s="696">
        <f t="shared" si="1"/>
        <v>3601</v>
      </c>
      <c r="Y20" s="696">
        <f t="shared" si="2"/>
        <v>24099</v>
      </c>
      <c r="Z20" s="9">
        <v>24100</v>
      </c>
      <c r="AA20" s="441">
        <v>32000</v>
      </c>
      <c r="AB20" s="696">
        <f t="shared" si="3"/>
        <v>12160</v>
      </c>
      <c r="AC20" s="696">
        <f t="shared" si="6"/>
        <v>44160</v>
      </c>
      <c r="AD20" s="441">
        <f>AC20</f>
        <v>44160</v>
      </c>
      <c r="AE20" s="9">
        <v>1690</v>
      </c>
      <c r="AF20" s="9">
        <f t="shared" si="4"/>
        <v>113.23</v>
      </c>
      <c r="AG20" s="693">
        <f t="shared" si="5"/>
        <v>1576.77</v>
      </c>
      <c r="AH20" s="9">
        <v>1570</v>
      </c>
    </row>
    <row r="21" spans="1:34" s="9" customFormat="1" ht="17.149999999999999" customHeight="1">
      <c r="A21" s="396">
        <v>14</v>
      </c>
      <c r="B21" s="25"/>
      <c r="C21" s="924"/>
      <c r="D21" s="924"/>
      <c r="E21" s="921"/>
      <c r="F21" s="921"/>
      <c r="G21" s="922"/>
      <c r="H21" s="922"/>
      <c r="I21" s="921"/>
      <c r="J21" s="921"/>
      <c r="K21" s="921"/>
      <c r="L21" s="921"/>
      <c r="M21" s="921"/>
      <c r="N21" s="921"/>
      <c r="O21" s="921"/>
      <c r="P21" s="921"/>
      <c r="Q21" s="921"/>
      <c r="R21" s="399"/>
      <c r="T21" s="861">
        <v>10100</v>
      </c>
      <c r="U21" s="862">
        <v>3641</v>
      </c>
      <c r="V21" s="440">
        <f t="shared" si="0"/>
        <v>6459</v>
      </c>
      <c r="W21" s="441">
        <v>22620</v>
      </c>
      <c r="X21" s="696">
        <f t="shared" si="1"/>
        <v>2940.6</v>
      </c>
      <c r="Y21" s="696">
        <f t="shared" si="2"/>
        <v>19679.400000000001</v>
      </c>
      <c r="Z21" s="9">
        <v>19670</v>
      </c>
      <c r="AA21" s="441">
        <v>14300</v>
      </c>
      <c r="AB21" s="696">
        <f t="shared" si="3"/>
        <v>5434</v>
      </c>
      <c r="AC21" s="696">
        <f t="shared" si="6"/>
        <v>19734</v>
      </c>
      <c r="AD21" s="441">
        <v>19730</v>
      </c>
      <c r="AE21" s="9">
        <v>15780</v>
      </c>
      <c r="AF21" s="9">
        <f t="shared" si="4"/>
        <v>1057.26</v>
      </c>
      <c r="AG21" s="693">
        <f t="shared" si="5"/>
        <v>14722.74</v>
      </c>
      <c r="AH21" s="9">
        <v>14720</v>
      </c>
    </row>
    <row r="22" spans="1:34" s="9" customFormat="1" ht="17.149999999999999" customHeight="1">
      <c r="A22" s="396">
        <v>15</v>
      </c>
      <c r="B22" s="25"/>
      <c r="C22" s="924"/>
      <c r="D22" s="924"/>
      <c r="E22" s="921"/>
      <c r="F22" s="921"/>
      <c r="G22" s="922"/>
      <c r="H22" s="922"/>
      <c r="I22" s="921"/>
      <c r="J22" s="921"/>
      <c r="K22" s="921"/>
      <c r="L22" s="921"/>
      <c r="M22" s="921"/>
      <c r="N22" s="921"/>
      <c r="O22" s="921"/>
      <c r="P22" s="921"/>
      <c r="Q22" s="921"/>
      <c r="R22" s="399"/>
      <c r="T22" s="861">
        <v>40</v>
      </c>
      <c r="U22" s="862"/>
      <c r="V22" s="440">
        <f t="shared" si="0"/>
        <v>40</v>
      </c>
      <c r="W22" s="441">
        <v>100</v>
      </c>
      <c r="X22" s="696">
        <f t="shared" si="1"/>
        <v>13</v>
      </c>
      <c r="Y22" s="696">
        <f t="shared" si="2"/>
        <v>87</v>
      </c>
      <c r="Z22" s="9">
        <v>90</v>
      </c>
      <c r="AA22" s="441"/>
      <c r="AB22" s="696">
        <f t="shared" si="3"/>
        <v>0</v>
      </c>
      <c r="AC22" s="696">
        <f t="shared" si="6"/>
        <v>0</v>
      </c>
      <c r="AD22" s="441"/>
      <c r="AF22" s="9">
        <f t="shared" si="4"/>
        <v>0</v>
      </c>
      <c r="AG22" s="693">
        <f t="shared" si="5"/>
        <v>0</v>
      </c>
    </row>
    <row r="23" spans="1:34" s="9" customFormat="1" ht="17.149999999999999" customHeight="1">
      <c r="A23" s="396">
        <v>16</v>
      </c>
      <c r="B23" s="25"/>
      <c r="C23" s="924"/>
      <c r="D23" s="924"/>
      <c r="E23" s="921"/>
      <c r="F23" s="921"/>
      <c r="G23" s="922"/>
      <c r="H23" s="922"/>
      <c r="I23" s="921"/>
      <c r="J23" s="921"/>
      <c r="K23" s="921"/>
      <c r="L23" s="921"/>
      <c r="M23" s="921"/>
      <c r="N23" s="921"/>
      <c r="O23" s="921"/>
      <c r="P23" s="921"/>
      <c r="Q23" s="921"/>
      <c r="R23" s="399"/>
      <c r="T23" s="861">
        <v>550</v>
      </c>
      <c r="U23" s="862"/>
      <c r="V23" s="440">
        <f t="shared" si="0"/>
        <v>550</v>
      </c>
      <c r="W23" s="441">
        <v>1440</v>
      </c>
      <c r="X23" s="696">
        <f t="shared" si="1"/>
        <v>187.2</v>
      </c>
      <c r="Y23" s="696">
        <f t="shared" si="2"/>
        <v>1252.8</v>
      </c>
      <c r="Z23" s="9">
        <v>1250</v>
      </c>
      <c r="AA23" s="441">
        <v>500</v>
      </c>
      <c r="AB23" s="696">
        <f t="shared" si="3"/>
        <v>190</v>
      </c>
      <c r="AC23" s="696">
        <f t="shared" si="6"/>
        <v>690</v>
      </c>
      <c r="AD23" s="441">
        <f>AC23</f>
        <v>690</v>
      </c>
      <c r="AF23" s="9">
        <f t="shared" si="4"/>
        <v>0</v>
      </c>
      <c r="AG23" s="693">
        <f t="shared" si="5"/>
        <v>0</v>
      </c>
    </row>
    <row r="24" spans="1:34" s="9" customFormat="1" ht="17.149999999999999" customHeight="1">
      <c r="A24" s="396">
        <v>17</v>
      </c>
      <c r="B24" s="25"/>
      <c r="C24" s="924"/>
      <c r="D24" s="924"/>
      <c r="E24" s="921"/>
      <c r="F24" s="921"/>
      <c r="G24" s="922"/>
      <c r="H24" s="922"/>
      <c r="I24" s="921"/>
      <c r="J24" s="921"/>
      <c r="K24" s="921"/>
      <c r="L24" s="921"/>
      <c r="M24" s="921"/>
      <c r="N24" s="921"/>
      <c r="O24" s="921"/>
      <c r="P24" s="921"/>
      <c r="Q24" s="921"/>
      <c r="R24" s="413"/>
      <c r="T24" s="861">
        <v>26500</v>
      </c>
      <c r="U24" s="862">
        <v>2041</v>
      </c>
      <c r="V24" s="440">
        <f t="shared" si="0"/>
        <v>24459</v>
      </c>
      <c r="W24" s="441">
        <v>50620.4</v>
      </c>
      <c r="X24" s="696">
        <f t="shared" si="1"/>
        <v>6580.652000000001</v>
      </c>
      <c r="Y24" s="696">
        <f t="shared" si="2"/>
        <v>44039.748</v>
      </c>
      <c r="Z24" s="9">
        <v>44040</v>
      </c>
      <c r="AA24" s="441">
        <v>30000</v>
      </c>
      <c r="AB24" s="696">
        <f t="shared" si="3"/>
        <v>11400</v>
      </c>
      <c r="AC24" s="696">
        <f t="shared" si="6"/>
        <v>41400</v>
      </c>
      <c r="AD24" s="441">
        <f>AC24</f>
        <v>41400</v>
      </c>
      <c r="AE24" s="9">
        <v>18600</v>
      </c>
      <c r="AF24" s="9">
        <f t="shared" si="4"/>
        <v>1246.2</v>
      </c>
      <c r="AG24" s="693">
        <f t="shared" si="5"/>
        <v>17353.8</v>
      </c>
      <c r="AH24" s="9">
        <v>17350</v>
      </c>
    </row>
    <row r="25" spans="1:34" s="9" customFormat="1" ht="17.149999999999999" customHeight="1">
      <c r="A25" s="396">
        <v>18</v>
      </c>
      <c r="B25" s="25"/>
      <c r="C25" s="924"/>
      <c r="D25" s="924"/>
      <c r="E25" s="921"/>
      <c r="F25" s="921"/>
      <c r="G25" s="922"/>
      <c r="H25" s="922"/>
      <c r="I25" s="921"/>
      <c r="J25" s="921"/>
      <c r="K25" s="921"/>
      <c r="L25" s="921"/>
      <c r="M25" s="921"/>
      <c r="N25" s="921"/>
      <c r="O25" s="921"/>
      <c r="P25" s="921"/>
      <c r="Q25" s="921"/>
      <c r="R25" s="399"/>
      <c r="T25" s="861">
        <v>15710</v>
      </c>
      <c r="U25" s="862">
        <v>7157</v>
      </c>
      <c r="V25" s="440">
        <f t="shared" si="0"/>
        <v>8553</v>
      </c>
      <c r="W25" s="441">
        <v>30950</v>
      </c>
      <c r="X25" s="696">
        <f t="shared" si="1"/>
        <v>4023.5</v>
      </c>
      <c r="Y25" s="696">
        <f t="shared" si="2"/>
        <v>26926.5</v>
      </c>
      <c r="Z25" s="9">
        <v>26930</v>
      </c>
      <c r="AA25" s="441">
        <v>17400</v>
      </c>
      <c r="AB25" s="696">
        <f t="shared" si="3"/>
        <v>6612</v>
      </c>
      <c r="AC25" s="696">
        <f t="shared" si="6"/>
        <v>24012</v>
      </c>
      <c r="AD25" s="441">
        <v>24000</v>
      </c>
      <c r="AE25" s="9">
        <v>226270</v>
      </c>
      <c r="AF25" s="9">
        <f t="shared" si="4"/>
        <v>15160.09</v>
      </c>
      <c r="AG25" s="693">
        <f t="shared" si="5"/>
        <v>211109.91</v>
      </c>
      <c r="AH25" s="9">
        <v>211110</v>
      </c>
    </row>
    <row r="26" spans="1:34" s="9" customFormat="1" ht="17.149999999999999" customHeight="1">
      <c r="A26" s="396">
        <v>19</v>
      </c>
      <c r="B26" s="384"/>
      <c r="C26" s="924"/>
      <c r="D26" s="924"/>
      <c r="E26" s="921"/>
      <c r="F26" s="921"/>
      <c r="G26" s="922"/>
      <c r="H26" s="922"/>
      <c r="I26" s="921"/>
      <c r="J26" s="921"/>
      <c r="K26" s="921"/>
      <c r="L26" s="921"/>
      <c r="M26" s="921"/>
      <c r="N26" s="921"/>
      <c r="O26" s="921"/>
      <c r="P26" s="921"/>
      <c r="Q26" s="921"/>
      <c r="R26" s="399"/>
      <c r="T26" s="863">
        <v>1620</v>
      </c>
      <c r="U26" s="862"/>
      <c r="V26" s="440">
        <f t="shared" si="0"/>
        <v>1620</v>
      </c>
      <c r="W26" s="441">
        <v>3550</v>
      </c>
      <c r="X26" s="696">
        <f t="shared" si="1"/>
        <v>461.5</v>
      </c>
      <c r="Y26" s="696">
        <f t="shared" si="2"/>
        <v>3088.5</v>
      </c>
      <c r="Z26" s="9">
        <v>3090</v>
      </c>
      <c r="AA26" s="441">
        <v>6700</v>
      </c>
      <c r="AB26" s="696">
        <f t="shared" si="3"/>
        <v>2546</v>
      </c>
      <c r="AC26" s="696">
        <f t="shared" si="6"/>
        <v>9246</v>
      </c>
      <c r="AD26" s="441">
        <v>9240</v>
      </c>
      <c r="AE26" s="9">
        <v>18700</v>
      </c>
      <c r="AF26" s="9">
        <f t="shared" si="4"/>
        <v>1252.9000000000001</v>
      </c>
      <c r="AG26" s="693">
        <f t="shared" si="5"/>
        <v>17447.099999999999</v>
      </c>
      <c r="AH26" s="9">
        <v>17440</v>
      </c>
    </row>
    <row r="27" spans="1:34" s="9" customFormat="1" ht="17.149999999999999" customHeight="1">
      <c r="A27" s="396">
        <v>20</v>
      </c>
      <c r="B27" s="384"/>
      <c r="C27" s="924"/>
      <c r="D27" s="924"/>
      <c r="E27" s="921"/>
      <c r="F27" s="921"/>
      <c r="G27" s="922"/>
      <c r="H27" s="922"/>
      <c r="I27" s="921"/>
      <c r="J27" s="921"/>
      <c r="K27" s="921"/>
      <c r="L27" s="921"/>
      <c r="M27" s="921"/>
      <c r="N27" s="921"/>
      <c r="O27" s="921"/>
      <c r="P27" s="921"/>
      <c r="Q27" s="921"/>
      <c r="R27" s="399"/>
      <c r="T27" s="861">
        <v>50</v>
      </c>
      <c r="U27" s="862"/>
      <c r="V27" s="440">
        <f t="shared" si="0"/>
        <v>50</v>
      </c>
      <c r="W27" s="441">
        <v>230</v>
      </c>
      <c r="X27" s="696">
        <f t="shared" si="1"/>
        <v>29.9</v>
      </c>
      <c r="Y27" s="696">
        <f t="shared" si="2"/>
        <v>200.1</v>
      </c>
      <c r="Z27" s="9">
        <v>200</v>
      </c>
      <c r="AA27" s="441">
        <v>300</v>
      </c>
      <c r="AB27" s="696">
        <f t="shared" si="3"/>
        <v>114</v>
      </c>
      <c r="AC27" s="696">
        <f t="shared" si="6"/>
        <v>414</v>
      </c>
      <c r="AD27" s="441">
        <v>400</v>
      </c>
      <c r="AF27" s="9">
        <f t="shared" si="4"/>
        <v>0</v>
      </c>
      <c r="AG27" s="693">
        <f t="shared" si="5"/>
        <v>0</v>
      </c>
    </row>
    <row r="28" spans="1:34" s="9" customFormat="1" ht="17.149999999999999" customHeight="1">
      <c r="A28" s="396">
        <v>21</v>
      </c>
      <c r="B28" s="384"/>
      <c r="C28" s="924"/>
      <c r="D28" s="924"/>
      <c r="E28" s="921"/>
      <c r="F28" s="921"/>
      <c r="G28" s="922"/>
      <c r="H28" s="922"/>
      <c r="I28" s="921"/>
      <c r="J28" s="921"/>
      <c r="K28" s="921"/>
      <c r="L28" s="921"/>
      <c r="M28" s="921"/>
      <c r="N28" s="921"/>
      <c r="O28" s="921"/>
      <c r="P28" s="921"/>
      <c r="Q28" s="921"/>
      <c r="R28" s="399"/>
      <c r="T28" s="861">
        <v>50</v>
      </c>
      <c r="U28" s="862"/>
      <c r="V28" s="440">
        <f t="shared" si="0"/>
        <v>50</v>
      </c>
      <c r="W28" s="441">
        <v>120</v>
      </c>
      <c r="X28" s="696">
        <f t="shared" si="1"/>
        <v>15.6</v>
      </c>
      <c r="Y28" s="696">
        <f t="shared" si="2"/>
        <v>104.4</v>
      </c>
      <c r="Z28" s="9">
        <v>100</v>
      </c>
      <c r="AA28" s="441">
        <v>600</v>
      </c>
      <c r="AB28" s="696">
        <f t="shared" si="3"/>
        <v>228</v>
      </c>
      <c r="AC28" s="696">
        <f t="shared" si="6"/>
        <v>828</v>
      </c>
      <c r="AD28" s="441">
        <v>800</v>
      </c>
      <c r="AF28" s="9">
        <f t="shared" si="4"/>
        <v>0</v>
      </c>
      <c r="AG28" s="693">
        <f t="shared" si="5"/>
        <v>0</v>
      </c>
    </row>
    <row r="29" spans="1:34" s="9" customFormat="1" ht="17.149999999999999" customHeight="1">
      <c r="A29" s="396">
        <v>22</v>
      </c>
      <c r="B29" s="384"/>
      <c r="C29" s="924"/>
      <c r="D29" s="924"/>
      <c r="E29" s="921"/>
      <c r="F29" s="921"/>
      <c r="G29" s="922"/>
      <c r="H29" s="922"/>
      <c r="I29" s="921"/>
      <c r="J29" s="921"/>
      <c r="K29" s="926"/>
      <c r="L29" s="921"/>
      <c r="M29" s="921"/>
      <c r="N29" s="921"/>
      <c r="O29" s="921"/>
      <c r="P29" s="921"/>
      <c r="Q29" s="921"/>
      <c r="R29" s="399"/>
      <c r="T29" s="861">
        <v>33</v>
      </c>
      <c r="U29" s="862"/>
      <c r="V29" s="440">
        <f t="shared" si="0"/>
        <v>33</v>
      </c>
      <c r="W29" s="441">
        <v>180</v>
      </c>
      <c r="X29" s="696">
        <f t="shared" si="1"/>
        <v>23.4</v>
      </c>
      <c r="Y29" s="696">
        <f t="shared" si="2"/>
        <v>156.6</v>
      </c>
      <c r="Z29" s="9">
        <v>160</v>
      </c>
      <c r="AA29" s="441"/>
      <c r="AB29" s="696">
        <f t="shared" si="3"/>
        <v>0</v>
      </c>
      <c r="AC29" s="696">
        <f t="shared" si="6"/>
        <v>0</v>
      </c>
      <c r="AD29" s="441"/>
      <c r="AF29" s="9">
        <f t="shared" si="4"/>
        <v>0</v>
      </c>
      <c r="AG29" s="693">
        <f t="shared" si="5"/>
        <v>0</v>
      </c>
    </row>
    <row r="30" spans="1:34" s="9" customFormat="1" ht="17.149999999999999" customHeight="1">
      <c r="A30" s="396">
        <v>23</v>
      </c>
      <c r="B30" s="25"/>
      <c r="C30" s="924"/>
      <c r="D30" s="924"/>
      <c r="E30" s="921"/>
      <c r="F30" s="921"/>
      <c r="G30" s="922"/>
      <c r="H30" s="922"/>
      <c r="I30" s="921"/>
      <c r="J30" s="921"/>
      <c r="K30" s="921"/>
      <c r="L30" s="921"/>
      <c r="M30" s="921"/>
      <c r="N30" s="921"/>
      <c r="O30" s="921"/>
      <c r="P30" s="921"/>
      <c r="Q30" s="921"/>
      <c r="R30" s="399"/>
      <c r="T30" s="861">
        <v>5490</v>
      </c>
      <c r="U30" s="862"/>
      <c r="V30" s="440">
        <f t="shared" si="0"/>
        <v>5490</v>
      </c>
      <c r="W30" s="441">
        <v>6640</v>
      </c>
      <c r="X30" s="696">
        <f t="shared" si="1"/>
        <v>863.2</v>
      </c>
      <c r="Y30" s="696">
        <f t="shared" si="2"/>
        <v>5776.8</v>
      </c>
      <c r="Z30" s="9">
        <v>5780</v>
      </c>
      <c r="AA30" s="441">
        <v>9600</v>
      </c>
      <c r="AB30" s="696">
        <f t="shared" si="3"/>
        <v>3648</v>
      </c>
      <c r="AC30" s="696">
        <f t="shared" si="6"/>
        <v>13248</v>
      </c>
      <c r="AD30" s="441">
        <v>13240</v>
      </c>
      <c r="AF30" s="9">
        <f t="shared" si="4"/>
        <v>0</v>
      </c>
      <c r="AG30" s="693">
        <f t="shared" si="5"/>
        <v>0</v>
      </c>
    </row>
    <row r="31" spans="1:34" s="9" customFormat="1" ht="17.149999999999999" customHeight="1">
      <c r="A31" s="396">
        <v>24</v>
      </c>
      <c r="B31" s="25"/>
      <c r="C31" s="924"/>
      <c r="D31" s="924"/>
      <c r="E31" s="921"/>
      <c r="F31" s="921"/>
      <c r="G31" s="922"/>
      <c r="H31" s="922"/>
      <c r="I31" s="921"/>
      <c r="J31" s="921"/>
      <c r="K31" s="921"/>
      <c r="L31" s="921"/>
      <c r="M31" s="921"/>
      <c r="N31" s="921"/>
      <c r="O31" s="921"/>
      <c r="P31" s="921"/>
      <c r="Q31" s="921"/>
      <c r="R31" s="399"/>
      <c r="T31" s="861">
        <v>4090</v>
      </c>
      <c r="U31" s="862">
        <v>2007</v>
      </c>
      <c r="V31" s="440">
        <f t="shared" si="0"/>
        <v>2083</v>
      </c>
      <c r="W31" s="441">
        <v>10929.9</v>
      </c>
      <c r="X31" s="696">
        <f t="shared" si="1"/>
        <v>1420.8869999999997</v>
      </c>
      <c r="Y31" s="696">
        <f t="shared" si="2"/>
        <v>9509.012999999999</v>
      </c>
      <c r="Z31" s="9">
        <v>9510</v>
      </c>
      <c r="AA31" s="441">
        <v>5000</v>
      </c>
      <c r="AB31" s="696">
        <f t="shared" si="3"/>
        <v>1900</v>
      </c>
      <c r="AC31" s="696">
        <f t="shared" si="6"/>
        <v>6900</v>
      </c>
      <c r="AD31" s="441">
        <f>AC31</f>
        <v>6900</v>
      </c>
      <c r="AE31" s="9">
        <v>3500</v>
      </c>
      <c r="AF31" s="9">
        <f t="shared" si="4"/>
        <v>234.5</v>
      </c>
      <c r="AG31" s="693">
        <f>AE31-AF31</f>
        <v>3265.5</v>
      </c>
      <c r="AH31" s="9">
        <v>3260</v>
      </c>
    </row>
    <row r="32" spans="1:34" s="9" customFormat="1" ht="17.149999999999999" customHeight="1">
      <c r="A32" s="396">
        <v>25</v>
      </c>
      <c r="B32" s="25"/>
      <c r="C32" s="924"/>
      <c r="D32" s="924"/>
      <c r="E32" s="921"/>
      <c r="F32" s="921"/>
      <c r="G32" s="922"/>
      <c r="H32" s="922"/>
      <c r="I32" s="921"/>
      <c r="J32" s="921"/>
      <c r="K32" s="921"/>
      <c r="L32" s="921"/>
      <c r="M32" s="921"/>
      <c r="N32" s="921"/>
      <c r="O32" s="921"/>
      <c r="P32" s="921"/>
      <c r="Q32" s="921"/>
      <c r="R32" s="399"/>
      <c r="T32" s="861">
        <v>14</v>
      </c>
      <c r="U32" s="862"/>
      <c r="V32" s="440">
        <f t="shared" si="0"/>
        <v>14</v>
      </c>
      <c r="W32" s="441">
        <v>17710.2</v>
      </c>
      <c r="X32" s="696">
        <f t="shared" si="1"/>
        <v>2302.326</v>
      </c>
      <c r="Y32" s="696">
        <f t="shared" si="2"/>
        <v>15407.874</v>
      </c>
      <c r="Z32" s="9">
        <v>15410</v>
      </c>
      <c r="AA32" s="441"/>
      <c r="AB32" s="696">
        <f t="shared" si="3"/>
        <v>0</v>
      </c>
      <c r="AC32" s="696">
        <f t="shared" si="6"/>
        <v>0</v>
      </c>
      <c r="AD32" s="441"/>
      <c r="AE32" s="9">
        <v>150</v>
      </c>
      <c r="AF32" s="9">
        <f t="shared" si="4"/>
        <v>10.050000000000001</v>
      </c>
      <c r="AG32" s="693">
        <f t="shared" si="5"/>
        <v>139.94999999999999</v>
      </c>
      <c r="AH32" s="9">
        <v>140</v>
      </c>
    </row>
    <row r="33" spans="1:34" ht="21" customHeight="1" thickBot="1">
      <c r="A33" s="1099" t="s">
        <v>30</v>
      </c>
      <c r="B33" s="1100"/>
      <c r="C33" s="864">
        <f>SUM(C8:C32)</f>
        <v>0</v>
      </c>
      <c r="D33" s="864">
        <f>SUM(D8:D32)</f>
        <v>0</v>
      </c>
      <c r="E33" s="865">
        <f t="shared" ref="E33:M33" si="7">SUM(E8:E32)</f>
        <v>0</v>
      </c>
      <c r="F33" s="865">
        <f t="shared" si="7"/>
        <v>0</v>
      </c>
      <c r="G33" s="865">
        <f t="shared" si="7"/>
        <v>0</v>
      </c>
      <c r="H33" s="865">
        <f t="shared" si="7"/>
        <v>0</v>
      </c>
      <c r="I33" s="865">
        <f>SUM(I8:I32)</f>
        <v>0</v>
      </c>
      <c r="J33" s="865">
        <f t="shared" si="7"/>
        <v>0</v>
      </c>
      <c r="K33" s="865">
        <f t="shared" si="7"/>
        <v>0</v>
      </c>
      <c r="L33" s="865">
        <f t="shared" si="7"/>
        <v>0</v>
      </c>
      <c r="M33" s="865">
        <f t="shared" si="7"/>
        <v>0</v>
      </c>
      <c r="N33" s="866">
        <f>SUM(N8:N32)</f>
        <v>0</v>
      </c>
      <c r="O33" s="865">
        <f>SUM(O8:O32)</f>
        <v>0</v>
      </c>
      <c r="P33" s="866">
        <f>SUM(P8:P32)</f>
        <v>0</v>
      </c>
      <c r="Q33" s="865">
        <f>SUM(Q8:Q32)</f>
        <v>0</v>
      </c>
      <c r="R33" s="808"/>
      <c r="T33" s="437">
        <f t="shared" ref="T33:AE33" si="8">SUM(T8:T32)</f>
        <v>191262</v>
      </c>
      <c r="U33" s="437">
        <f t="shared" si="8"/>
        <v>37339</v>
      </c>
      <c r="V33" s="437">
        <f t="shared" si="8"/>
        <v>153923</v>
      </c>
      <c r="W33" s="695">
        <f t="shared" si="8"/>
        <v>400400.10000000003</v>
      </c>
      <c r="X33" s="695">
        <f t="shared" si="8"/>
        <v>52052.012999999992</v>
      </c>
      <c r="Y33" s="694">
        <f t="shared" si="8"/>
        <v>348348.08699999994</v>
      </c>
      <c r="Z33" s="695">
        <f t="shared" si="8"/>
        <v>348350</v>
      </c>
      <c r="AA33" s="699">
        <f t="shared" si="8"/>
        <v>235000</v>
      </c>
      <c r="AB33" s="699">
        <f t="shared" si="8"/>
        <v>89300</v>
      </c>
      <c r="AC33" s="699">
        <f t="shared" si="8"/>
        <v>324300</v>
      </c>
      <c r="AD33" s="699">
        <f t="shared" si="8"/>
        <v>324106</v>
      </c>
      <c r="AE33" s="8">
        <f t="shared" si="8"/>
        <v>313100</v>
      </c>
      <c r="AG33" s="438">
        <f>SUM(AG8:AG32)</f>
        <v>292122.3</v>
      </c>
      <c r="AH33" s="438">
        <f>SUM(AH8:AH32)</f>
        <v>292100</v>
      </c>
    </row>
    <row r="35" spans="1:34">
      <c r="N35" s="867"/>
    </row>
  </sheetData>
  <mergeCells count="11">
    <mergeCell ref="A33:B33"/>
    <mergeCell ref="A2:F2"/>
    <mergeCell ref="A3:F3"/>
    <mergeCell ref="A4:R4"/>
    <mergeCell ref="P1:R1"/>
    <mergeCell ref="P2:R2"/>
    <mergeCell ref="P3:R3"/>
    <mergeCell ref="N5:R5"/>
    <mergeCell ref="A6:A7"/>
    <mergeCell ref="C6:Q6"/>
    <mergeCell ref="R6:R7"/>
  </mergeCells>
  <printOptions horizontalCentered="1"/>
  <pageMargins left="0.25" right="0.25" top="0.25" bottom="0.25" header="0.25" footer="0.25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2635-6CFB-4263-85CD-F0A4B6B1F668}">
  <dimension ref="A1:AW35"/>
  <sheetViews>
    <sheetView workbookViewId="0">
      <selection activeCell="M20" sqref="M20"/>
    </sheetView>
  </sheetViews>
  <sheetFormatPr defaultColWidth="9.1796875" defaultRowHeight="12.5"/>
  <cols>
    <col min="1" max="1" width="6.1796875" style="8" customWidth="1"/>
    <col min="2" max="2" width="12.81640625" style="8" customWidth="1"/>
    <col min="3" max="3" width="10.453125" style="8" customWidth="1"/>
    <col min="4" max="4" width="9" style="8" customWidth="1"/>
    <col min="5" max="5" width="5.81640625" style="8" customWidth="1"/>
    <col min="6" max="6" width="6.453125" style="8" customWidth="1"/>
    <col min="7" max="8" width="6.1796875" style="8" customWidth="1"/>
    <col min="9" max="9" width="5.1796875" style="8" customWidth="1"/>
    <col min="10" max="10" width="5.453125" style="8" customWidth="1"/>
    <col min="11" max="11" width="6.453125" style="8" customWidth="1"/>
    <col min="12" max="12" width="8.81640625" style="8" customWidth="1"/>
    <col min="13" max="13" width="7.54296875" style="8" customWidth="1"/>
    <col min="14" max="14" width="11.1796875" style="8" customWidth="1"/>
    <col min="15" max="15" width="11.81640625" style="8" hidden="1" customWidth="1"/>
    <col min="16" max="16" width="9.453125" style="8" customWidth="1"/>
    <col min="17" max="17" width="10" style="8" customWidth="1"/>
    <col min="18" max="18" width="9.81640625" style="8" customWidth="1"/>
    <col min="19" max="19" width="8.54296875" style="8" customWidth="1"/>
    <col min="20" max="21" width="9.1796875" style="8" hidden="1" customWidth="1"/>
    <col min="22" max="22" width="9.81640625" style="8" hidden="1" customWidth="1"/>
    <col min="23" max="23" width="0.1796875" style="8" hidden="1" customWidth="1"/>
    <col min="24" max="24" width="9.453125" style="8" hidden="1" customWidth="1"/>
    <col min="25" max="25" width="0.1796875" style="8" hidden="1" customWidth="1"/>
    <col min="26" max="26" width="9.1796875" style="8" hidden="1" customWidth="1"/>
    <col min="27" max="27" width="10.453125" style="8" hidden="1" customWidth="1"/>
    <col min="28" max="28" width="9.1796875" style="8" hidden="1" customWidth="1"/>
    <col min="29" max="29" width="0.1796875" style="8" hidden="1" customWidth="1"/>
    <col min="30" max="30" width="10.453125" style="8" hidden="1" customWidth="1"/>
    <col min="31" max="32" width="9.1796875" style="8" hidden="1" customWidth="1"/>
    <col min="33" max="33" width="0.1796875" style="8" hidden="1" customWidth="1"/>
    <col min="34" max="34" width="9.1796875" style="8" hidden="1" customWidth="1"/>
    <col min="35" max="16384" width="9.1796875" style="8"/>
  </cols>
  <sheetData>
    <row r="1" spans="1:49" ht="21" customHeight="1">
      <c r="A1" s="815"/>
      <c r="B1" s="815"/>
      <c r="C1" s="815"/>
      <c r="D1" s="815"/>
      <c r="E1" s="815"/>
      <c r="F1" s="815"/>
      <c r="G1" s="815"/>
      <c r="H1" s="815"/>
      <c r="I1" s="815"/>
      <c r="J1" s="815"/>
      <c r="K1" s="815"/>
      <c r="L1" s="815"/>
      <c r="M1" s="815"/>
      <c r="N1" s="61"/>
      <c r="O1" s="61"/>
      <c r="P1" s="974" t="s">
        <v>2</v>
      </c>
      <c r="Q1" s="974"/>
      <c r="R1" s="974"/>
    </row>
    <row r="2" spans="1:49" ht="23.25" customHeight="1">
      <c r="A2" s="1086" t="s">
        <v>3</v>
      </c>
      <c r="B2" s="1086"/>
      <c r="C2" s="1086"/>
      <c r="D2" s="1086"/>
      <c r="E2" s="1086"/>
      <c r="F2" s="1086"/>
      <c r="G2" s="815"/>
      <c r="H2" s="815"/>
      <c r="I2" s="815"/>
      <c r="J2" s="815"/>
      <c r="K2" s="815"/>
      <c r="L2" s="815"/>
      <c r="M2" s="815"/>
      <c r="N2" s="2"/>
      <c r="O2" s="2"/>
      <c r="P2" s="993" t="s">
        <v>4</v>
      </c>
      <c r="Q2" s="993"/>
      <c r="R2" s="993"/>
    </row>
    <row r="3" spans="1:49" ht="24" customHeight="1">
      <c r="A3" s="1101" t="s">
        <v>499</v>
      </c>
      <c r="B3" s="1101"/>
      <c r="C3" s="1101"/>
      <c r="D3" s="1101"/>
      <c r="E3" s="1101"/>
      <c r="F3" s="1101"/>
      <c r="G3" s="850"/>
      <c r="H3" s="850"/>
      <c r="I3" s="850"/>
      <c r="J3" s="850"/>
      <c r="K3" s="850"/>
      <c r="L3" s="850"/>
      <c r="M3" s="850"/>
      <c r="N3" s="850"/>
      <c r="O3" s="850"/>
      <c r="P3" s="994">
        <v>3</v>
      </c>
      <c r="Q3" s="994"/>
      <c r="R3" s="994"/>
    </row>
    <row r="4" spans="1:49" ht="21" customHeight="1">
      <c r="A4" s="1102" t="s">
        <v>510</v>
      </c>
      <c r="B4" s="1102"/>
      <c r="C4" s="1102"/>
      <c r="D4" s="1102"/>
      <c r="E4" s="1102"/>
      <c r="F4" s="1102"/>
      <c r="G4" s="1102"/>
      <c r="H4" s="1102"/>
      <c r="I4" s="1102"/>
      <c r="J4" s="1102"/>
      <c r="K4" s="1102"/>
      <c r="L4" s="1102"/>
      <c r="M4" s="1102"/>
      <c r="N4" s="1102"/>
      <c r="O4" s="1102"/>
      <c r="P4" s="1102"/>
      <c r="Q4" s="1102"/>
      <c r="R4" s="1102"/>
    </row>
    <row r="5" spans="1:49" ht="21" customHeight="1" thickBot="1">
      <c r="A5" s="815"/>
      <c r="B5" s="815"/>
      <c r="C5" s="815"/>
      <c r="D5" s="815"/>
      <c r="E5" s="815"/>
      <c r="F5" s="815"/>
      <c r="G5" s="815"/>
      <c r="H5" s="815"/>
      <c r="I5" s="815"/>
      <c r="J5" s="815"/>
      <c r="K5" s="815"/>
      <c r="L5" s="815"/>
      <c r="M5" s="815"/>
      <c r="N5" s="1105" t="s">
        <v>620</v>
      </c>
      <c r="O5" s="1105"/>
      <c r="P5" s="1105"/>
      <c r="Q5" s="1105"/>
      <c r="R5" s="1105"/>
    </row>
    <row r="6" spans="1:49" ht="18.75" customHeight="1">
      <c r="A6" s="996" t="s">
        <v>7</v>
      </c>
      <c r="B6" s="894" t="s">
        <v>8</v>
      </c>
      <c r="C6" s="1104" t="s">
        <v>504</v>
      </c>
      <c r="D6" s="1104"/>
      <c r="E6" s="1104"/>
      <c r="F6" s="1104"/>
      <c r="G6" s="1104"/>
      <c r="H6" s="1104"/>
      <c r="I6" s="1104"/>
      <c r="J6" s="1104"/>
      <c r="K6" s="1104"/>
      <c r="L6" s="1104"/>
      <c r="M6" s="1104"/>
      <c r="N6" s="1104"/>
      <c r="O6" s="1104"/>
      <c r="P6" s="1104"/>
      <c r="Q6" s="1104"/>
      <c r="R6" s="1104"/>
      <c r="S6" s="1104"/>
      <c r="T6" s="1104"/>
      <c r="U6" s="1104"/>
      <c r="V6" s="1104"/>
      <c r="W6" s="1104"/>
      <c r="X6" s="1104"/>
      <c r="Y6" s="1104"/>
      <c r="Z6" s="1104"/>
      <c r="AA6" s="1104"/>
      <c r="AB6" s="1104"/>
      <c r="AC6" s="1104"/>
      <c r="AD6" s="1104"/>
      <c r="AE6" s="1104"/>
      <c r="AF6" s="1104"/>
      <c r="AG6" s="1104"/>
      <c r="AH6" s="1104"/>
      <c r="AI6" s="1104"/>
      <c r="AJ6" s="1104"/>
      <c r="AK6" s="1104"/>
      <c r="AL6" s="1104"/>
      <c r="AM6" s="1104"/>
      <c r="AN6" s="1104"/>
      <c r="AO6" s="1104"/>
      <c r="AP6" s="1104"/>
      <c r="AQ6" s="1104"/>
      <c r="AR6" s="1104"/>
      <c r="AS6" s="1104"/>
      <c r="AT6" s="1104"/>
      <c r="AU6" s="1104"/>
      <c r="AV6" s="1104"/>
      <c r="AW6" s="1104"/>
    </row>
    <row r="7" spans="1:49" ht="19.5" customHeight="1">
      <c r="A7" s="997"/>
      <c r="B7" s="508" t="s">
        <v>13</v>
      </c>
      <c r="C7" s="947"/>
      <c r="D7" s="948"/>
      <c r="E7" s="947"/>
      <c r="F7" s="947"/>
      <c r="G7" s="947"/>
      <c r="H7" s="947"/>
      <c r="I7" s="947"/>
      <c r="J7" s="947"/>
      <c r="K7" s="947"/>
      <c r="L7" s="947"/>
      <c r="M7" s="947"/>
      <c r="N7" s="947"/>
      <c r="O7" s="947"/>
      <c r="P7" s="948"/>
      <c r="Q7" s="947"/>
      <c r="R7" s="947"/>
      <c r="S7" s="949"/>
      <c r="T7" s="949"/>
      <c r="U7" s="949"/>
      <c r="V7" s="949"/>
      <c r="W7" s="950"/>
      <c r="X7" s="950"/>
      <c r="Y7" s="950"/>
      <c r="Z7" s="950"/>
      <c r="AA7" s="951"/>
      <c r="AB7" s="951"/>
      <c r="AC7" s="951"/>
      <c r="AD7" s="951"/>
      <c r="AE7" s="952"/>
      <c r="AF7" s="952"/>
      <c r="AG7" s="952"/>
      <c r="AH7" s="949"/>
      <c r="AI7" s="949"/>
      <c r="AJ7" s="949"/>
      <c r="AK7" s="949"/>
      <c r="AL7" s="949"/>
      <c r="AM7" s="949"/>
      <c r="AN7" s="949"/>
      <c r="AO7" s="949"/>
      <c r="AP7" s="949"/>
      <c r="AQ7" s="949"/>
      <c r="AR7" s="949"/>
      <c r="AS7" s="949"/>
      <c r="AT7" s="949"/>
      <c r="AU7" s="949"/>
      <c r="AV7" s="949"/>
      <c r="AW7" s="949"/>
    </row>
    <row r="8" spans="1:49" s="9" customFormat="1" ht="17.149999999999999" customHeight="1">
      <c r="A8" s="396">
        <v>1</v>
      </c>
      <c r="B8" s="927" t="s">
        <v>16</v>
      </c>
      <c r="C8" s="932"/>
      <c r="D8" s="933"/>
      <c r="E8" s="932"/>
      <c r="F8" s="932"/>
      <c r="G8" s="932"/>
      <c r="H8" s="932"/>
      <c r="I8" s="932"/>
      <c r="J8" s="932"/>
      <c r="K8" s="932"/>
      <c r="L8" s="932"/>
      <c r="M8" s="932"/>
      <c r="N8" s="934"/>
      <c r="O8" s="935"/>
      <c r="P8" s="933"/>
      <c r="Q8" s="932"/>
      <c r="R8" s="936"/>
      <c r="S8" s="119"/>
      <c r="T8" s="932">
        <v>27100</v>
      </c>
      <c r="U8" s="937">
        <v>1680</v>
      </c>
      <c r="V8" s="119">
        <f>T8-U8</f>
        <v>25420</v>
      </c>
      <c r="W8" s="938">
        <v>44499.6</v>
      </c>
      <c r="X8" s="939">
        <f>W8*13/100</f>
        <v>5784.9479999999994</v>
      </c>
      <c r="Y8" s="939">
        <f>W8-X8</f>
        <v>38714.652000000002</v>
      </c>
      <c r="Z8" s="892">
        <v>38720</v>
      </c>
      <c r="AA8" s="938">
        <v>20000</v>
      </c>
      <c r="AB8" s="939">
        <f>AA8*38/100</f>
        <v>7600</v>
      </c>
      <c r="AC8" s="939">
        <f>AA8+AB8</f>
        <v>27600</v>
      </c>
      <c r="AD8" s="938">
        <v>27600</v>
      </c>
      <c r="AE8" s="892">
        <v>12940</v>
      </c>
      <c r="AF8" s="892">
        <f>AE8*6.7/100</f>
        <v>866.98</v>
      </c>
      <c r="AG8" s="940">
        <f>AE8-AF8</f>
        <v>12073.02</v>
      </c>
      <c r="AH8" s="892">
        <v>12070</v>
      </c>
      <c r="AI8" s="892"/>
      <c r="AJ8" s="892"/>
      <c r="AK8" s="892"/>
      <c r="AL8" s="892"/>
      <c r="AM8" s="892"/>
      <c r="AN8" s="892"/>
      <c r="AO8" s="892"/>
      <c r="AP8" s="892"/>
      <c r="AQ8" s="892"/>
      <c r="AR8" s="892"/>
      <c r="AS8" s="892"/>
      <c r="AT8" s="892"/>
      <c r="AU8" s="892"/>
      <c r="AV8" s="892"/>
      <c r="AW8" s="892"/>
    </row>
    <row r="9" spans="1:49" s="9" customFormat="1" ht="17.149999999999999" customHeight="1">
      <c r="A9" s="396">
        <v>2</v>
      </c>
      <c r="B9" s="927" t="s">
        <v>17</v>
      </c>
      <c r="C9" s="932"/>
      <c r="D9" s="933"/>
      <c r="E9" s="932"/>
      <c r="F9" s="932"/>
      <c r="G9" s="932"/>
      <c r="H9" s="932"/>
      <c r="I9" s="932"/>
      <c r="J9" s="932"/>
      <c r="K9" s="932"/>
      <c r="L9" s="932"/>
      <c r="M9" s="932"/>
      <c r="N9" s="934"/>
      <c r="O9" s="935"/>
      <c r="P9" s="933"/>
      <c r="Q9" s="932"/>
      <c r="R9" s="936"/>
      <c r="S9" s="119"/>
      <c r="T9" s="932">
        <v>25500</v>
      </c>
      <c r="U9" s="937">
        <v>6223</v>
      </c>
      <c r="V9" s="119">
        <f t="shared" ref="V9:V32" si="0">T9-U9</f>
        <v>19277</v>
      </c>
      <c r="W9" s="938">
        <v>64600</v>
      </c>
      <c r="X9" s="939">
        <f t="shared" ref="X9:X32" si="1">W9*13/100</f>
        <v>8398</v>
      </c>
      <c r="Y9" s="939">
        <f t="shared" ref="Y9:Y32" si="2">W9-X9</f>
        <v>56202</v>
      </c>
      <c r="Z9" s="892">
        <v>56200</v>
      </c>
      <c r="AA9" s="938">
        <v>31600</v>
      </c>
      <c r="AB9" s="939">
        <f t="shared" ref="AB9:AB32" si="3">AA9*38/100</f>
        <v>12008</v>
      </c>
      <c r="AC9" s="939">
        <f>AA9+AB9</f>
        <v>43608</v>
      </c>
      <c r="AD9" s="938">
        <v>43600</v>
      </c>
      <c r="AE9" s="892">
        <v>10500</v>
      </c>
      <c r="AF9" s="892">
        <f t="shared" ref="AF9:AF32" si="4">AE9*6.7/100</f>
        <v>703.5</v>
      </c>
      <c r="AG9" s="940">
        <f t="shared" ref="AG9:AG32" si="5">AE9-AF9</f>
        <v>9796.5</v>
      </c>
      <c r="AH9" s="892">
        <v>9800</v>
      </c>
      <c r="AI9" s="892"/>
      <c r="AJ9" s="892"/>
      <c r="AK9" s="892"/>
      <c r="AL9" s="892"/>
      <c r="AM9" s="892"/>
      <c r="AN9" s="892"/>
      <c r="AO9" s="892"/>
      <c r="AP9" s="892"/>
      <c r="AQ9" s="892"/>
      <c r="AR9" s="892"/>
      <c r="AS9" s="892"/>
      <c r="AT9" s="892"/>
      <c r="AU9" s="892"/>
      <c r="AV9" s="892"/>
      <c r="AW9" s="892"/>
    </row>
    <row r="10" spans="1:49" s="9" customFormat="1" ht="17.149999999999999" customHeight="1">
      <c r="A10" s="396">
        <v>3</v>
      </c>
      <c r="B10" s="927" t="s">
        <v>103</v>
      </c>
      <c r="C10" s="933"/>
      <c r="D10" s="933"/>
      <c r="E10" s="932"/>
      <c r="F10" s="932"/>
      <c r="G10" s="932"/>
      <c r="H10" s="932"/>
      <c r="I10" s="932"/>
      <c r="J10" s="932"/>
      <c r="K10" s="932"/>
      <c r="L10" s="932"/>
      <c r="M10" s="932"/>
      <c r="N10" s="934"/>
      <c r="O10" s="935"/>
      <c r="P10" s="933"/>
      <c r="Q10" s="932"/>
      <c r="R10" s="936"/>
      <c r="S10" s="892"/>
      <c r="T10" s="937">
        <v>10200</v>
      </c>
      <c r="U10" s="937">
        <v>2956</v>
      </c>
      <c r="V10" s="119">
        <f t="shared" si="0"/>
        <v>7244</v>
      </c>
      <c r="W10" s="938">
        <v>19100</v>
      </c>
      <c r="X10" s="939">
        <f t="shared" si="1"/>
        <v>2483</v>
      </c>
      <c r="Y10" s="939">
        <f t="shared" si="2"/>
        <v>16617</v>
      </c>
      <c r="Z10" s="892">
        <v>16620</v>
      </c>
      <c r="AA10" s="938">
        <v>21000</v>
      </c>
      <c r="AB10" s="939">
        <f t="shared" si="3"/>
        <v>7980</v>
      </c>
      <c r="AC10" s="939">
        <f t="shared" ref="AC10:AC32" si="6">AA10+AB10</f>
        <v>28980</v>
      </c>
      <c r="AD10" s="938">
        <v>28980</v>
      </c>
      <c r="AE10" s="892"/>
      <c r="AF10" s="892">
        <f t="shared" si="4"/>
        <v>0</v>
      </c>
      <c r="AG10" s="940">
        <f t="shared" si="5"/>
        <v>0</v>
      </c>
      <c r="AH10" s="892"/>
      <c r="AI10" s="892"/>
      <c r="AJ10" s="892"/>
      <c r="AK10" s="892"/>
      <c r="AL10" s="892"/>
      <c r="AM10" s="892"/>
      <c r="AN10" s="892"/>
      <c r="AO10" s="892"/>
      <c r="AP10" s="892"/>
      <c r="AQ10" s="892"/>
      <c r="AR10" s="892"/>
      <c r="AS10" s="892"/>
      <c r="AT10" s="892"/>
      <c r="AU10" s="892"/>
      <c r="AV10" s="892"/>
      <c r="AW10" s="892"/>
    </row>
    <row r="11" spans="1:49" s="9" customFormat="1" ht="17.149999999999999" customHeight="1">
      <c r="A11" s="396">
        <v>4</v>
      </c>
      <c r="B11" s="927" t="s">
        <v>18</v>
      </c>
      <c r="C11" s="933"/>
      <c r="D11" s="941"/>
      <c r="E11" s="932"/>
      <c r="F11" s="932"/>
      <c r="G11" s="932"/>
      <c r="H11" s="932"/>
      <c r="I11" s="932"/>
      <c r="J11" s="932"/>
      <c r="K11" s="932"/>
      <c r="L11" s="932"/>
      <c r="M11" s="932"/>
      <c r="N11" s="934"/>
      <c r="O11" s="935"/>
      <c r="P11" s="933"/>
      <c r="Q11" s="932"/>
      <c r="R11" s="942"/>
      <c r="S11" s="892"/>
      <c r="T11" s="938">
        <v>12900</v>
      </c>
      <c r="U11" s="892">
        <v>336</v>
      </c>
      <c r="V11" s="119">
        <f t="shared" si="0"/>
        <v>12564</v>
      </c>
      <c r="W11" s="938">
        <v>23600</v>
      </c>
      <c r="X11" s="939">
        <f t="shared" si="1"/>
        <v>3068</v>
      </c>
      <c r="Y11" s="939">
        <f t="shared" si="2"/>
        <v>20532</v>
      </c>
      <c r="Z11" s="892">
        <v>20530</v>
      </c>
      <c r="AA11" s="938">
        <v>22200</v>
      </c>
      <c r="AB11" s="939">
        <f t="shared" si="3"/>
        <v>8436</v>
      </c>
      <c r="AC11" s="939">
        <f t="shared" si="6"/>
        <v>30636</v>
      </c>
      <c r="AD11" s="938">
        <v>30600</v>
      </c>
      <c r="AE11" s="892"/>
      <c r="AF11" s="892">
        <f t="shared" si="4"/>
        <v>0</v>
      </c>
      <c r="AG11" s="940">
        <f t="shared" si="5"/>
        <v>0</v>
      </c>
      <c r="AH11" s="892"/>
      <c r="AI11" s="892"/>
      <c r="AJ11" s="892"/>
      <c r="AK11" s="892"/>
      <c r="AL11" s="892"/>
      <c r="AM11" s="892"/>
      <c r="AN11" s="892"/>
      <c r="AO11" s="892"/>
      <c r="AP11" s="892"/>
      <c r="AQ11" s="892"/>
      <c r="AR11" s="892"/>
      <c r="AS11" s="892"/>
      <c r="AT11" s="892"/>
      <c r="AU11" s="892"/>
      <c r="AV11" s="892"/>
      <c r="AW11" s="892"/>
    </row>
    <row r="12" spans="1:49" s="9" customFormat="1" ht="17.149999999999999" customHeight="1">
      <c r="A12" s="396">
        <v>5</v>
      </c>
      <c r="B12" s="927" t="s">
        <v>34</v>
      </c>
      <c r="C12" s="938"/>
      <c r="D12" s="941"/>
      <c r="E12" s="932"/>
      <c r="F12" s="932"/>
      <c r="G12" s="932"/>
      <c r="H12" s="932"/>
      <c r="I12" s="932"/>
      <c r="J12" s="932"/>
      <c r="K12" s="932"/>
      <c r="L12" s="932"/>
      <c r="M12" s="932"/>
      <c r="N12" s="934"/>
      <c r="O12" s="935"/>
      <c r="P12" s="933"/>
      <c r="Q12" s="932"/>
      <c r="R12" s="936"/>
      <c r="S12" s="892"/>
      <c r="T12" s="938">
        <v>4400</v>
      </c>
      <c r="U12" s="892"/>
      <c r="V12" s="119">
        <f t="shared" si="0"/>
        <v>4400</v>
      </c>
      <c r="W12" s="938">
        <v>8870</v>
      </c>
      <c r="X12" s="939">
        <f t="shared" si="1"/>
        <v>1153.0999999999999</v>
      </c>
      <c r="Y12" s="939">
        <f t="shared" si="2"/>
        <v>7716.9</v>
      </c>
      <c r="Z12" s="892">
        <v>7720</v>
      </c>
      <c r="AA12" s="938">
        <v>5200</v>
      </c>
      <c r="AB12" s="939">
        <f t="shared" si="3"/>
        <v>1976</v>
      </c>
      <c r="AC12" s="939">
        <f t="shared" si="6"/>
        <v>7176</v>
      </c>
      <c r="AD12" s="938">
        <v>7180</v>
      </c>
      <c r="AE12" s="892"/>
      <c r="AF12" s="892">
        <f t="shared" si="4"/>
        <v>0</v>
      </c>
      <c r="AG12" s="940">
        <f t="shared" si="5"/>
        <v>0</v>
      </c>
      <c r="AH12" s="892"/>
      <c r="AI12" s="892"/>
      <c r="AJ12" s="892"/>
      <c r="AK12" s="892"/>
      <c r="AL12" s="892"/>
      <c r="AM12" s="892"/>
      <c r="AN12" s="892"/>
      <c r="AO12" s="892"/>
      <c r="AP12" s="892"/>
      <c r="AQ12" s="892"/>
      <c r="AR12" s="892"/>
      <c r="AS12" s="892"/>
      <c r="AT12" s="892"/>
      <c r="AU12" s="892"/>
      <c r="AV12" s="892"/>
      <c r="AW12" s="892"/>
    </row>
    <row r="13" spans="1:49" s="9" customFormat="1" ht="17.149999999999999" customHeight="1">
      <c r="A13" s="396">
        <v>6</v>
      </c>
      <c r="B13" s="927" t="s">
        <v>19</v>
      </c>
      <c r="C13" s="938"/>
      <c r="D13" s="943"/>
      <c r="E13" s="932"/>
      <c r="F13" s="932"/>
      <c r="G13" s="932"/>
      <c r="H13" s="932"/>
      <c r="I13" s="932"/>
      <c r="J13" s="932"/>
      <c r="K13" s="932"/>
      <c r="L13" s="932"/>
      <c r="M13" s="932"/>
      <c r="N13" s="934"/>
      <c r="O13" s="935"/>
      <c r="P13" s="933"/>
      <c r="Q13" s="932"/>
      <c r="R13" s="936"/>
      <c r="S13" s="892"/>
      <c r="T13" s="938">
        <v>8700</v>
      </c>
      <c r="U13" s="892">
        <v>1556</v>
      </c>
      <c r="V13" s="119">
        <f t="shared" si="0"/>
        <v>7144</v>
      </c>
      <c r="W13" s="938">
        <v>19670</v>
      </c>
      <c r="X13" s="939">
        <f t="shared" si="1"/>
        <v>2557.1</v>
      </c>
      <c r="Y13" s="939">
        <f t="shared" si="2"/>
        <v>17112.900000000001</v>
      </c>
      <c r="Z13" s="892">
        <v>17110</v>
      </c>
      <c r="AA13" s="938">
        <v>10700</v>
      </c>
      <c r="AB13" s="939">
        <f t="shared" si="3"/>
        <v>4066</v>
      </c>
      <c r="AC13" s="939">
        <f t="shared" si="6"/>
        <v>14766</v>
      </c>
      <c r="AD13" s="938">
        <v>14700</v>
      </c>
      <c r="AE13" s="892"/>
      <c r="AF13" s="892">
        <f t="shared" si="4"/>
        <v>0</v>
      </c>
      <c r="AG13" s="940">
        <f t="shared" si="5"/>
        <v>0</v>
      </c>
      <c r="AH13" s="892"/>
      <c r="AI13" s="892"/>
      <c r="AJ13" s="892"/>
      <c r="AK13" s="892"/>
      <c r="AL13" s="892"/>
      <c r="AM13" s="892"/>
      <c r="AN13" s="892"/>
      <c r="AO13" s="892"/>
      <c r="AP13" s="892"/>
      <c r="AQ13" s="892"/>
      <c r="AR13" s="892"/>
      <c r="AS13" s="892"/>
      <c r="AT13" s="892"/>
      <c r="AU13" s="892"/>
      <c r="AV13" s="892"/>
      <c r="AW13" s="892"/>
    </row>
    <row r="14" spans="1:49" s="9" customFormat="1" ht="17.149999999999999" customHeight="1">
      <c r="A14" s="396">
        <v>7</v>
      </c>
      <c r="B14" s="927" t="s">
        <v>285</v>
      </c>
      <c r="C14" s="938"/>
      <c r="D14" s="943"/>
      <c r="E14" s="932"/>
      <c r="F14" s="932"/>
      <c r="G14" s="932"/>
      <c r="H14" s="932"/>
      <c r="I14" s="932"/>
      <c r="J14" s="932"/>
      <c r="K14" s="932"/>
      <c r="L14" s="932"/>
      <c r="M14" s="932"/>
      <c r="N14" s="934"/>
      <c r="O14" s="935"/>
      <c r="P14" s="933"/>
      <c r="Q14" s="932"/>
      <c r="R14" s="936"/>
      <c r="S14" s="892"/>
      <c r="T14" s="938">
        <v>4600</v>
      </c>
      <c r="U14" s="944">
        <v>1708</v>
      </c>
      <c r="V14" s="119">
        <f t="shared" si="0"/>
        <v>2892</v>
      </c>
      <c r="W14" s="938">
        <v>9290</v>
      </c>
      <c r="X14" s="939">
        <f t="shared" si="1"/>
        <v>1207.7</v>
      </c>
      <c r="Y14" s="939">
        <f t="shared" si="2"/>
        <v>8082.3</v>
      </c>
      <c r="Z14" s="892">
        <v>8080</v>
      </c>
      <c r="AA14" s="938"/>
      <c r="AB14" s="939">
        <f t="shared" si="3"/>
        <v>0</v>
      </c>
      <c r="AC14" s="939">
        <f t="shared" si="6"/>
        <v>0</v>
      </c>
      <c r="AD14" s="938"/>
      <c r="AE14" s="892"/>
      <c r="AF14" s="892">
        <f t="shared" si="4"/>
        <v>0</v>
      </c>
      <c r="AG14" s="940">
        <f t="shared" si="5"/>
        <v>0</v>
      </c>
      <c r="AH14" s="892"/>
      <c r="AI14" s="892"/>
      <c r="AJ14" s="892"/>
      <c r="AK14" s="892"/>
      <c r="AL14" s="892"/>
      <c r="AM14" s="892"/>
      <c r="AN14" s="892"/>
      <c r="AO14" s="892"/>
      <c r="AP14" s="892"/>
      <c r="AQ14" s="892"/>
      <c r="AR14" s="892"/>
      <c r="AS14" s="892"/>
      <c r="AT14" s="892"/>
      <c r="AU14" s="892"/>
      <c r="AV14" s="892"/>
      <c r="AW14" s="892"/>
    </row>
    <row r="15" spans="1:49" s="9" customFormat="1" ht="17.149999999999999" customHeight="1">
      <c r="A15" s="396">
        <v>8</v>
      </c>
      <c r="B15" s="927" t="s">
        <v>20</v>
      </c>
      <c r="C15" s="938"/>
      <c r="D15" s="943"/>
      <c r="E15" s="932"/>
      <c r="F15" s="932"/>
      <c r="G15" s="932"/>
      <c r="H15" s="932"/>
      <c r="I15" s="932"/>
      <c r="J15" s="932"/>
      <c r="K15" s="932"/>
      <c r="L15" s="932"/>
      <c r="M15" s="932"/>
      <c r="N15" s="934"/>
      <c r="O15" s="935"/>
      <c r="P15" s="933"/>
      <c r="Q15" s="932"/>
      <c r="R15" s="936"/>
      <c r="S15" s="892"/>
      <c r="T15" s="938">
        <v>3700</v>
      </c>
      <c r="U15" s="944">
        <v>507</v>
      </c>
      <c r="V15" s="119">
        <f t="shared" si="0"/>
        <v>3193</v>
      </c>
      <c r="W15" s="938">
        <v>8620</v>
      </c>
      <c r="X15" s="939">
        <f t="shared" si="1"/>
        <v>1120.5999999999999</v>
      </c>
      <c r="Y15" s="939">
        <f t="shared" si="2"/>
        <v>7499.4</v>
      </c>
      <c r="Z15" s="892">
        <v>7500</v>
      </c>
      <c r="AA15" s="938">
        <v>70</v>
      </c>
      <c r="AB15" s="939">
        <f t="shared" si="3"/>
        <v>26.6</v>
      </c>
      <c r="AC15" s="939">
        <f t="shared" si="6"/>
        <v>96.6</v>
      </c>
      <c r="AD15" s="938">
        <v>90</v>
      </c>
      <c r="AE15" s="892"/>
      <c r="AF15" s="892">
        <f t="shared" si="4"/>
        <v>0</v>
      </c>
      <c r="AG15" s="940">
        <f t="shared" si="5"/>
        <v>0</v>
      </c>
      <c r="AH15" s="892"/>
      <c r="AI15" s="892"/>
      <c r="AJ15" s="892"/>
      <c r="AK15" s="892"/>
      <c r="AL15" s="892"/>
      <c r="AM15" s="892"/>
      <c r="AN15" s="892"/>
      <c r="AO15" s="892"/>
      <c r="AP15" s="892"/>
      <c r="AQ15" s="892"/>
      <c r="AR15" s="892"/>
      <c r="AS15" s="892"/>
      <c r="AT15" s="892"/>
      <c r="AU15" s="892"/>
      <c r="AV15" s="892"/>
      <c r="AW15" s="892"/>
    </row>
    <row r="16" spans="1:49" s="9" customFormat="1" ht="17.149999999999999" customHeight="1">
      <c r="A16" s="396">
        <v>9</v>
      </c>
      <c r="B16" s="927" t="s">
        <v>21</v>
      </c>
      <c r="C16" s="938"/>
      <c r="D16" s="943"/>
      <c r="E16" s="932"/>
      <c r="F16" s="932"/>
      <c r="G16" s="932"/>
      <c r="H16" s="932"/>
      <c r="I16" s="932"/>
      <c r="J16" s="932"/>
      <c r="K16" s="932"/>
      <c r="L16" s="932"/>
      <c r="M16" s="932"/>
      <c r="N16" s="934"/>
      <c r="O16" s="935"/>
      <c r="P16" s="933"/>
      <c r="Q16" s="932"/>
      <c r="R16" s="936"/>
      <c r="S16" s="892"/>
      <c r="T16" s="938">
        <v>140</v>
      </c>
      <c r="U16" s="944"/>
      <c r="V16" s="119">
        <f t="shared" si="0"/>
        <v>140</v>
      </c>
      <c r="W16" s="938">
        <v>360</v>
      </c>
      <c r="X16" s="939">
        <f t="shared" si="1"/>
        <v>46.8</v>
      </c>
      <c r="Y16" s="939">
        <f t="shared" si="2"/>
        <v>313.2</v>
      </c>
      <c r="Z16" s="892">
        <v>310</v>
      </c>
      <c r="AA16" s="938">
        <v>240</v>
      </c>
      <c r="AB16" s="939">
        <f t="shared" si="3"/>
        <v>91.2</v>
      </c>
      <c r="AC16" s="939">
        <f t="shared" si="6"/>
        <v>331.2</v>
      </c>
      <c r="AD16" s="938">
        <v>330</v>
      </c>
      <c r="AE16" s="892"/>
      <c r="AF16" s="892">
        <f t="shared" si="4"/>
        <v>0</v>
      </c>
      <c r="AG16" s="940">
        <f t="shared" si="5"/>
        <v>0</v>
      </c>
      <c r="AH16" s="892"/>
      <c r="AI16" s="892"/>
      <c r="AJ16" s="892"/>
      <c r="AK16" s="892"/>
      <c r="AL16" s="892"/>
      <c r="AM16" s="892"/>
      <c r="AN16" s="892"/>
      <c r="AO16" s="892"/>
      <c r="AP16" s="892"/>
      <c r="AQ16" s="892"/>
      <c r="AR16" s="892"/>
      <c r="AS16" s="892"/>
      <c r="AT16" s="892"/>
      <c r="AU16" s="892"/>
      <c r="AV16" s="892"/>
      <c r="AW16" s="892"/>
    </row>
    <row r="17" spans="1:49" s="9" customFormat="1" ht="17.149999999999999" customHeight="1">
      <c r="A17" s="396">
        <v>10</v>
      </c>
      <c r="B17" s="927" t="s">
        <v>22</v>
      </c>
      <c r="C17" s="938"/>
      <c r="D17" s="943"/>
      <c r="E17" s="932"/>
      <c r="F17" s="932"/>
      <c r="G17" s="932"/>
      <c r="H17" s="932"/>
      <c r="I17" s="932"/>
      <c r="J17" s="932"/>
      <c r="K17" s="932"/>
      <c r="L17" s="932"/>
      <c r="M17" s="932"/>
      <c r="N17" s="934"/>
      <c r="O17" s="935"/>
      <c r="P17" s="933"/>
      <c r="Q17" s="932"/>
      <c r="R17" s="936"/>
      <c r="S17" s="892"/>
      <c r="T17" s="938">
        <v>25</v>
      </c>
      <c r="U17" s="944"/>
      <c r="V17" s="119">
        <f t="shared" si="0"/>
        <v>25</v>
      </c>
      <c r="W17" s="938">
        <v>230</v>
      </c>
      <c r="X17" s="939">
        <f t="shared" si="1"/>
        <v>29.9</v>
      </c>
      <c r="Y17" s="939">
        <f t="shared" si="2"/>
        <v>200.1</v>
      </c>
      <c r="Z17" s="892">
        <v>200</v>
      </c>
      <c r="AA17" s="938">
        <v>20</v>
      </c>
      <c r="AB17" s="939">
        <f t="shared" si="3"/>
        <v>7.6</v>
      </c>
      <c r="AC17" s="939">
        <f t="shared" si="6"/>
        <v>27.6</v>
      </c>
      <c r="AD17" s="938">
        <v>36</v>
      </c>
      <c r="AE17" s="892"/>
      <c r="AF17" s="892">
        <f t="shared" si="4"/>
        <v>0</v>
      </c>
      <c r="AG17" s="940">
        <f t="shared" si="5"/>
        <v>0</v>
      </c>
      <c r="AH17" s="892"/>
      <c r="AI17" s="892"/>
      <c r="AJ17" s="892"/>
      <c r="AK17" s="892"/>
      <c r="AL17" s="892"/>
      <c r="AM17" s="892"/>
      <c r="AN17" s="892"/>
      <c r="AO17" s="892"/>
      <c r="AP17" s="892"/>
      <c r="AQ17" s="892"/>
      <c r="AR17" s="892"/>
      <c r="AS17" s="892"/>
      <c r="AT17" s="892"/>
      <c r="AU17" s="892"/>
      <c r="AV17" s="892"/>
      <c r="AW17" s="892"/>
    </row>
    <row r="18" spans="1:49" s="9" customFormat="1" ht="17.149999999999999" customHeight="1">
      <c r="A18" s="396">
        <v>11</v>
      </c>
      <c r="B18" s="928" t="s">
        <v>35</v>
      </c>
      <c r="C18" s="938"/>
      <c r="D18" s="943"/>
      <c r="E18" s="932"/>
      <c r="F18" s="932"/>
      <c r="G18" s="932"/>
      <c r="H18" s="932"/>
      <c r="I18" s="932"/>
      <c r="J18" s="932"/>
      <c r="K18" s="932"/>
      <c r="L18" s="932"/>
      <c r="M18" s="932"/>
      <c r="N18" s="934"/>
      <c r="O18" s="935"/>
      <c r="P18" s="933"/>
      <c r="Q18" s="932"/>
      <c r="R18" s="936"/>
      <c r="S18" s="892"/>
      <c r="T18" s="938">
        <v>50</v>
      </c>
      <c r="U18" s="944"/>
      <c r="V18" s="119">
        <f t="shared" si="0"/>
        <v>50</v>
      </c>
      <c r="W18" s="938">
        <v>110</v>
      </c>
      <c r="X18" s="939">
        <f t="shared" si="1"/>
        <v>14.3</v>
      </c>
      <c r="Y18" s="939">
        <f t="shared" si="2"/>
        <v>95.7</v>
      </c>
      <c r="Z18" s="892">
        <v>100</v>
      </c>
      <c r="AA18" s="938">
        <v>170</v>
      </c>
      <c r="AB18" s="939">
        <f t="shared" si="3"/>
        <v>64.599999999999994</v>
      </c>
      <c r="AC18" s="939">
        <f t="shared" si="6"/>
        <v>234.6</v>
      </c>
      <c r="AD18" s="938">
        <v>230</v>
      </c>
      <c r="AE18" s="892"/>
      <c r="AF18" s="892">
        <f t="shared" si="4"/>
        <v>0</v>
      </c>
      <c r="AG18" s="940">
        <f t="shared" si="5"/>
        <v>0</v>
      </c>
      <c r="AH18" s="892"/>
      <c r="AI18" s="892"/>
      <c r="AJ18" s="892"/>
      <c r="AK18" s="892"/>
      <c r="AL18" s="892"/>
      <c r="AM18" s="892"/>
      <c r="AN18" s="892"/>
      <c r="AO18" s="892"/>
      <c r="AP18" s="892"/>
      <c r="AQ18" s="892"/>
      <c r="AR18" s="892"/>
      <c r="AS18" s="892"/>
      <c r="AT18" s="892"/>
      <c r="AU18" s="892"/>
      <c r="AV18" s="892"/>
      <c r="AW18" s="892"/>
    </row>
    <row r="19" spans="1:49" s="9" customFormat="1" ht="17.149999999999999" customHeight="1">
      <c r="A19" s="396">
        <v>12</v>
      </c>
      <c r="B19" s="927" t="s">
        <v>23</v>
      </c>
      <c r="C19" s="938"/>
      <c r="D19" s="943"/>
      <c r="E19" s="932"/>
      <c r="F19" s="933"/>
      <c r="G19" s="932"/>
      <c r="H19" s="932"/>
      <c r="I19" s="932"/>
      <c r="J19" s="932"/>
      <c r="K19" s="932"/>
      <c r="L19" s="932"/>
      <c r="M19" s="932"/>
      <c r="N19" s="934"/>
      <c r="O19" s="935"/>
      <c r="P19" s="933"/>
      <c r="Q19" s="932"/>
      <c r="R19" s="936"/>
      <c r="S19" s="892"/>
      <c r="T19" s="938">
        <v>14800</v>
      </c>
      <c r="U19" s="944">
        <v>969</v>
      </c>
      <c r="V19" s="119">
        <f t="shared" si="0"/>
        <v>13831</v>
      </c>
      <c r="W19" s="938">
        <v>28660</v>
      </c>
      <c r="X19" s="939">
        <f t="shared" si="1"/>
        <v>3725.8</v>
      </c>
      <c r="Y19" s="939">
        <f t="shared" si="2"/>
        <v>24934.2</v>
      </c>
      <c r="Z19" s="892">
        <v>24930</v>
      </c>
      <c r="AA19" s="938">
        <v>7400</v>
      </c>
      <c r="AB19" s="939">
        <f t="shared" si="3"/>
        <v>2812</v>
      </c>
      <c r="AC19" s="939">
        <f t="shared" si="6"/>
        <v>10212</v>
      </c>
      <c r="AD19" s="938">
        <v>10200</v>
      </c>
      <c r="AE19" s="892">
        <v>4970</v>
      </c>
      <c r="AF19" s="892">
        <f t="shared" si="4"/>
        <v>332.99</v>
      </c>
      <c r="AG19" s="940">
        <f t="shared" si="5"/>
        <v>4637.01</v>
      </c>
      <c r="AH19" s="892">
        <v>4640</v>
      </c>
      <c r="AI19" s="892"/>
      <c r="AJ19" s="892"/>
      <c r="AK19" s="892"/>
      <c r="AL19" s="892"/>
      <c r="AM19" s="892"/>
      <c r="AN19" s="892"/>
      <c r="AO19" s="892"/>
      <c r="AP19" s="892"/>
      <c r="AQ19" s="892"/>
      <c r="AR19" s="892"/>
      <c r="AS19" s="892"/>
      <c r="AT19" s="892"/>
      <c r="AU19" s="892"/>
      <c r="AV19" s="892"/>
      <c r="AW19" s="892"/>
    </row>
    <row r="20" spans="1:49" s="9" customFormat="1" ht="17.149999999999999" customHeight="1">
      <c r="A20" s="396">
        <v>13</v>
      </c>
      <c r="B20" s="927" t="s">
        <v>24</v>
      </c>
      <c r="C20" s="938"/>
      <c r="D20" s="943"/>
      <c r="E20" s="932"/>
      <c r="F20" s="932"/>
      <c r="G20" s="932"/>
      <c r="H20" s="932"/>
      <c r="I20" s="932"/>
      <c r="J20" s="932"/>
      <c r="K20" s="932"/>
      <c r="L20" s="932"/>
      <c r="M20" s="932"/>
      <c r="N20" s="934"/>
      <c r="O20" s="935"/>
      <c r="P20" s="933"/>
      <c r="Q20" s="932"/>
      <c r="R20" s="936"/>
      <c r="S20" s="892"/>
      <c r="T20" s="938">
        <v>14900</v>
      </c>
      <c r="U20" s="944">
        <v>6558</v>
      </c>
      <c r="V20" s="119">
        <f t="shared" si="0"/>
        <v>8342</v>
      </c>
      <c r="W20" s="938">
        <v>27700</v>
      </c>
      <c r="X20" s="939">
        <f t="shared" si="1"/>
        <v>3601</v>
      </c>
      <c r="Y20" s="939">
        <f t="shared" si="2"/>
        <v>24099</v>
      </c>
      <c r="Z20" s="892">
        <v>24100</v>
      </c>
      <c r="AA20" s="938">
        <v>32000</v>
      </c>
      <c r="AB20" s="939">
        <f t="shared" si="3"/>
        <v>12160</v>
      </c>
      <c r="AC20" s="939">
        <f t="shared" si="6"/>
        <v>44160</v>
      </c>
      <c r="AD20" s="938">
        <f>AC20</f>
        <v>44160</v>
      </c>
      <c r="AE20" s="892">
        <v>1690</v>
      </c>
      <c r="AF20" s="892">
        <f t="shared" si="4"/>
        <v>113.23</v>
      </c>
      <c r="AG20" s="940">
        <f t="shared" si="5"/>
        <v>1576.77</v>
      </c>
      <c r="AH20" s="892">
        <v>1570</v>
      </c>
      <c r="AI20" s="892"/>
      <c r="AJ20" s="892"/>
      <c r="AK20" s="892"/>
      <c r="AL20" s="892"/>
      <c r="AM20" s="892"/>
      <c r="AN20" s="892"/>
      <c r="AO20" s="892"/>
      <c r="AP20" s="892"/>
      <c r="AQ20" s="892"/>
      <c r="AR20" s="892"/>
      <c r="AS20" s="892"/>
      <c r="AT20" s="892"/>
      <c r="AU20" s="892"/>
      <c r="AV20" s="892"/>
      <c r="AW20" s="892"/>
    </row>
    <row r="21" spans="1:49" s="9" customFormat="1" ht="17.149999999999999" customHeight="1">
      <c r="A21" s="396">
        <v>14</v>
      </c>
      <c r="B21" s="927" t="s">
        <v>25</v>
      </c>
      <c r="C21" s="938"/>
      <c r="D21" s="943"/>
      <c r="E21" s="932"/>
      <c r="F21" s="932"/>
      <c r="G21" s="932"/>
      <c r="H21" s="932"/>
      <c r="I21" s="932"/>
      <c r="J21" s="932"/>
      <c r="K21" s="932"/>
      <c r="L21" s="932"/>
      <c r="M21" s="932"/>
      <c r="N21" s="934"/>
      <c r="O21" s="935"/>
      <c r="P21" s="933"/>
      <c r="Q21" s="932"/>
      <c r="R21" s="936"/>
      <c r="S21" s="892"/>
      <c r="T21" s="938">
        <v>10100</v>
      </c>
      <c r="U21" s="944">
        <v>3641</v>
      </c>
      <c r="V21" s="119">
        <f t="shared" si="0"/>
        <v>6459</v>
      </c>
      <c r="W21" s="938">
        <v>22620</v>
      </c>
      <c r="X21" s="939">
        <f t="shared" si="1"/>
        <v>2940.6</v>
      </c>
      <c r="Y21" s="939">
        <f t="shared" si="2"/>
        <v>19679.400000000001</v>
      </c>
      <c r="Z21" s="892">
        <v>19670</v>
      </c>
      <c r="AA21" s="938">
        <v>14300</v>
      </c>
      <c r="AB21" s="939">
        <f t="shared" si="3"/>
        <v>5434</v>
      </c>
      <c r="AC21" s="939">
        <f t="shared" si="6"/>
        <v>19734</v>
      </c>
      <c r="AD21" s="938">
        <v>19730</v>
      </c>
      <c r="AE21" s="892">
        <v>15780</v>
      </c>
      <c r="AF21" s="892">
        <f t="shared" si="4"/>
        <v>1057.26</v>
      </c>
      <c r="AG21" s="940">
        <f t="shared" si="5"/>
        <v>14722.74</v>
      </c>
      <c r="AH21" s="892">
        <v>14720</v>
      </c>
      <c r="AI21" s="892"/>
      <c r="AJ21" s="892"/>
      <c r="AK21" s="892"/>
      <c r="AL21" s="892"/>
      <c r="AM21" s="892"/>
      <c r="AN21" s="892"/>
      <c r="AO21" s="892"/>
      <c r="AP21" s="892"/>
      <c r="AQ21" s="892"/>
      <c r="AR21" s="892"/>
      <c r="AS21" s="892"/>
      <c r="AT21" s="892"/>
      <c r="AU21" s="892"/>
      <c r="AV21" s="892"/>
      <c r="AW21" s="892"/>
    </row>
    <row r="22" spans="1:49" s="9" customFormat="1" ht="17.149999999999999" customHeight="1">
      <c r="A22" s="396">
        <v>15</v>
      </c>
      <c r="B22" s="927" t="s">
        <v>395</v>
      </c>
      <c r="C22" s="938"/>
      <c r="D22" s="943"/>
      <c r="E22" s="932"/>
      <c r="F22" s="932"/>
      <c r="G22" s="932"/>
      <c r="H22" s="932"/>
      <c r="I22" s="932"/>
      <c r="J22" s="932"/>
      <c r="K22" s="932"/>
      <c r="L22" s="932"/>
      <c r="M22" s="932"/>
      <c r="N22" s="934"/>
      <c r="O22" s="945"/>
      <c r="P22" s="933"/>
      <c r="Q22" s="946"/>
      <c r="R22" s="936"/>
      <c r="S22" s="892"/>
      <c r="T22" s="938">
        <v>40</v>
      </c>
      <c r="U22" s="944"/>
      <c r="V22" s="119">
        <f t="shared" si="0"/>
        <v>40</v>
      </c>
      <c r="W22" s="938">
        <v>100</v>
      </c>
      <c r="X22" s="939">
        <f t="shared" si="1"/>
        <v>13</v>
      </c>
      <c r="Y22" s="939">
        <f t="shared" si="2"/>
        <v>87</v>
      </c>
      <c r="Z22" s="892">
        <v>90</v>
      </c>
      <c r="AA22" s="938"/>
      <c r="AB22" s="939">
        <f t="shared" si="3"/>
        <v>0</v>
      </c>
      <c r="AC22" s="939">
        <f t="shared" si="6"/>
        <v>0</v>
      </c>
      <c r="AD22" s="938"/>
      <c r="AE22" s="892"/>
      <c r="AF22" s="892">
        <f t="shared" si="4"/>
        <v>0</v>
      </c>
      <c r="AG22" s="940">
        <f t="shared" si="5"/>
        <v>0</v>
      </c>
      <c r="AH22" s="892"/>
      <c r="AI22" s="892"/>
      <c r="AJ22" s="892"/>
      <c r="AK22" s="892"/>
      <c r="AL22" s="892"/>
      <c r="AM22" s="892"/>
      <c r="AN22" s="892"/>
      <c r="AO22" s="892"/>
      <c r="AP22" s="892"/>
      <c r="AQ22" s="892"/>
      <c r="AR22" s="892"/>
      <c r="AS22" s="892"/>
      <c r="AT22" s="892"/>
      <c r="AU22" s="892"/>
      <c r="AV22" s="892"/>
      <c r="AW22" s="892"/>
    </row>
    <row r="23" spans="1:49" s="9" customFormat="1" ht="17.149999999999999" customHeight="1">
      <c r="A23" s="396">
        <v>16</v>
      </c>
      <c r="B23" s="927" t="s">
        <v>36</v>
      </c>
      <c r="C23" s="938"/>
      <c r="D23" s="943"/>
      <c r="E23" s="932"/>
      <c r="F23" s="932"/>
      <c r="G23" s="932"/>
      <c r="H23" s="932"/>
      <c r="I23" s="932"/>
      <c r="J23" s="932"/>
      <c r="K23" s="932"/>
      <c r="L23" s="932"/>
      <c r="M23" s="932"/>
      <c r="N23" s="934"/>
      <c r="O23" s="935"/>
      <c r="P23" s="933"/>
      <c r="Q23" s="932"/>
      <c r="R23" s="936"/>
      <c r="S23" s="892"/>
      <c r="T23" s="938">
        <v>550</v>
      </c>
      <c r="U23" s="944"/>
      <c r="V23" s="119">
        <f t="shared" si="0"/>
        <v>550</v>
      </c>
      <c r="W23" s="938">
        <v>1440</v>
      </c>
      <c r="X23" s="939">
        <f t="shared" si="1"/>
        <v>187.2</v>
      </c>
      <c r="Y23" s="939">
        <f t="shared" si="2"/>
        <v>1252.8</v>
      </c>
      <c r="Z23" s="892">
        <v>1250</v>
      </c>
      <c r="AA23" s="938">
        <v>500</v>
      </c>
      <c r="AB23" s="939">
        <f t="shared" si="3"/>
        <v>190</v>
      </c>
      <c r="AC23" s="939">
        <f t="shared" si="6"/>
        <v>690</v>
      </c>
      <c r="AD23" s="938">
        <f>AC23</f>
        <v>690</v>
      </c>
      <c r="AE23" s="892"/>
      <c r="AF23" s="892">
        <f t="shared" si="4"/>
        <v>0</v>
      </c>
      <c r="AG23" s="940">
        <f t="shared" si="5"/>
        <v>0</v>
      </c>
      <c r="AH23" s="892"/>
      <c r="AI23" s="892"/>
      <c r="AJ23" s="892"/>
      <c r="AK23" s="892"/>
      <c r="AL23" s="892"/>
      <c r="AM23" s="892"/>
      <c r="AN23" s="892"/>
      <c r="AO23" s="892"/>
      <c r="AP23" s="892"/>
      <c r="AQ23" s="892"/>
      <c r="AR23" s="892"/>
      <c r="AS23" s="892"/>
      <c r="AT23" s="892"/>
      <c r="AU23" s="892"/>
      <c r="AV23" s="892"/>
      <c r="AW23" s="892"/>
    </row>
    <row r="24" spans="1:49" s="9" customFormat="1" ht="17.149999999999999" customHeight="1">
      <c r="A24" s="396">
        <v>17</v>
      </c>
      <c r="B24" s="927" t="s">
        <v>26</v>
      </c>
      <c r="C24" s="938"/>
      <c r="D24" s="943"/>
      <c r="E24" s="932"/>
      <c r="F24" s="932"/>
      <c r="G24" s="932"/>
      <c r="H24" s="932"/>
      <c r="I24" s="932"/>
      <c r="J24" s="932"/>
      <c r="K24" s="932"/>
      <c r="L24" s="932"/>
      <c r="M24" s="932"/>
      <c r="N24" s="934"/>
      <c r="O24" s="935"/>
      <c r="P24" s="933"/>
      <c r="Q24" s="932"/>
      <c r="R24" s="936"/>
      <c r="S24" s="892"/>
      <c r="T24" s="938">
        <v>26500</v>
      </c>
      <c r="U24" s="944">
        <v>2041</v>
      </c>
      <c r="V24" s="119">
        <f t="shared" si="0"/>
        <v>24459</v>
      </c>
      <c r="W24" s="938">
        <v>50620.4</v>
      </c>
      <c r="X24" s="939">
        <f t="shared" si="1"/>
        <v>6580.652000000001</v>
      </c>
      <c r="Y24" s="939">
        <f t="shared" si="2"/>
        <v>44039.748</v>
      </c>
      <c r="Z24" s="892">
        <v>44040</v>
      </c>
      <c r="AA24" s="938">
        <v>30000</v>
      </c>
      <c r="AB24" s="939">
        <f t="shared" si="3"/>
        <v>11400</v>
      </c>
      <c r="AC24" s="939">
        <f t="shared" si="6"/>
        <v>41400</v>
      </c>
      <c r="AD24" s="938">
        <f>AC24</f>
        <v>41400</v>
      </c>
      <c r="AE24" s="892">
        <v>18600</v>
      </c>
      <c r="AF24" s="892">
        <f t="shared" si="4"/>
        <v>1246.2</v>
      </c>
      <c r="AG24" s="940">
        <f t="shared" si="5"/>
        <v>17353.8</v>
      </c>
      <c r="AH24" s="892">
        <v>17350</v>
      </c>
      <c r="AI24" s="892"/>
      <c r="AJ24" s="892"/>
      <c r="AK24" s="892"/>
      <c r="AL24" s="892"/>
      <c r="AM24" s="892"/>
      <c r="AN24" s="892"/>
      <c r="AO24" s="892"/>
      <c r="AP24" s="892"/>
      <c r="AQ24" s="892"/>
      <c r="AR24" s="892"/>
      <c r="AS24" s="892"/>
      <c r="AT24" s="892"/>
      <c r="AU24" s="892"/>
      <c r="AV24" s="892"/>
      <c r="AW24" s="892"/>
    </row>
    <row r="25" spans="1:49" s="9" customFormat="1" ht="17.149999999999999" customHeight="1">
      <c r="A25" s="396">
        <v>18</v>
      </c>
      <c r="B25" s="927" t="s">
        <v>27</v>
      </c>
      <c r="C25" s="938"/>
      <c r="D25" s="943"/>
      <c r="E25" s="932"/>
      <c r="F25" s="932"/>
      <c r="G25" s="932"/>
      <c r="H25" s="932"/>
      <c r="I25" s="932"/>
      <c r="J25" s="932"/>
      <c r="K25" s="932"/>
      <c r="L25" s="932"/>
      <c r="M25" s="932"/>
      <c r="N25" s="934"/>
      <c r="O25" s="935"/>
      <c r="P25" s="933"/>
      <c r="Q25" s="932"/>
      <c r="R25" s="936"/>
      <c r="S25" s="892"/>
      <c r="T25" s="938">
        <v>15710</v>
      </c>
      <c r="U25" s="944">
        <v>7157</v>
      </c>
      <c r="V25" s="119">
        <f t="shared" si="0"/>
        <v>8553</v>
      </c>
      <c r="W25" s="938">
        <v>30950</v>
      </c>
      <c r="X25" s="939">
        <f t="shared" si="1"/>
        <v>4023.5</v>
      </c>
      <c r="Y25" s="939">
        <f t="shared" si="2"/>
        <v>26926.5</v>
      </c>
      <c r="Z25" s="892">
        <v>26930</v>
      </c>
      <c r="AA25" s="938">
        <v>17400</v>
      </c>
      <c r="AB25" s="939">
        <f t="shared" si="3"/>
        <v>6612</v>
      </c>
      <c r="AC25" s="939">
        <f t="shared" si="6"/>
        <v>24012</v>
      </c>
      <c r="AD25" s="938">
        <v>24000</v>
      </c>
      <c r="AE25" s="892">
        <v>226270</v>
      </c>
      <c r="AF25" s="892">
        <f t="shared" si="4"/>
        <v>15160.09</v>
      </c>
      <c r="AG25" s="940">
        <f t="shared" si="5"/>
        <v>211109.91</v>
      </c>
      <c r="AH25" s="892">
        <v>211110</v>
      </c>
      <c r="AI25" s="892"/>
      <c r="AJ25" s="892"/>
      <c r="AK25" s="892"/>
      <c r="AL25" s="892"/>
      <c r="AM25" s="892"/>
      <c r="AN25" s="892"/>
      <c r="AO25" s="892"/>
      <c r="AP25" s="892"/>
      <c r="AQ25" s="892"/>
      <c r="AR25" s="892"/>
      <c r="AS25" s="892"/>
      <c r="AT25" s="892"/>
      <c r="AU25" s="892"/>
      <c r="AV25" s="892"/>
      <c r="AW25" s="892"/>
    </row>
    <row r="26" spans="1:49" s="9" customFormat="1" ht="17.149999999999999" customHeight="1">
      <c r="A26" s="396">
        <v>19</v>
      </c>
      <c r="B26" s="928" t="s">
        <v>28</v>
      </c>
      <c r="C26" s="943"/>
      <c r="D26" s="943"/>
      <c r="E26" s="933"/>
      <c r="F26" s="933"/>
      <c r="G26" s="933"/>
      <c r="H26" s="933"/>
      <c r="I26" s="933"/>
      <c r="J26" s="933"/>
      <c r="K26" s="933"/>
      <c r="L26" s="933"/>
      <c r="M26" s="933"/>
      <c r="N26" s="934"/>
      <c r="O26" s="935"/>
      <c r="P26" s="933"/>
      <c r="Q26" s="932"/>
      <c r="R26" s="936"/>
      <c r="S26" s="892"/>
      <c r="T26" s="943">
        <v>1620</v>
      </c>
      <c r="U26" s="944"/>
      <c r="V26" s="119">
        <f t="shared" si="0"/>
        <v>1620</v>
      </c>
      <c r="W26" s="938">
        <v>3550</v>
      </c>
      <c r="X26" s="939">
        <f t="shared" si="1"/>
        <v>461.5</v>
      </c>
      <c r="Y26" s="939">
        <f t="shared" si="2"/>
        <v>3088.5</v>
      </c>
      <c r="Z26" s="892">
        <v>3090</v>
      </c>
      <c r="AA26" s="938">
        <v>6700</v>
      </c>
      <c r="AB26" s="939">
        <f t="shared" si="3"/>
        <v>2546</v>
      </c>
      <c r="AC26" s="939">
        <f t="shared" si="6"/>
        <v>9246</v>
      </c>
      <c r="AD26" s="938">
        <v>9240</v>
      </c>
      <c r="AE26" s="892">
        <v>18700</v>
      </c>
      <c r="AF26" s="892">
        <f t="shared" si="4"/>
        <v>1252.9000000000001</v>
      </c>
      <c r="AG26" s="940">
        <f t="shared" si="5"/>
        <v>17447.099999999999</v>
      </c>
      <c r="AH26" s="892">
        <v>17440</v>
      </c>
      <c r="AI26" s="892"/>
      <c r="AJ26" s="892"/>
      <c r="AK26" s="892"/>
      <c r="AL26" s="892"/>
      <c r="AM26" s="892"/>
      <c r="AN26" s="892"/>
      <c r="AO26" s="892"/>
      <c r="AP26" s="892"/>
      <c r="AQ26" s="892"/>
      <c r="AR26" s="892"/>
      <c r="AS26" s="892"/>
      <c r="AT26" s="892"/>
      <c r="AU26" s="892"/>
      <c r="AV26" s="892"/>
      <c r="AW26" s="892"/>
    </row>
    <row r="27" spans="1:49" s="9" customFormat="1" ht="17.149999999999999" customHeight="1">
      <c r="A27" s="396">
        <v>20</v>
      </c>
      <c r="B27" s="928" t="s">
        <v>29</v>
      </c>
      <c r="C27" s="938"/>
      <c r="D27" s="943"/>
      <c r="E27" s="932"/>
      <c r="F27" s="932"/>
      <c r="G27" s="932"/>
      <c r="H27" s="932"/>
      <c r="I27" s="932"/>
      <c r="J27" s="932"/>
      <c r="K27" s="932"/>
      <c r="L27" s="932"/>
      <c r="M27" s="932"/>
      <c r="N27" s="934"/>
      <c r="O27" s="935"/>
      <c r="P27" s="933"/>
      <c r="Q27" s="932"/>
      <c r="R27" s="936"/>
      <c r="S27" s="892"/>
      <c r="T27" s="938">
        <v>50</v>
      </c>
      <c r="U27" s="944"/>
      <c r="V27" s="119">
        <f t="shared" si="0"/>
        <v>50</v>
      </c>
      <c r="W27" s="938">
        <v>230</v>
      </c>
      <c r="X27" s="939">
        <f t="shared" si="1"/>
        <v>29.9</v>
      </c>
      <c r="Y27" s="939">
        <f t="shared" si="2"/>
        <v>200.1</v>
      </c>
      <c r="Z27" s="892">
        <v>200</v>
      </c>
      <c r="AA27" s="938">
        <v>300</v>
      </c>
      <c r="AB27" s="939">
        <f t="shared" si="3"/>
        <v>114</v>
      </c>
      <c r="AC27" s="939">
        <f t="shared" si="6"/>
        <v>414</v>
      </c>
      <c r="AD27" s="938">
        <v>400</v>
      </c>
      <c r="AE27" s="892"/>
      <c r="AF27" s="892">
        <f t="shared" si="4"/>
        <v>0</v>
      </c>
      <c r="AG27" s="940">
        <f t="shared" si="5"/>
        <v>0</v>
      </c>
      <c r="AH27" s="892"/>
      <c r="AI27" s="892"/>
      <c r="AJ27" s="892"/>
      <c r="AK27" s="892"/>
      <c r="AL27" s="892"/>
      <c r="AM27" s="892"/>
      <c r="AN27" s="892"/>
      <c r="AO27" s="892"/>
      <c r="AP27" s="892"/>
      <c r="AQ27" s="892"/>
      <c r="AR27" s="892"/>
      <c r="AS27" s="892"/>
      <c r="AT27" s="892"/>
      <c r="AU27" s="892"/>
      <c r="AV27" s="892"/>
      <c r="AW27" s="892"/>
    </row>
    <row r="28" spans="1:49" s="9" customFormat="1" ht="17.149999999999999" customHeight="1">
      <c r="A28" s="396">
        <v>21</v>
      </c>
      <c r="B28" s="928" t="s">
        <v>37</v>
      </c>
      <c r="C28" s="938"/>
      <c r="D28" s="943"/>
      <c r="E28" s="932"/>
      <c r="F28" s="932"/>
      <c r="G28" s="932"/>
      <c r="H28" s="932"/>
      <c r="I28" s="932"/>
      <c r="J28" s="932"/>
      <c r="K28" s="932"/>
      <c r="L28" s="932"/>
      <c r="M28" s="932"/>
      <c r="N28" s="934"/>
      <c r="O28" s="935"/>
      <c r="P28" s="933"/>
      <c r="Q28" s="932"/>
      <c r="R28" s="936"/>
      <c r="S28" s="892"/>
      <c r="T28" s="938">
        <v>50</v>
      </c>
      <c r="U28" s="944"/>
      <c r="V28" s="119">
        <f t="shared" si="0"/>
        <v>50</v>
      </c>
      <c r="W28" s="938">
        <v>120</v>
      </c>
      <c r="X28" s="939">
        <f t="shared" si="1"/>
        <v>15.6</v>
      </c>
      <c r="Y28" s="939">
        <f t="shared" si="2"/>
        <v>104.4</v>
      </c>
      <c r="Z28" s="892">
        <v>100</v>
      </c>
      <c r="AA28" s="938">
        <v>600</v>
      </c>
      <c r="AB28" s="939">
        <f t="shared" si="3"/>
        <v>228</v>
      </c>
      <c r="AC28" s="939">
        <f t="shared" si="6"/>
        <v>828</v>
      </c>
      <c r="AD28" s="938">
        <v>800</v>
      </c>
      <c r="AE28" s="892"/>
      <c r="AF28" s="892">
        <f t="shared" si="4"/>
        <v>0</v>
      </c>
      <c r="AG28" s="940">
        <f t="shared" si="5"/>
        <v>0</v>
      </c>
      <c r="AH28" s="892"/>
      <c r="AI28" s="892"/>
      <c r="AJ28" s="892"/>
      <c r="AK28" s="892"/>
      <c r="AL28" s="892"/>
      <c r="AM28" s="892"/>
      <c r="AN28" s="892"/>
      <c r="AO28" s="892"/>
      <c r="AP28" s="892"/>
      <c r="AQ28" s="892"/>
      <c r="AR28" s="892"/>
      <c r="AS28" s="892"/>
      <c r="AT28" s="892"/>
      <c r="AU28" s="892"/>
      <c r="AV28" s="892"/>
      <c r="AW28" s="892"/>
    </row>
    <row r="29" spans="1:49" s="9" customFormat="1" ht="17.149999999999999" customHeight="1">
      <c r="A29" s="396">
        <v>22</v>
      </c>
      <c r="B29" s="928" t="s">
        <v>409</v>
      </c>
      <c r="C29" s="938"/>
      <c r="D29" s="943"/>
      <c r="E29" s="932"/>
      <c r="F29" s="932"/>
      <c r="G29" s="932"/>
      <c r="H29" s="932"/>
      <c r="I29" s="932"/>
      <c r="J29" s="932"/>
      <c r="K29" s="892"/>
      <c r="L29" s="932"/>
      <c r="M29" s="932"/>
      <c r="N29" s="934"/>
      <c r="O29" s="935"/>
      <c r="P29" s="933"/>
      <c r="Q29" s="932"/>
      <c r="R29" s="936"/>
      <c r="S29" s="892"/>
      <c r="T29" s="938">
        <v>33</v>
      </c>
      <c r="U29" s="944"/>
      <c r="V29" s="119">
        <f t="shared" si="0"/>
        <v>33</v>
      </c>
      <c r="W29" s="938">
        <v>180</v>
      </c>
      <c r="X29" s="939">
        <f t="shared" si="1"/>
        <v>23.4</v>
      </c>
      <c r="Y29" s="939">
        <f t="shared" si="2"/>
        <v>156.6</v>
      </c>
      <c r="Z29" s="892">
        <v>160</v>
      </c>
      <c r="AA29" s="938"/>
      <c r="AB29" s="939">
        <f t="shared" si="3"/>
        <v>0</v>
      </c>
      <c r="AC29" s="939">
        <f t="shared" si="6"/>
        <v>0</v>
      </c>
      <c r="AD29" s="938"/>
      <c r="AE29" s="892"/>
      <c r="AF29" s="892">
        <f t="shared" si="4"/>
        <v>0</v>
      </c>
      <c r="AG29" s="940">
        <f t="shared" si="5"/>
        <v>0</v>
      </c>
      <c r="AH29" s="892"/>
      <c r="AI29" s="892"/>
      <c r="AJ29" s="892"/>
      <c r="AK29" s="892"/>
      <c r="AL29" s="892"/>
      <c r="AM29" s="892"/>
      <c r="AN29" s="892"/>
      <c r="AO29" s="892"/>
      <c r="AP29" s="892"/>
      <c r="AQ29" s="892"/>
      <c r="AR29" s="892"/>
      <c r="AS29" s="892"/>
      <c r="AT29" s="892"/>
      <c r="AU29" s="892"/>
      <c r="AV29" s="892"/>
      <c r="AW29" s="892"/>
    </row>
    <row r="30" spans="1:49" s="9" customFormat="1" ht="17.149999999999999" customHeight="1">
      <c r="A30" s="396">
        <v>23</v>
      </c>
      <c r="B30" s="927" t="s">
        <v>43</v>
      </c>
      <c r="C30" s="938"/>
      <c r="D30" s="943"/>
      <c r="E30" s="932"/>
      <c r="F30" s="932"/>
      <c r="G30" s="932"/>
      <c r="H30" s="932"/>
      <c r="I30" s="932"/>
      <c r="J30" s="932"/>
      <c r="K30" s="932"/>
      <c r="L30" s="932"/>
      <c r="M30" s="932"/>
      <c r="N30" s="934"/>
      <c r="O30" s="935"/>
      <c r="P30" s="933"/>
      <c r="Q30" s="932"/>
      <c r="R30" s="936"/>
      <c r="S30" s="892"/>
      <c r="T30" s="938">
        <v>5490</v>
      </c>
      <c r="U30" s="944"/>
      <c r="V30" s="119">
        <f t="shared" si="0"/>
        <v>5490</v>
      </c>
      <c r="W30" s="938">
        <v>6640</v>
      </c>
      <c r="X30" s="939">
        <f t="shared" si="1"/>
        <v>863.2</v>
      </c>
      <c r="Y30" s="939">
        <f t="shared" si="2"/>
        <v>5776.8</v>
      </c>
      <c r="Z30" s="892">
        <v>5780</v>
      </c>
      <c r="AA30" s="938">
        <v>9600</v>
      </c>
      <c r="AB30" s="939">
        <f t="shared" si="3"/>
        <v>3648</v>
      </c>
      <c r="AC30" s="939">
        <f t="shared" si="6"/>
        <v>13248</v>
      </c>
      <c r="AD30" s="938">
        <v>13240</v>
      </c>
      <c r="AE30" s="892"/>
      <c r="AF30" s="892">
        <f t="shared" si="4"/>
        <v>0</v>
      </c>
      <c r="AG30" s="940">
        <f t="shared" si="5"/>
        <v>0</v>
      </c>
      <c r="AH30" s="892"/>
      <c r="AI30" s="892"/>
      <c r="AJ30" s="892"/>
      <c r="AK30" s="892"/>
      <c r="AL30" s="892"/>
      <c r="AM30" s="892"/>
      <c r="AN30" s="892"/>
      <c r="AO30" s="892"/>
      <c r="AP30" s="892"/>
      <c r="AQ30" s="892"/>
      <c r="AR30" s="892"/>
      <c r="AS30" s="892"/>
      <c r="AT30" s="892"/>
      <c r="AU30" s="892"/>
      <c r="AV30" s="892"/>
      <c r="AW30" s="892"/>
    </row>
    <row r="31" spans="1:49" s="9" customFormat="1" ht="17.149999999999999" customHeight="1">
      <c r="A31" s="396">
        <v>24</v>
      </c>
      <c r="B31" s="927" t="s">
        <v>38</v>
      </c>
      <c r="C31" s="938"/>
      <c r="D31" s="943"/>
      <c r="E31" s="932"/>
      <c r="F31" s="932"/>
      <c r="G31" s="932"/>
      <c r="H31" s="932"/>
      <c r="I31" s="932"/>
      <c r="J31" s="932"/>
      <c r="K31" s="933"/>
      <c r="L31" s="932"/>
      <c r="M31" s="932"/>
      <c r="N31" s="934"/>
      <c r="O31" s="935"/>
      <c r="P31" s="933"/>
      <c r="Q31" s="932"/>
      <c r="R31" s="936"/>
      <c r="S31" s="892"/>
      <c r="T31" s="938">
        <v>4090</v>
      </c>
      <c r="U31" s="944">
        <v>2007</v>
      </c>
      <c r="V31" s="119">
        <f t="shared" si="0"/>
        <v>2083</v>
      </c>
      <c r="W31" s="938">
        <v>10929.9</v>
      </c>
      <c r="X31" s="939">
        <f t="shared" si="1"/>
        <v>1420.8869999999997</v>
      </c>
      <c r="Y31" s="939">
        <f t="shared" si="2"/>
        <v>9509.012999999999</v>
      </c>
      <c r="Z31" s="892">
        <v>9510</v>
      </c>
      <c r="AA31" s="938">
        <v>5000</v>
      </c>
      <c r="AB31" s="939">
        <f t="shared" si="3"/>
        <v>1900</v>
      </c>
      <c r="AC31" s="939">
        <f t="shared" si="6"/>
        <v>6900</v>
      </c>
      <c r="AD31" s="938">
        <f>AC31</f>
        <v>6900</v>
      </c>
      <c r="AE31" s="892">
        <v>3500</v>
      </c>
      <c r="AF31" s="892">
        <f t="shared" si="4"/>
        <v>234.5</v>
      </c>
      <c r="AG31" s="940">
        <f>AE31-AF31</f>
        <v>3265.5</v>
      </c>
      <c r="AH31" s="892">
        <v>3260</v>
      </c>
      <c r="AI31" s="892"/>
      <c r="AJ31" s="892"/>
      <c r="AK31" s="892"/>
      <c r="AL31" s="892"/>
      <c r="AM31" s="892"/>
      <c r="AN31" s="892"/>
      <c r="AO31" s="892"/>
      <c r="AP31" s="892"/>
      <c r="AQ31" s="892"/>
      <c r="AR31" s="892"/>
      <c r="AS31" s="892"/>
      <c r="AT31" s="892"/>
      <c r="AU31" s="892"/>
      <c r="AV31" s="892"/>
      <c r="AW31" s="892"/>
    </row>
    <row r="32" spans="1:49" s="9" customFormat="1" ht="17.149999999999999" customHeight="1">
      <c r="A32" s="396">
        <v>25</v>
      </c>
      <c r="B32" s="927" t="s">
        <v>39</v>
      </c>
      <c r="C32" s="938"/>
      <c r="D32" s="943"/>
      <c r="E32" s="932"/>
      <c r="F32" s="932"/>
      <c r="G32" s="932"/>
      <c r="H32" s="932"/>
      <c r="I32" s="932"/>
      <c r="J32" s="932"/>
      <c r="K32" s="932"/>
      <c r="L32" s="932"/>
      <c r="M32" s="932"/>
      <c r="N32" s="934"/>
      <c r="O32" s="935"/>
      <c r="P32" s="933"/>
      <c r="Q32" s="932"/>
      <c r="R32" s="936"/>
      <c r="S32" s="892"/>
      <c r="T32" s="938">
        <v>14</v>
      </c>
      <c r="U32" s="944"/>
      <c r="V32" s="119">
        <f t="shared" si="0"/>
        <v>14</v>
      </c>
      <c r="W32" s="938">
        <v>17710.2</v>
      </c>
      <c r="X32" s="939">
        <f t="shared" si="1"/>
        <v>2302.326</v>
      </c>
      <c r="Y32" s="939">
        <f t="shared" si="2"/>
        <v>15407.874</v>
      </c>
      <c r="Z32" s="892">
        <v>15410</v>
      </c>
      <c r="AA32" s="938"/>
      <c r="AB32" s="939">
        <f t="shared" si="3"/>
        <v>0</v>
      </c>
      <c r="AC32" s="939">
        <f t="shared" si="6"/>
        <v>0</v>
      </c>
      <c r="AD32" s="938"/>
      <c r="AE32" s="892">
        <v>150</v>
      </c>
      <c r="AF32" s="892">
        <f t="shared" si="4"/>
        <v>10.050000000000001</v>
      </c>
      <c r="AG32" s="940">
        <f t="shared" si="5"/>
        <v>139.94999999999999</v>
      </c>
      <c r="AH32" s="892">
        <v>140</v>
      </c>
      <c r="AI32" s="892"/>
      <c r="AJ32" s="892"/>
      <c r="AK32" s="892"/>
      <c r="AL32" s="892"/>
      <c r="AM32" s="892"/>
      <c r="AN32" s="892"/>
      <c r="AO32" s="892"/>
      <c r="AP32" s="892"/>
      <c r="AQ32" s="892"/>
      <c r="AR32" s="892"/>
      <c r="AS32" s="892"/>
      <c r="AT32" s="892"/>
      <c r="AU32" s="892"/>
      <c r="AV32" s="892"/>
      <c r="AW32" s="892"/>
    </row>
    <row r="33" spans="1:49" ht="21" customHeight="1" thickBot="1">
      <c r="A33" s="1099" t="s">
        <v>30</v>
      </c>
      <c r="B33" s="1106"/>
      <c r="C33" s="929">
        <f>SUM(C8:C32)</f>
        <v>0</v>
      </c>
      <c r="D33" s="929">
        <f>SUM(D8:D32)</f>
        <v>0</v>
      </c>
      <c r="E33" s="930">
        <f t="shared" ref="E33:M33" si="7">SUM(E8:E32)</f>
        <v>0</v>
      </c>
      <c r="F33" s="930">
        <f t="shared" si="7"/>
        <v>0</v>
      </c>
      <c r="G33" s="930">
        <f t="shared" si="7"/>
        <v>0</v>
      </c>
      <c r="H33" s="930">
        <f t="shared" si="7"/>
        <v>0</v>
      </c>
      <c r="I33" s="930">
        <f>SUM(I8:I32)</f>
        <v>0</v>
      </c>
      <c r="J33" s="930">
        <f t="shared" si="7"/>
        <v>0</v>
      </c>
      <c r="K33" s="930">
        <f t="shared" si="7"/>
        <v>0</v>
      </c>
      <c r="L33" s="930">
        <f t="shared" si="7"/>
        <v>0</v>
      </c>
      <c r="M33" s="930">
        <f t="shared" si="7"/>
        <v>0</v>
      </c>
      <c r="N33" s="931">
        <f>SUM(N8:N32)</f>
        <v>0</v>
      </c>
      <c r="O33" s="930">
        <f>SUM(O8:O32)</f>
        <v>0</v>
      </c>
      <c r="P33" s="931">
        <f>SUM(P8:P32)</f>
        <v>0</v>
      </c>
      <c r="Q33" s="930">
        <f>SUM(Q8:Q32)</f>
        <v>0</v>
      </c>
      <c r="R33" s="930">
        <f t="shared" ref="R33:AW33" si="8">SUM(R8:R32)</f>
        <v>0</v>
      </c>
      <c r="S33" s="930">
        <f t="shared" si="8"/>
        <v>0</v>
      </c>
      <c r="T33" s="930">
        <f t="shared" si="8"/>
        <v>191262</v>
      </c>
      <c r="U33" s="930">
        <f t="shared" si="8"/>
        <v>37339</v>
      </c>
      <c r="V33" s="930">
        <f t="shared" si="8"/>
        <v>153923</v>
      </c>
      <c r="W33" s="930">
        <f t="shared" si="8"/>
        <v>400400.10000000003</v>
      </c>
      <c r="X33" s="930">
        <f t="shared" si="8"/>
        <v>52052.012999999992</v>
      </c>
      <c r="Y33" s="930">
        <f t="shared" si="8"/>
        <v>348348.08699999994</v>
      </c>
      <c r="Z33" s="930">
        <f t="shared" si="8"/>
        <v>348350</v>
      </c>
      <c r="AA33" s="930">
        <f t="shared" si="8"/>
        <v>235000</v>
      </c>
      <c r="AB33" s="930">
        <f t="shared" si="8"/>
        <v>89300</v>
      </c>
      <c r="AC33" s="930">
        <f t="shared" si="8"/>
        <v>324300</v>
      </c>
      <c r="AD33" s="930">
        <f t="shared" si="8"/>
        <v>324106</v>
      </c>
      <c r="AE33" s="930">
        <f t="shared" si="8"/>
        <v>313100</v>
      </c>
      <c r="AF33" s="930">
        <f t="shared" si="8"/>
        <v>20977.7</v>
      </c>
      <c r="AG33" s="930">
        <f t="shared" si="8"/>
        <v>292122.3</v>
      </c>
      <c r="AH33" s="930">
        <f t="shared" si="8"/>
        <v>292100</v>
      </c>
      <c r="AI33" s="930">
        <f t="shared" si="8"/>
        <v>0</v>
      </c>
      <c r="AJ33" s="930">
        <f t="shared" si="8"/>
        <v>0</v>
      </c>
      <c r="AK33" s="930">
        <f t="shared" si="8"/>
        <v>0</v>
      </c>
      <c r="AL33" s="930">
        <f t="shared" si="8"/>
        <v>0</v>
      </c>
      <c r="AM33" s="930">
        <f t="shared" si="8"/>
        <v>0</v>
      </c>
      <c r="AN33" s="930">
        <f t="shared" si="8"/>
        <v>0</v>
      </c>
      <c r="AO33" s="930">
        <f t="shared" si="8"/>
        <v>0</v>
      </c>
      <c r="AP33" s="930">
        <f t="shared" si="8"/>
        <v>0</v>
      </c>
      <c r="AQ33" s="930">
        <f t="shared" si="8"/>
        <v>0</v>
      </c>
      <c r="AR33" s="930">
        <f t="shared" si="8"/>
        <v>0</v>
      </c>
      <c r="AS33" s="930">
        <f t="shared" si="8"/>
        <v>0</v>
      </c>
      <c r="AT33" s="930">
        <f t="shared" si="8"/>
        <v>0</v>
      </c>
      <c r="AU33" s="930">
        <f t="shared" si="8"/>
        <v>0</v>
      </c>
      <c r="AV33" s="930">
        <f t="shared" si="8"/>
        <v>0</v>
      </c>
      <c r="AW33" s="930">
        <f t="shared" si="8"/>
        <v>0</v>
      </c>
    </row>
    <row r="35" spans="1:49">
      <c r="N35" s="867"/>
    </row>
  </sheetData>
  <mergeCells count="10">
    <mergeCell ref="C6:AW6"/>
    <mergeCell ref="N5:R5"/>
    <mergeCell ref="A6:A7"/>
    <mergeCell ref="A33:B33"/>
    <mergeCell ref="P1:R1"/>
    <mergeCell ref="A2:F2"/>
    <mergeCell ref="P2:R2"/>
    <mergeCell ref="A3:F3"/>
    <mergeCell ref="P3:R3"/>
    <mergeCell ref="A4:R4"/>
  </mergeCells>
  <pageMargins left="0.7" right="0.7" top="0.75" bottom="0.75" header="0.3" footer="0.3"/>
  <pageSetup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/>
  </sheetPr>
  <dimension ref="A1"/>
  <sheetViews>
    <sheetView workbookViewId="0">
      <selection activeCell="H15" sqref="H15"/>
    </sheetView>
  </sheetViews>
  <sheetFormatPr defaultRowHeight="12.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/>
  </sheetPr>
  <dimension ref="A1"/>
  <sheetViews>
    <sheetView workbookViewId="0"/>
  </sheetViews>
  <sheetFormatPr defaultRowHeight="12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workbookViewId="0">
      <selection activeCell="C19" sqref="C19"/>
    </sheetView>
  </sheetViews>
  <sheetFormatPr defaultColWidth="9.1796875" defaultRowHeight="25" customHeight="1"/>
  <cols>
    <col min="1" max="1" width="5.81640625" style="16" customWidth="1"/>
    <col min="2" max="2" width="16" style="16" customWidth="1"/>
    <col min="3" max="3" width="15.453125" style="16" customWidth="1"/>
    <col min="4" max="4" width="16.54296875" style="16" customWidth="1"/>
    <col min="5" max="5" width="15.1796875" style="16" customWidth="1"/>
    <col min="6" max="7" width="8.81640625" style="16" customWidth="1"/>
    <col min="8" max="8" width="10.54296875" style="16" customWidth="1"/>
    <col min="9" max="16384" width="9.1796875" style="16"/>
  </cols>
  <sheetData>
    <row r="1" spans="1:9" ht="25" customHeight="1">
      <c r="A1" s="253"/>
      <c r="B1" s="253"/>
      <c r="C1" s="253"/>
      <c r="D1" s="253"/>
      <c r="E1" s="253"/>
      <c r="F1" s="253"/>
      <c r="G1" s="253"/>
      <c r="H1" s="253"/>
    </row>
    <row r="2" spans="1:9" ht="25" customHeight="1">
      <c r="A2" s="256"/>
      <c r="B2" s="256"/>
      <c r="C2" s="256"/>
      <c r="D2" s="256"/>
      <c r="E2" s="256"/>
      <c r="F2" s="986" t="s">
        <v>2</v>
      </c>
      <c r="G2" s="986"/>
      <c r="H2" s="986"/>
      <c r="I2" s="30"/>
    </row>
    <row r="3" spans="1:9" ht="25" customHeight="1">
      <c r="A3" s="973" t="s">
        <v>3</v>
      </c>
      <c r="B3" s="973"/>
      <c r="C3" s="973"/>
      <c r="D3" s="973"/>
      <c r="E3" s="258"/>
      <c r="F3" s="987" t="s">
        <v>4</v>
      </c>
      <c r="G3" s="987"/>
      <c r="H3" s="987"/>
      <c r="I3" s="97"/>
    </row>
    <row r="4" spans="1:9" ht="25" customHeight="1">
      <c r="A4" s="988" t="s">
        <v>5</v>
      </c>
      <c r="B4" s="988"/>
      <c r="C4" s="988"/>
      <c r="D4" s="988"/>
      <c r="E4" s="260"/>
      <c r="F4" s="989">
        <v>3</v>
      </c>
      <c r="G4" s="989"/>
      <c r="H4" s="989"/>
      <c r="I4" s="98"/>
    </row>
    <row r="5" spans="1:9" ht="27.75" customHeight="1">
      <c r="A5" s="956" t="s">
        <v>284</v>
      </c>
      <c r="B5" s="956"/>
      <c r="C5" s="956"/>
      <c r="D5" s="956"/>
      <c r="E5" s="956"/>
      <c r="F5" s="956"/>
      <c r="G5" s="956"/>
      <c r="H5" s="956"/>
    </row>
    <row r="6" spans="1:9" ht="25" customHeight="1">
      <c r="A6" s="980" t="s">
        <v>368</v>
      </c>
      <c r="B6" s="980"/>
      <c r="C6" s="980"/>
      <c r="D6" s="980"/>
      <c r="E6" s="980"/>
      <c r="F6" s="980"/>
      <c r="G6" s="980"/>
      <c r="H6" s="980"/>
    </row>
    <row r="7" spans="1:9" ht="25" customHeight="1" thickBot="1">
      <c r="A7" s="261"/>
      <c r="B7" s="261"/>
      <c r="C7" s="261"/>
      <c r="D7" s="262"/>
      <c r="E7" s="261"/>
      <c r="F7" s="981" t="s">
        <v>6</v>
      </c>
      <c r="G7" s="981"/>
      <c r="H7" s="981"/>
    </row>
    <row r="8" spans="1:9" ht="25" customHeight="1">
      <c r="A8" s="982" t="s">
        <v>7</v>
      </c>
      <c r="B8" s="263" t="s">
        <v>8</v>
      </c>
      <c r="C8" s="264" t="s">
        <v>9</v>
      </c>
      <c r="D8" s="263" t="s">
        <v>10</v>
      </c>
      <c r="E8" s="265" t="s">
        <v>9</v>
      </c>
      <c r="F8" s="984" t="s">
        <v>11</v>
      </c>
      <c r="G8" s="985"/>
      <c r="H8" s="266" t="s">
        <v>12</v>
      </c>
    </row>
    <row r="9" spans="1:9" ht="25" customHeight="1">
      <c r="A9" s="983"/>
      <c r="B9" s="267" t="s">
        <v>13</v>
      </c>
      <c r="C9" s="267" t="s">
        <v>279</v>
      </c>
      <c r="D9" s="267" t="s">
        <v>365</v>
      </c>
      <c r="E9" s="267" t="s">
        <v>365</v>
      </c>
      <c r="F9" s="268" t="s">
        <v>14</v>
      </c>
      <c r="G9" s="269" t="s">
        <v>15</v>
      </c>
      <c r="H9" s="270"/>
    </row>
    <row r="10" spans="1:9" ht="20.25" customHeight="1">
      <c r="A10" s="271">
        <v>1</v>
      </c>
      <c r="B10" s="272">
        <v>2</v>
      </c>
      <c r="C10" s="271">
        <v>3</v>
      </c>
      <c r="D10" s="272">
        <v>4</v>
      </c>
      <c r="E10" s="271">
        <v>6</v>
      </c>
      <c r="F10" s="272">
        <v>6</v>
      </c>
      <c r="G10" s="271">
        <v>7</v>
      </c>
      <c r="H10" s="273"/>
    </row>
    <row r="11" spans="1:9" ht="25" customHeight="1">
      <c r="A11" s="274">
        <v>1</v>
      </c>
      <c r="B11" s="321" t="s">
        <v>16</v>
      </c>
      <c r="C11" s="275"/>
      <c r="D11" s="276">
        <v>3000</v>
      </c>
      <c r="E11" s="277">
        <v>2770</v>
      </c>
      <c r="F11" s="278">
        <f>E11/D11*100</f>
        <v>92.333333333333329</v>
      </c>
      <c r="G11" s="279">
        <f>E11-C11</f>
        <v>2770</v>
      </c>
      <c r="H11" s="280"/>
    </row>
    <row r="12" spans="1:9" ht="25" customHeight="1">
      <c r="A12" s="281">
        <v>2</v>
      </c>
      <c r="B12" s="321" t="s">
        <v>17</v>
      </c>
      <c r="C12" s="275"/>
      <c r="D12" s="276">
        <v>6000</v>
      </c>
      <c r="E12" s="277">
        <v>9515</v>
      </c>
      <c r="F12" s="278">
        <f>E12/D12*100</f>
        <v>158.58333333333334</v>
      </c>
      <c r="G12" s="279">
        <f>E12-C12</f>
        <v>9515</v>
      </c>
      <c r="H12" s="280"/>
    </row>
    <row r="13" spans="1:9" ht="25" customHeight="1">
      <c r="A13" s="274">
        <v>3</v>
      </c>
      <c r="B13" s="321" t="s">
        <v>103</v>
      </c>
      <c r="C13" s="277"/>
      <c r="D13" s="276">
        <v>1000</v>
      </c>
      <c r="E13" s="277">
        <v>0</v>
      </c>
      <c r="F13" s="278">
        <f>E13/D13*100</f>
        <v>0</v>
      </c>
      <c r="G13" s="279">
        <f>E13-C13</f>
        <v>0</v>
      </c>
      <c r="H13" s="280"/>
    </row>
    <row r="14" spans="1:9" ht="31.5" customHeight="1" thickBot="1">
      <c r="A14" s="978" t="s">
        <v>30</v>
      </c>
      <c r="B14" s="979"/>
      <c r="C14" s="282">
        <v>24254</v>
      </c>
      <c r="D14" s="283">
        <f>SUM(D11:D13)</f>
        <v>10000</v>
      </c>
      <c r="E14" s="283">
        <f>SUM(E11:E13)</f>
        <v>12285</v>
      </c>
      <c r="F14" s="284">
        <f>E14/D14*100</f>
        <v>122.85</v>
      </c>
      <c r="G14" s="285">
        <f>E14-C14</f>
        <v>-11969</v>
      </c>
      <c r="H14" s="286" t="s">
        <v>0</v>
      </c>
    </row>
    <row r="15" spans="1:9" ht="25" customHeight="1">
      <c r="E15" s="248"/>
    </row>
    <row r="16" spans="1:9" ht="25" customHeight="1">
      <c r="A16" s="320"/>
      <c r="B16" s="320"/>
      <c r="C16" s="320"/>
      <c r="D16" s="320"/>
      <c r="E16" s="320"/>
      <c r="F16" s="320"/>
      <c r="G16" s="320"/>
      <c r="H16" s="320"/>
    </row>
    <row r="17" spans="1:8" ht="25" customHeight="1">
      <c r="A17" s="29"/>
      <c r="B17" s="29"/>
      <c r="C17" s="29"/>
      <c r="D17" s="29"/>
      <c r="E17" s="29"/>
      <c r="F17" s="29"/>
      <c r="G17" s="29"/>
      <c r="H17" s="29"/>
    </row>
    <row r="18" spans="1:8" ht="25" customHeight="1">
      <c r="C18" s="29"/>
      <c r="D18" s="29"/>
      <c r="E18" s="29"/>
      <c r="F18" s="29"/>
    </row>
  </sheetData>
  <mergeCells count="11">
    <mergeCell ref="F2:H2"/>
    <mergeCell ref="A3:D3"/>
    <mergeCell ref="F3:H3"/>
    <mergeCell ref="A4:D4"/>
    <mergeCell ref="F4:H4"/>
    <mergeCell ref="A14:B14"/>
    <mergeCell ref="A5:H5"/>
    <mergeCell ref="A6:H6"/>
    <mergeCell ref="F7:H7"/>
    <mergeCell ref="A8:A9"/>
    <mergeCell ref="F8:G8"/>
  </mergeCells>
  <printOptions horizontalCentered="1"/>
  <pageMargins left="0.5" right="0.25" top="0.5" bottom="0.5" header="0.25" footer="0.2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70C0"/>
  </sheetPr>
  <dimension ref="A1:P27"/>
  <sheetViews>
    <sheetView workbookViewId="0">
      <selection activeCell="A4" sqref="A4:D4"/>
    </sheetView>
  </sheetViews>
  <sheetFormatPr defaultRowHeight="12.5"/>
  <cols>
    <col min="1" max="1" width="9.1796875" customWidth="1"/>
    <col min="2" max="2" width="33.1796875" customWidth="1"/>
    <col min="3" max="3" width="23.81640625" customWidth="1"/>
    <col min="4" max="4" width="27.453125" customWidth="1"/>
  </cols>
  <sheetData>
    <row r="1" spans="1:16" ht="27">
      <c r="A1" s="287"/>
      <c r="B1" s="287"/>
      <c r="D1" s="347" t="s">
        <v>2</v>
      </c>
    </row>
    <row r="2" spans="1:16" ht="33">
      <c r="A2" s="1032" t="s">
        <v>3</v>
      </c>
      <c r="B2" s="1032"/>
      <c r="D2" s="346" t="s">
        <v>4</v>
      </c>
    </row>
    <row r="3" spans="1:16" ht="33">
      <c r="A3" s="987" t="s">
        <v>5</v>
      </c>
      <c r="B3" s="987"/>
      <c r="D3" s="682">
        <v>3</v>
      </c>
    </row>
    <row r="4" spans="1:16" ht="40.4" customHeight="1">
      <c r="A4" s="973" t="s">
        <v>586</v>
      </c>
      <c r="B4" s="973"/>
      <c r="C4" s="973"/>
      <c r="D4" s="973"/>
    </row>
    <row r="5" spans="1:16" ht="23.25" customHeight="1">
      <c r="A5" s="683" t="s">
        <v>540</v>
      </c>
      <c r="B5" s="683" t="s">
        <v>588</v>
      </c>
      <c r="C5" s="683" t="s">
        <v>587</v>
      </c>
      <c r="D5" s="683" t="s">
        <v>543</v>
      </c>
      <c r="E5" s="603"/>
      <c r="F5" s="603"/>
      <c r="G5" s="603"/>
      <c r="H5" s="603"/>
      <c r="I5" s="603"/>
      <c r="J5" s="603"/>
      <c r="K5" s="603"/>
      <c r="L5" s="603"/>
      <c r="M5" s="603"/>
      <c r="N5" s="603"/>
      <c r="O5" s="603"/>
    </row>
    <row r="6" spans="1:16" ht="29.25" customHeight="1">
      <c r="A6" s="692"/>
      <c r="B6" s="692"/>
      <c r="C6" s="684" t="s">
        <v>380</v>
      </c>
      <c r="D6" s="685" t="s">
        <v>544</v>
      </c>
      <c r="E6" s="603"/>
      <c r="F6" s="603"/>
      <c r="G6" s="603"/>
      <c r="H6" s="603"/>
      <c r="I6" s="603"/>
      <c r="J6" s="603"/>
      <c r="K6" s="603"/>
      <c r="L6" s="603"/>
      <c r="M6" s="603"/>
      <c r="N6" s="603"/>
      <c r="O6" s="603"/>
      <c r="P6" s="603"/>
    </row>
    <row r="7" spans="1:16" ht="30" customHeight="1">
      <c r="A7" s="686">
        <v>1</v>
      </c>
      <c r="B7" s="687"/>
      <c r="C7" s="688"/>
      <c r="D7" s="688"/>
      <c r="E7" s="603"/>
      <c r="F7" s="603"/>
      <c r="G7" s="603"/>
      <c r="H7" s="603"/>
      <c r="I7" s="603"/>
      <c r="J7" s="603"/>
      <c r="K7" s="603"/>
      <c r="L7" s="603"/>
      <c r="M7" s="603"/>
      <c r="N7" s="603"/>
      <c r="O7" s="603"/>
      <c r="P7" s="603"/>
    </row>
    <row r="8" spans="1:16" ht="30" customHeight="1">
      <c r="A8" s="686">
        <v>2</v>
      </c>
      <c r="B8" s="687"/>
      <c r="C8" s="688"/>
      <c r="D8" s="688"/>
      <c r="E8" s="603"/>
      <c r="F8" s="603"/>
      <c r="G8" s="603"/>
      <c r="H8" s="603"/>
      <c r="I8" s="603"/>
      <c r="J8" s="603"/>
      <c r="K8" s="603"/>
      <c r="L8" s="603"/>
      <c r="M8" s="603"/>
      <c r="N8" s="603"/>
      <c r="O8" s="603"/>
      <c r="P8" s="603"/>
    </row>
    <row r="9" spans="1:16" ht="30" customHeight="1">
      <c r="A9" s="686">
        <v>3</v>
      </c>
      <c r="B9" s="687"/>
      <c r="C9" s="688"/>
      <c r="D9" s="688"/>
      <c r="E9" s="603"/>
      <c r="F9" s="603"/>
      <c r="G9" s="603"/>
      <c r="H9" s="603"/>
      <c r="I9" s="603"/>
      <c r="J9" s="603"/>
      <c r="K9" s="603"/>
      <c r="L9" s="603"/>
      <c r="M9" s="603"/>
      <c r="N9" s="603"/>
      <c r="O9" s="603"/>
      <c r="P9" s="603"/>
    </row>
    <row r="10" spans="1:16" ht="30" customHeight="1">
      <c r="A10" s="686">
        <v>4</v>
      </c>
      <c r="B10" s="687"/>
      <c r="C10" s="688"/>
      <c r="D10" s="688"/>
      <c r="E10" s="603"/>
      <c r="F10" s="603"/>
      <c r="G10" s="603"/>
      <c r="H10" s="603"/>
      <c r="I10" s="603"/>
      <c r="J10" s="603"/>
      <c r="K10" s="603"/>
      <c r="L10" s="603"/>
      <c r="M10" s="603"/>
      <c r="N10" s="603"/>
      <c r="O10" s="603"/>
      <c r="P10" s="603"/>
    </row>
    <row r="11" spans="1:16" ht="30" customHeight="1">
      <c r="A11" s="686">
        <v>5</v>
      </c>
      <c r="B11" s="687"/>
      <c r="C11" s="688"/>
      <c r="D11" s="688"/>
      <c r="E11" s="603"/>
      <c r="F11" s="603"/>
      <c r="G11" s="603"/>
      <c r="H11" s="603"/>
      <c r="I11" s="603"/>
      <c r="J11" s="603"/>
      <c r="K11" s="603"/>
      <c r="L11" s="603"/>
      <c r="M11" s="603"/>
      <c r="N11" s="603"/>
      <c r="O11" s="603"/>
      <c r="P11" s="603"/>
    </row>
    <row r="12" spans="1:16" ht="30" customHeight="1">
      <c r="A12" s="686">
        <v>6</v>
      </c>
      <c r="B12" s="687"/>
      <c r="C12" s="688"/>
      <c r="D12" s="688"/>
      <c r="E12" s="603"/>
      <c r="F12" s="603"/>
      <c r="G12" s="603"/>
      <c r="H12" s="603"/>
      <c r="I12" s="603"/>
      <c r="J12" s="603"/>
      <c r="K12" s="603"/>
      <c r="L12" s="603"/>
      <c r="M12" s="603"/>
      <c r="N12" s="603"/>
      <c r="O12" s="603"/>
      <c r="P12" s="603"/>
    </row>
    <row r="13" spans="1:16" ht="30" customHeight="1">
      <c r="A13" s="686">
        <v>7</v>
      </c>
      <c r="B13" s="687"/>
      <c r="C13" s="688"/>
      <c r="D13" s="688"/>
      <c r="E13" s="603"/>
      <c r="F13" s="603"/>
      <c r="G13" s="603"/>
      <c r="H13" s="603"/>
      <c r="I13" s="603"/>
      <c r="J13" s="603"/>
      <c r="K13" s="603"/>
      <c r="L13" s="603"/>
      <c r="M13" s="603"/>
      <c r="N13" s="603"/>
      <c r="O13" s="603"/>
      <c r="P13" s="603"/>
    </row>
    <row r="14" spans="1:16" ht="30" customHeight="1">
      <c r="A14" s="686">
        <v>8</v>
      </c>
      <c r="B14" s="687"/>
      <c r="C14" s="688"/>
      <c r="D14" s="688"/>
      <c r="E14" s="603"/>
      <c r="F14" s="603"/>
      <c r="G14" s="603"/>
      <c r="H14" s="603"/>
      <c r="I14" s="603"/>
      <c r="J14" s="603"/>
      <c r="K14" s="603"/>
      <c r="L14" s="603"/>
      <c r="M14" s="603"/>
      <c r="N14" s="603"/>
      <c r="O14" s="603"/>
      <c r="P14" s="603"/>
    </row>
    <row r="15" spans="1:16" ht="30" customHeight="1">
      <c r="A15" s="686">
        <v>9</v>
      </c>
      <c r="B15" s="687"/>
      <c r="C15" s="688"/>
      <c r="D15" s="688"/>
      <c r="E15" s="603"/>
      <c r="F15" s="603"/>
      <c r="G15" s="603"/>
      <c r="H15" s="603"/>
      <c r="I15" s="603"/>
      <c r="J15" s="603"/>
      <c r="K15" s="603"/>
      <c r="L15" s="603"/>
      <c r="M15" s="603"/>
      <c r="N15" s="603"/>
      <c r="O15" s="603"/>
      <c r="P15" s="603"/>
    </row>
    <row r="16" spans="1:16" ht="30" customHeight="1">
      <c r="A16" s="686">
        <v>10</v>
      </c>
      <c r="B16" s="687"/>
      <c r="C16" s="688"/>
      <c r="D16" s="688"/>
      <c r="E16" s="603"/>
      <c r="F16" s="603"/>
      <c r="G16" s="603"/>
      <c r="H16" s="603"/>
      <c r="I16" s="603"/>
      <c r="J16" s="603"/>
      <c r="K16" s="603"/>
      <c r="L16" s="603"/>
      <c r="M16" s="603"/>
      <c r="N16" s="603"/>
      <c r="O16" s="603"/>
      <c r="P16" s="603"/>
    </row>
    <row r="17" spans="1:16" ht="30" customHeight="1">
      <c r="A17" s="686">
        <v>11</v>
      </c>
      <c r="B17" s="687"/>
      <c r="C17" s="688"/>
      <c r="D17" s="688"/>
      <c r="E17" s="603"/>
      <c r="F17" s="603"/>
      <c r="G17" s="603"/>
      <c r="H17" s="603"/>
      <c r="I17" s="603"/>
      <c r="J17" s="603"/>
      <c r="K17" s="603"/>
      <c r="L17" s="603"/>
      <c r="M17" s="603"/>
      <c r="N17" s="603"/>
      <c r="O17" s="603"/>
      <c r="P17" s="603"/>
    </row>
    <row r="18" spans="1:16" ht="30" customHeight="1">
      <c r="A18" s="686">
        <v>12</v>
      </c>
      <c r="B18" s="687"/>
      <c r="C18" s="688"/>
      <c r="D18" s="688"/>
      <c r="E18" s="603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03"/>
    </row>
    <row r="19" spans="1:16" ht="30" customHeight="1">
      <c r="A19" s="686">
        <v>13</v>
      </c>
      <c r="B19" s="691"/>
      <c r="C19" s="688"/>
      <c r="D19" s="688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</row>
    <row r="20" spans="1:16" ht="30" customHeight="1">
      <c r="A20" s="686">
        <v>14</v>
      </c>
      <c r="B20" s="687"/>
      <c r="C20" s="688"/>
      <c r="D20" s="688"/>
      <c r="E20" s="603"/>
      <c r="F20" s="603"/>
      <c r="G20" s="603"/>
      <c r="H20" s="603"/>
      <c r="I20" s="603"/>
      <c r="J20" s="603"/>
      <c r="K20" s="603"/>
      <c r="L20" s="603"/>
      <c r="M20" s="603"/>
      <c r="N20" s="603"/>
      <c r="O20" s="603"/>
      <c r="P20" s="603"/>
    </row>
    <row r="21" spans="1:16" ht="30" customHeight="1">
      <c r="A21" s="686">
        <v>15</v>
      </c>
      <c r="B21" s="687"/>
      <c r="C21" s="688"/>
      <c r="D21" s="688"/>
      <c r="E21" s="603"/>
      <c r="F21" s="603"/>
      <c r="G21" s="603"/>
      <c r="H21" s="603"/>
      <c r="I21" s="603"/>
      <c r="J21" s="603"/>
      <c r="K21" s="603"/>
      <c r="L21" s="603"/>
      <c r="M21" s="603"/>
      <c r="N21" s="603"/>
      <c r="O21" s="603"/>
      <c r="P21" s="603"/>
    </row>
    <row r="22" spans="1:16" ht="30" customHeight="1">
      <c r="A22" s="686">
        <v>16</v>
      </c>
      <c r="B22" s="687"/>
      <c r="C22" s="688"/>
      <c r="D22" s="688"/>
      <c r="E22" s="603"/>
      <c r="F22" s="603"/>
      <c r="G22" s="603"/>
      <c r="H22" s="603"/>
      <c r="I22" s="603"/>
      <c r="J22" s="603"/>
      <c r="K22" s="603"/>
      <c r="L22" s="603"/>
      <c r="M22" s="603"/>
      <c r="N22" s="603"/>
      <c r="O22" s="603"/>
      <c r="P22" s="603"/>
    </row>
    <row r="23" spans="1:16" ht="30" customHeight="1">
      <c r="A23" s="686">
        <v>17</v>
      </c>
      <c r="B23" s="687"/>
      <c r="C23" s="688"/>
      <c r="D23" s="688"/>
      <c r="E23" s="603"/>
      <c r="F23" s="603"/>
      <c r="G23" s="603"/>
      <c r="H23" s="603"/>
      <c r="I23" s="603"/>
      <c r="J23" s="603"/>
      <c r="K23" s="603"/>
      <c r="L23" s="603"/>
      <c r="M23" s="603"/>
      <c r="N23" s="603"/>
      <c r="O23" s="603"/>
      <c r="P23" s="603"/>
    </row>
    <row r="24" spans="1:16" ht="30" customHeight="1">
      <c r="A24" s="686">
        <v>18</v>
      </c>
      <c r="B24" s="687"/>
      <c r="C24" s="688"/>
      <c r="D24" s="688"/>
      <c r="E24" s="603"/>
      <c r="F24" s="603"/>
      <c r="G24" s="603"/>
      <c r="H24" s="603"/>
      <c r="I24" s="603"/>
      <c r="J24" s="603"/>
      <c r="K24" s="603"/>
      <c r="L24" s="603"/>
      <c r="M24" s="603"/>
      <c r="N24" s="603"/>
      <c r="O24" s="603"/>
      <c r="P24" s="603"/>
    </row>
    <row r="25" spans="1:16" ht="30" customHeight="1">
      <c r="A25" s="686">
        <v>19</v>
      </c>
      <c r="B25" s="687"/>
      <c r="C25" s="688"/>
      <c r="D25" s="688"/>
      <c r="E25" s="603"/>
      <c r="F25" s="603"/>
      <c r="G25" s="603"/>
      <c r="H25" s="603"/>
      <c r="I25" s="603"/>
      <c r="J25" s="603"/>
      <c r="K25" s="603"/>
      <c r="L25" s="603"/>
      <c r="M25" s="603"/>
      <c r="N25" s="603"/>
      <c r="O25" s="603"/>
      <c r="P25" s="603"/>
    </row>
    <row r="26" spans="1:16" ht="30" customHeight="1">
      <c r="A26" s="686">
        <v>20</v>
      </c>
      <c r="B26" s="691"/>
      <c r="C26" s="688"/>
      <c r="D26" s="688"/>
      <c r="E26" s="603"/>
      <c r="F26" s="603"/>
      <c r="G26" s="603"/>
      <c r="H26" s="603"/>
      <c r="I26" s="603"/>
      <c r="J26" s="603"/>
      <c r="K26" s="603"/>
      <c r="L26" s="603"/>
      <c r="M26" s="603"/>
      <c r="N26" s="603"/>
      <c r="O26" s="603"/>
      <c r="P26" s="603"/>
    </row>
    <row r="27" spans="1:16" s="603" customFormat="1" ht="30">
      <c r="A27"/>
      <c r="B27"/>
      <c r="C27"/>
      <c r="D27"/>
    </row>
  </sheetData>
  <mergeCells count="3">
    <mergeCell ref="A2:B2"/>
    <mergeCell ref="A3:B3"/>
    <mergeCell ref="A4:D4"/>
  </mergeCells>
  <printOptions horizontalCentered="1"/>
  <pageMargins left="0.25" right="0.5" top="0.5" bottom="0.2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B050"/>
  </sheetPr>
  <dimension ref="A1:G38"/>
  <sheetViews>
    <sheetView tabSelected="1" topLeftCell="A5" zoomScale="85" zoomScaleNormal="85" workbookViewId="0">
      <selection activeCell="L16" sqref="L16"/>
    </sheetView>
  </sheetViews>
  <sheetFormatPr defaultColWidth="9.1796875" defaultRowHeight="18" customHeight="1"/>
  <cols>
    <col min="1" max="1" width="5.54296875" style="390" customWidth="1"/>
    <col min="2" max="2" width="38.81640625" style="390" customWidth="1"/>
    <col min="3" max="3" width="15.1796875" style="390" customWidth="1"/>
    <col min="4" max="4" width="17.1796875" style="390" customWidth="1"/>
    <col min="5" max="5" width="16.81640625" style="390" customWidth="1"/>
    <col min="6" max="6" width="24.81640625" style="390" customWidth="1"/>
    <col min="7" max="7" width="26.81640625" style="390" customWidth="1"/>
    <col min="8" max="16384" width="9.1796875" style="390"/>
  </cols>
  <sheetData>
    <row r="1" spans="1:7" ht="21" customHeight="1">
      <c r="F1" s="974" t="s">
        <v>364</v>
      </c>
      <c r="G1" s="974"/>
    </row>
    <row r="2" spans="1:7" ht="19" customHeight="1">
      <c r="A2" s="963" t="s">
        <v>3</v>
      </c>
      <c r="B2" s="963"/>
      <c r="C2" s="31"/>
      <c r="D2" s="31"/>
      <c r="E2" s="31"/>
      <c r="F2" s="976" t="s">
        <v>4</v>
      </c>
      <c r="G2" s="976"/>
    </row>
    <row r="3" spans="1:7" ht="18" customHeight="1">
      <c r="A3" s="963" t="s">
        <v>5</v>
      </c>
      <c r="B3" s="963"/>
      <c r="C3" s="244"/>
      <c r="D3" s="31"/>
      <c r="E3" s="31"/>
      <c r="F3" s="1058">
        <v>3</v>
      </c>
      <c r="G3" s="1058"/>
    </row>
    <row r="4" spans="1:7" ht="25.4" customHeight="1" thickBot="1">
      <c r="A4" s="1107" t="s">
        <v>625</v>
      </c>
      <c r="B4" s="1107"/>
      <c r="C4" s="1107"/>
      <c r="D4" s="1107"/>
      <c r="E4" s="1107"/>
      <c r="F4" s="1107"/>
      <c r="G4" s="1107"/>
    </row>
    <row r="5" spans="1:7" ht="21" customHeight="1">
      <c r="A5" s="996" t="s">
        <v>7</v>
      </c>
      <c r="B5" s="1092" t="s">
        <v>174</v>
      </c>
      <c r="C5" s="1110" t="s">
        <v>175</v>
      </c>
      <c r="D5" s="1111"/>
      <c r="E5" s="1111"/>
      <c r="F5" s="1112"/>
      <c r="G5" s="1000" t="s">
        <v>176</v>
      </c>
    </row>
    <row r="6" spans="1:7" ht="22.4" customHeight="1">
      <c r="A6" s="997"/>
      <c r="B6" s="1093"/>
      <c r="C6" s="55" t="s">
        <v>662</v>
      </c>
      <c r="D6" s="55" t="s">
        <v>663</v>
      </c>
      <c r="E6" s="55" t="s">
        <v>664</v>
      </c>
      <c r="F6" s="55" t="s">
        <v>42</v>
      </c>
      <c r="G6" s="1001"/>
    </row>
    <row r="7" spans="1:7" ht="14.9" customHeight="1">
      <c r="A7" s="43">
        <v>1</v>
      </c>
      <c r="B7" s="25" t="s">
        <v>16</v>
      </c>
      <c r="C7" s="919"/>
      <c r="D7" s="919"/>
      <c r="E7" s="919"/>
      <c r="F7" s="829">
        <f>SUM(C7:E7)</f>
        <v>0</v>
      </c>
      <c r="G7" s="830"/>
    </row>
    <row r="8" spans="1:7" ht="14.9" customHeight="1">
      <c r="A8" s="43">
        <v>2</v>
      </c>
      <c r="B8" s="25" t="s">
        <v>17</v>
      </c>
      <c r="C8" s="919"/>
      <c r="D8" s="919"/>
      <c r="E8" s="919"/>
      <c r="F8" s="829">
        <f t="shared" ref="F8:F35" si="0">SUM(C8:E8)</f>
        <v>0</v>
      </c>
      <c r="G8" s="830"/>
    </row>
    <row r="9" spans="1:7" ht="14.9" customHeight="1">
      <c r="A9" s="43">
        <v>3</v>
      </c>
      <c r="B9" s="25" t="s">
        <v>103</v>
      </c>
      <c r="C9" s="919"/>
      <c r="D9" s="919"/>
      <c r="E9" s="919"/>
      <c r="F9" s="829">
        <f t="shared" si="0"/>
        <v>0</v>
      </c>
      <c r="G9" s="830"/>
    </row>
    <row r="10" spans="1:7" ht="14.9" customHeight="1">
      <c r="A10" s="43">
        <v>4</v>
      </c>
      <c r="B10" s="25" t="s">
        <v>18</v>
      </c>
      <c r="C10" s="919"/>
      <c r="D10" s="919"/>
      <c r="E10" s="919"/>
      <c r="F10" s="829">
        <f t="shared" si="0"/>
        <v>0</v>
      </c>
      <c r="G10" s="830"/>
    </row>
    <row r="11" spans="1:7" ht="14.9" customHeight="1">
      <c r="A11" s="43">
        <v>5</v>
      </c>
      <c r="B11" s="25" t="s">
        <v>34</v>
      </c>
      <c r="C11" s="920"/>
      <c r="D11" s="920"/>
      <c r="E11" s="919"/>
      <c r="F11" s="829">
        <f t="shared" si="0"/>
        <v>0</v>
      </c>
      <c r="G11" s="831"/>
    </row>
    <row r="12" spans="1:7" ht="14.9" customHeight="1">
      <c r="A12" s="43">
        <v>6</v>
      </c>
      <c r="B12" s="25" t="s">
        <v>19</v>
      </c>
      <c r="C12" s="919"/>
      <c r="D12" s="919"/>
      <c r="E12" s="919"/>
      <c r="F12" s="829">
        <f t="shared" si="0"/>
        <v>0</v>
      </c>
      <c r="G12" s="830"/>
    </row>
    <row r="13" spans="1:7" ht="14.9" customHeight="1">
      <c r="A13" s="43">
        <v>7</v>
      </c>
      <c r="B13" s="25" t="s">
        <v>285</v>
      </c>
      <c r="C13" s="919"/>
      <c r="D13" s="919"/>
      <c r="E13" s="919"/>
      <c r="F13" s="829">
        <f t="shared" si="0"/>
        <v>0</v>
      </c>
      <c r="G13" s="830"/>
    </row>
    <row r="14" spans="1:7" ht="14.9" customHeight="1">
      <c r="A14" s="43">
        <v>8</v>
      </c>
      <c r="B14" s="25" t="s">
        <v>20</v>
      </c>
      <c r="C14" s="919"/>
      <c r="D14" s="919"/>
      <c r="E14" s="919"/>
      <c r="F14" s="829">
        <f t="shared" si="0"/>
        <v>0</v>
      </c>
      <c r="G14" s="830"/>
    </row>
    <row r="15" spans="1:7" ht="14.9" customHeight="1">
      <c r="A15" s="43">
        <v>9</v>
      </c>
      <c r="B15" s="25" t="s">
        <v>21</v>
      </c>
      <c r="C15" s="919"/>
      <c r="D15" s="919"/>
      <c r="E15" s="919"/>
      <c r="F15" s="829">
        <f t="shared" si="0"/>
        <v>0</v>
      </c>
      <c r="G15" s="830"/>
    </row>
    <row r="16" spans="1:7" ht="14.9" customHeight="1">
      <c r="A16" s="43">
        <v>10</v>
      </c>
      <c r="B16" s="25" t="s">
        <v>22</v>
      </c>
      <c r="C16" s="919"/>
      <c r="D16" s="920"/>
      <c r="E16" s="919"/>
      <c r="F16" s="829">
        <f t="shared" si="0"/>
        <v>0</v>
      </c>
      <c r="G16" s="830"/>
    </row>
    <row r="17" spans="1:7" ht="14.9" customHeight="1">
      <c r="A17" s="43">
        <v>11</v>
      </c>
      <c r="B17" s="384" t="s">
        <v>35</v>
      </c>
      <c r="C17" s="919"/>
      <c r="D17" s="919"/>
      <c r="E17" s="919"/>
      <c r="F17" s="829">
        <f t="shared" si="0"/>
        <v>0</v>
      </c>
      <c r="G17" s="831"/>
    </row>
    <row r="18" spans="1:7" ht="14.9" customHeight="1">
      <c r="A18" s="43">
        <v>12</v>
      </c>
      <c r="B18" s="384" t="s">
        <v>23</v>
      </c>
      <c r="C18" s="919"/>
      <c r="D18" s="919"/>
      <c r="E18" s="919"/>
      <c r="F18" s="829">
        <f t="shared" si="0"/>
        <v>0</v>
      </c>
      <c r="G18" s="830"/>
    </row>
    <row r="19" spans="1:7" ht="14.9" customHeight="1">
      <c r="A19" s="43">
        <v>13</v>
      </c>
      <c r="B19" s="384" t="s">
        <v>24</v>
      </c>
      <c r="C19" s="919"/>
      <c r="D19" s="919"/>
      <c r="E19" s="919"/>
      <c r="F19" s="829">
        <f t="shared" si="0"/>
        <v>0</v>
      </c>
      <c r="G19" s="830"/>
    </row>
    <row r="20" spans="1:7" ht="14.9" customHeight="1">
      <c r="A20" s="43">
        <v>14</v>
      </c>
      <c r="B20" s="384" t="s">
        <v>25</v>
      </c>
      <c r="C20" s="919"/>
      <c r="D20" s="919"/>
      <c r="E20" s="919"/>
      <c r="F20" s="829">
        <f t="shared" si="0"/>
        <v>0</v>
      </c>
      <c r="G20" s="830"/>
    </row>
    <row r="21" spans="1:7" ht="14.9" customHeight="1">
      <c r="A21" s="450">
        <v>15</v>
      </c>
      <c r="B21" s="384" t="s">
        <v>395</v>
      </c>
      <c r="C21" s="919"/>
      <c r="D21" s="919"/>
      <c r="E21" s="919"/>
      <c r="F21" s="829">
        <f t="shared" si="0"/>
        <v>0</v>
      </c>
      <c r="G21" s="832"/>
    </row>
    <row r="22" spans="1:7" ht="14.9" customHeight="1">
      <c r="A22" s="450">
        <v>16</v>
      </c>
      <c r="B22" s="384" t="s">
        <v>36</v>
      </c>
      <c r="C22" s="919"/>
      <c r="D22" s="919"/>
      <c r="E22" s="919"/>
      <c r="F22" s="829">
        <f t="shared" si="0"/>
        <v>0</v>
      </c>
      <c r="G22" s="832"/>
    </row>
    <row r="23" spans="1:7" ht="14.9" customHeight="1">
      <c r="A23" s="43">
        <v>17</v>
      </c>
      <c r="B23" s="384" t="s">
        <v>26</v>
      </c>
      <c r="C23" s="919"/>
      <c r="D23" s="919"/>
      <c r="E23" s="919"/>
      <c r="F23" s="829">
        <f t="shared" si="0"/>
        <v>0</v>
      </c>
      <c r="G23" s="830"/>
    </row>
    <row r="24" spans="1:7" ht="14.9" customHeight="1">
      <c r="A24" s="43">
        <v>18</v>
      </c>
      <c r="B24" s="384" t="s">
        <v>27</v>
      </c>
      <c r="C24" s="919"/>
      <c r="D24" s="919"/>
      <c r="E24" s="919"/>
      <c r="F24" s="829">
        <f t="shared" si="0"/>
        <v>0</v>
      </c>
      <c r="G24" s="830"/>
    </row>
    <row r="25" spans="1:7" ht="14.9" customHeight="1">
      <c r="A25" s="43">
        <v>19</v>
      </c>
      <c r="B25" s="384" t="s">
        <v>28</v>
      </c>
      <c r="C25" s="919"/>
      <c r="D25" s="919"/>
      <c r="E25" s="919"/>
      <c r="F25" s="829">
        <f t="shared" si="0"/>
        <v>0</v>
      </c>
      <c r="G25" s="830"/>
    </row>
    <row r="26" spans="1:7" ht="14.9" customHeight="1">
      <c r="A26" s="43">
        <v>20</v>
      </c>
      <c r="B26" s="384" t="s">
        <v>29</v>
      </c>
      <c r="C26" s="919"/>
      <c r="D26" s="919"/>
      <c r="E26" s="919"/>
      <c r="F26" s="829">
        <f t="shared" si="0"/>
        <v>0</v>
      </c>
      <c r="G26" s="830"/>
    </row>
    <row r="27" spans="1:7" ht="14.9" customHeight="1">
      <c r="A27" s="43">
        <v>21</v>
      </c>
      <c r="B27" s="384" t="s">
        <v>37</v>
      </c>
      <c r="C27" s="919"/>
      <c r="D27" s="919"/>
      <c r="E27" s="919"/>
      <c r="F27" s="829">
        <f t="shared" si="0"/>
        <v>0</v>
      </c>
      <c r="G27" s="830"/>
    </row>
    <row r="28" spans="1:7" ht="14.9" customHeight="1">
      <c r="A28" s="450">
        <v>22</v>
      </c>
      <c r="B28" s="384" t="s">
        <v>409</v>
      </c>
      <c r="C28" s="919"/>
      <c r="D28" s="919"/>
      <c r="E28" s="919"/>
      <c r="F28" s="829">
        <f t="shared" si="0"/>
        <v>0</v>
      </c>
      <c r="G28" s="833"/>
    </row>
    <row r="29" spans="1:7" ht="14.9" customHeight="1">
      <c r="A29" s="450">
        <v>23</v>
      </c>
      <c r="B29" s="384" t="s">
        <v>43</v>
      </c>
      <c r="C29" s="919"/>
      <c r="D29" s="919"/>
      <c r="E29" s="919"/>
      <c r="F29" s="829">
        <f t="shared" si="0"/>
        <v>0</v>
      </c>
      <c r="G29" s="832"/>
    </row>
    <row r="30" spans="1:7" ht="14.9" customHeight="1">
      <c r="A30" s="43">
        <v>24</v>
      </c>
      <c r="B30" s="25" t="s">
        <v>38</v>
      </c>
      <c r="C30" s="919"/>
      <c r="D30" s="919"/>
      <c r="E30" s="919"/>
      <c r="F30" s="829">
        <f t="shared" si="0"/>
        <v>0</v>
      </c>
      <c r="G30" s="834"/>
    </row>
    <row r="31" spans="1:7" ht="14.9" customHeight="1">
      <c r="A31" s="43">
        <v>25</v>
      </c>
      <c r="B31" s="25" t="s">
        <v>39</v>
      </c>
      <c r="C31" s="919"/>
      <c r="D31" s="919"/>
      <c r="E31" s="919"/>
      <c r="F31" s="829">
        <f t="shared" si="0"/>
        <v>0</v>
      </c>
      <c r="G31" s="834"/>
    </row>
    <row r="32" spans="1:7" ht="14.9" customHeight="1">
      <c r="A32" s="43">
        <v>26</v>
      </c>
      <c r="B32" s="25" t="s">
        <v>177</v>
      </c>
      <c r="C32" s="919"/>
      <c r="D32" s="919"/>
      <c r="E32" s="919"/>
      <c r="F32" s="829">
        <f t="shared" si="0"/>
        <v>0</v>
      </c>
      <c r="G32" s="830"/>
    </row>
    <row r="33" spans="1:7" s="466" customFormat="1" ht="14.9" customHeight="1">
      <c r="A33" s="43">
        <v>27</v>
      </c>
      <c r="B33" s="25" t="s">
        <v>178</v>
      </c>
      <c r="C33" s="919"/>
      <c r="D33" s="919"/>
      <c r="E33" s="919"/>
      <c r="F33" s="829">
        <f t="shared" si="0"/>
        <v>0</v>
      </c>
      <c r="G33" s="830"/>
    </row>
    <row r="34" spans="1:7" s="466" customFormat="1" ht="14.9" customHeight="1">
      <c r="A34" s="43">
        <v>28</v>
      </c>
      <c r="B34" s="25" t="s">
        <v>179</v>
      </c>
      <c r="C34" s="919"/>
      <c r="D34" s="919"/>
      <c r="E34" s="919"/>
      <c r="F34" s="829">
        <f t="shared" si="0"/>
        <v>0</v>
      </c>
      <c r="G34" s="830"/>
    </row>
    <row r="35" spans="1:7" s="466" customFormat="1" ht="14.9" customHeight="1">
      <c r="A35" s="43">
        <v>29</v>
      </c>
      <c r="B35" s="25" t="s">
        <v>180</v>
      </c>
      <c r="C35" s="919"/>
      <c r="D35" s="919"/>
      <c r="E35" s="919"/>
      <c r="F35" s="829">
        <f t="shared" si="0"/>
        <v>0</v>
      </c>
      <c r="G35" s="830"/>
    </row>
    <row r="36" spans="1:7" s="466" customFormat="1" ht="14.9" customHeight="1">
      <c r="A36" s="43">
        <v>30</v>
      </c>
      <c r="B36" s="25" t="s">
        <v>181</v>
      </c>
      <c r="C36" s="919"/>
      <c r="D36" s="919"/>
      <c r="E36" s="919"/>
      <c r="F36" s="829">
        <f>SUM(C36:E36)</f>
        <v>0</v>
      </c>
      <c r="G36" s="834"/>
    </row>
    <row r="37" spans="1:7" s="466" customFormat="1" ht="14.9" customHeight="1">
      <c r="A37" s="43">
        <v>31</v>
      </c>
      <c r="B37" s="25" t="s">
        <v>5</v>
      </c>
      <c r="C37" s="919"/>
      <c r="D37" s="919"/>
      <c r="E37" s="919"/>
      <c r="F37" s="829">
        <f>SUM(C37:E37)</f>
        <v>0</v>
      </c>
      <c r="G37" s="834"/>
    </row>
    <row r="38" spans="1:7" ht="22.4" customHeight="1" thickBot="1">
      <c r="A38" s="1108" t="s">
        <v>30</v>
      </c>
      <c r="B38" s="1109"/>
      <c r="C38" s="835">
        <f>SUM(C7:C37)</f>
        <v>0</v>
      </c>
      <c r="D38" s="835">
        <f>SUM(D7:D37)</f>
        <v>0</v>
      </c>
      <c r="E38" s="835">
        <f>SUM(E7:E37)</f>
        <v>0</v>
      </c>
      <c r="F38" s="835">
        <f>SUM(F7:F37)</f>
        <v>0</v>
      </c>
      <c r="G38" s="836">
        <f>SUM(G7:G37)</f>
        <v>0</v>
      </c>
    </row>
  </sheetData>
  <mergeCells count="11">
    <mergeCell ref="A38:B38"/>
    <mergeCell ref="C5:F5"/>
    <mergeCell ref="A5:A6"/>
    <mergeCell ref="A2:B2"/>
    <mergeCell ref="F2:G2"/>
    <mergeCell ref="A3:B3"/>
    <mergeCell ref="F1:G1"/>
    <mergeCell ref="F3:G3"/>
    <mergeCell ref="A4:G4"/>
    <mergeCell ref="G5:G6"/>
    <mergeCell ref="B5:B6"/>
  </mergeCells>
  <phoneticPr fontId="0" type="noConversion"/>
  <printOptions horizontalCentered="1"/>
  <pageMargins left="0.25" right="0.25" top="0.25" bottom="0" header="0.25" footer="0.25"/>
  <pageSetup paperSize="9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32"/>
  <sheetViews>
    <sheetView workbookViewId="0">
      <selection activeCell="B11" sqref="B11"/>
    </sheetView>
  </sheetViews>
  <sheetFormatPr defaultColWidth="9.1796875" defaultRowHeight="12.5"/>
  <cols>
    <col min="1" max="1" width="5.81640625" style="815" customWidth="1"/>
    <col min="2" max="2" width="57.81640625" style="443" customWidth="1"/>
    <col min="3" max="3" width="14.81640625" style="815" customWidth="1"/>
    <col min="4" max="4" width="13.453125" style="815" hidden="1" customWidth="1"/>
    <col min="5" max="5" width="16.81640625" style="815" customWidth="1"/>
    <col min="6" max="6" width="11.81640625" style="815" customWidth="1"/>
    <col min="7" max="7" width="13.81640625" style="815" customWidth="1"/>
    <col min="8" max="8" width="13.54296875" style="815" customWidth="1"/>
    <col min="9" max="16384" width="9.1796875" style="815"/>
  </cols>
  <sheetData>
    <row r="1" spans="1:8" ht="30" customHeight="1">
      <c r="G1" s="974" t="s">
        <v>2</v>
      </c>
      <c r="H1" s="974"/>
    </row>
    <row r="2" spans="1:8" ht="30" customHeight="1">
      <c r="A2" s="964" t="s">
        <v>3</v>
      </c>
      <c r="B2" s="964"/>
      <c r="C2" s="52"/>
      <c r="G2" s="993" t="s">
        <v>4</v>
      </c>
      <c r="H2" s="993"/>
    </row>
    <row r="3" spans="1:8" ht="30" customHeight="1">
      <c r="A3" s="963" t="s">
        <v>5</v>
      </c>
      <c r="B3" s="963"/>
      <c r="C3" s="608"/>
      <c r="G3" s="1117">
        <v>3</v>
      </c>
      <c r="H3" s="1117"/>
    </row>
    <row r="4" spans="1:8" ht="43.5" customHeight="1" thickBot="1">
      <c r="A4" s="963" t="s">
        <v>621</v>
      </c>
      <c r="B4" s="963"/>
      <c r="C4" s="963"/>
      <c r="D4" s="963"/>
      <c r="E4" s="963"/>
      <c r="F4" s="963"/>
      <c r="G4" s="963"/>
      <c r="H4" s="963"/>
    </row>
    <row r="5" spans="1:8" ht="28.5" customHeight="1">
      <c r="A5" s="1043" t="s">
        <v>7</v>
      </c>
      <c r="B5" s="1060" t="s">
        <v>286</v>
      </c>
      <c r="C5" s="814" t="s">
        <v>622</v>
      </c>
      <c r="D5" s="814" t="s">
        <v>591</v>
      </c>
      <c r="E5" s="814" t="s">
        <v>622</v>
      </c>
      <c r="F5" s="1115" t="s">
        <v>11</v>
      </c>
      <c r="G5" s="1116"/>
      <c r="H5" s="816" t="s">
        <v>12</v>
      </c>
    </row>
    <row r="6" spans="1:8" ht="24" customHeight="1">
      <c r="A6" s="1113"/>
      <c r="B6" s="1114"/>
      <c r="C6" s="817" t="s">
        <v>623</v>
      </c>
      <c r="D6" s="817" t="s">
        <v>593</v>
      </c>
      <c r="E6" s="817" t="s">
        <v>593</v>
      </c>
      <c r="F6" s="818" t="s">
        <v>291</v>
      </c>
      <c r="G6" s="818" t="s">
        <v>15</v>
      </c>
      <c r="H6" s="819"/>
    </row>
    <row r="7" spans="1:8" ht="30" customHeight="1">
      <c r="A7" s="102">
        <v>1</v>
      </c>
      <c r="B7" s="820" t="s">
        <v>613</v>
      </c>
      <c r="C7" s="115">
        <v>942025500</v>
      </c>
      <c r="D7" s="119"/>
      <c r="E7" s="821"/>
      <c r="F7" s="115"/>
      <c r="G7" s="115">
        <f>E7-C7</f>
        <v>-942025500</v>
      </c>
      <c r="H7" s="822"/>
    </row>
    <row r="8" spans="1:8" ht="30" customHeight="1">
      <c r="A8" s="102">
        <v>2</v>
      </c>
      <c r="B8" s="823" t="s">
        <v>614</v>
      </c>
      <c r="C8" s="115">
        <v>1847520</v>
      </c>
      <c r="D8" s="119"/>
      <c r="E8" s="821">
        <v>3909348</v>
      </c>
      <c r="F8" s="115"/>
      <c r="G8" s="115">
        <f>E8-C8</f>
        <v>2061828</v>
      </c>
      <c r="H8" s="822"/>
    </row>
    <row r="9" spans="1:8" ht="30" customHeight="1">
      <c r="A9" s="102">
        <v>3</v>
      </c>
      <c r="B9" s="823" t="s">
        <v>615</v>
      </c>
      <c r="C9" s="115">
        <v>141360000</v>
      </c>
      <c r="D9" s="119">
        <v>74000000</v>
      </c>
      <c r="E9" s="821">
        <v>86280000</v>
      </c>
      <c r="F9" s="824">
        <f t="shared" ref="F9:F15" si="0">E9/D9*100</f>
        <v>116.5945945945946</v>
      </c>
      <c r="G9" s="115">
        <f t="shared" ref="G9:G15" si="1">E9-C9</f>
        <v>-55080000</v>
      </c>
      <c r="H9" s="822"/>
    </row>
    <row r="10" spans="1:8" ht="30" customHeight="1">
      <c r="A10" s="102">
        <v>4</v>
      </c>
      <c r="B10" s="823" t="s">
        <v>616</v>
      </c>
      <c r="C10" s="115">
        <v>156596370</v>
      </c>
      <c r="D10" s="119">
        <v>158600000</v>
      </c>
      <c r="E10" s="821">
        <v>157216284</v>
      </c>
      <c r="F10" s="824">
        <f t="shared" si="0"/>
        <v>99.127543505674652</v>
      </c>
      <c r="G10" s="115">
        <f t="shared" si="1"/>
        <v>619914</v>
      </c>
      <c r="H10" s="822"/>
    </row>
    <row r="11" spans="1:8" ht="30" customHeight="1">
      <c r="A11" s="102">
        <v>5</v>
      </c>
      <c r="B11" s="823" t="s">
        <v>617</v>
      </c>
      <c r="C11" s="115">
        <v>30040000</v>
      </c>
      <c r="D11" s="119">
        <v>46000000</v>
      </c>
      <c r="E11" s="821">
        <v>27600000</v>
      </c>
      <c r="F11" s="824">
        <f t="shared" si="0"/>
        <v>60</v>
      </c>
      <c r="G11" s="115">
        <f t="shared" si="1"/>
        <v>-2440000</v>
      </c>
      <c r="H11" s="822"/>
    </row>
    <row r="12" spans="1:8" ht="30" customHeight="1">
      <c r="A12" s="102">
        <v>6</v>
      </c>
      <c r="B12" s="823" t="s">
        <v>618</v>
      </c>
      <c r="C12" s="115">
        <v>267871000</v>
      </c>
      <c r="D12" s="119">
        <v>80000000</v>
      </c>
      <c r="E12" s="821">
        <v>233432500</v>
      </c>
      <c r="F12" s="824">
        <f t="shared" si="0"/>
        <v>291.79062500000003</v>
      </c>
      <c r="G12" s="115">
        <f t="shared" si="1"/>
        <v>-34438500</v>
      </c>
      <c r="H12" s="822"/>
    </row>
    <row r="13" spans="1:8" ht="30" customHeight="1">
      <c r="A13" s="102">
        <v>7</v>
      </c>
      <c r="B13" s="823" t="s">
        <v>624</v>
      </c>
      <c r="C13" s="115">
        <v>20045380</v>
      </c>
      <c r="D13" s="119"/>
      <c r="E13" s="821">
        <v>19753625</v>
      </c>
      <c r="F13" s="115"/>
      <c r="G13" s="115">
        <f t="shared" si="1"/>
        <v>-291755</v>
      </c>
      <c r="H13" s="822"/>
    </row>
    <row r="14" spans="1:8" ht="30" customHeight="1">
      <c r="A14" s="102">
        <v>8</v>
      </c>
      <c r="B14" s="823" t="s">
        <v>606</v>
      </c>
      <c r="C14" s="115"/>
      <c r="D14" s="119"/>
      <c r="E14" s="821">
        <v>93721219</v>
      </c>
      <c r="F14" s="115"/>
      <c r="G14" s="115">
        <f t="shared" si="1"/>
        <v>93721219</v>
      </c>
      <c r="H14" s="822"/>
    </row>
    <row r="15" spans="1:8" ht="30" customHeight="1" thickBot="1">
      <c r="A15" s="1045" t="s">
        <v>30</v>
      </c>
      <c r="B15" s="1046"/>
      <c r="C15" s="825">
        <f>SUM(C7:C14)</f>
        <v>1559785770</v>
      </c>
      <c r="D15" s="825">
        <f>SUM(D7:D14)</f>
        <v>358600000</v>
      </c>
      <c r="E15" s="825">
        <f>SUM(E7:E14)</f>
        <v>621912976</v>
      </c>
      <c r="F15" s="826">
        <f t="shared" si="0"/>
        <v>173.42804684885667</v>
      </c>
      <c r="G15" s="827">
        <f t="shared" si="1"/>
        <v>-937872794</v>
      </c>
      <c r="H15" s="828"/>
    </row>
    <row r="16" spans="1:8" ht="18.649999999999999" customHeight="1"/>
    <row r="17" ht="18.649999999999999" customHeight="1"/>
    <row r="18" ht="18.649999999999999" customHeight="1"/>
    <row r="19" ht="18.649999999999999" customHeight="1"/>
    <row r="20" ht="18.649999999999999" customHeight="1"/>
    <row r="21" ht="18.649999999999999" customHeight="1"/>
    <row r="22" ht="18.649999999999999" customHeight="1"/>
    <row r="23" ht="18.649999999999999" customHeight="1"/>
    <row r="24" ht="18.649999999999999" customHeight="1"/>
    <row r="25" ht="18.649999999999999" customHeight="1"/>
    <row r="26" ht="18.649999999999999" customHeight="1"/>
    <row r="27" ht="18.649999999999999" customHeight="1"/>
    <row r="28" ht="18.649999999999999" customHeight="1"/>
    <row r="29" ht="18.649999999999999" customHeight="1"/>
    <row r="30" ht="18.649999999999999" customHeight="1"/>
    <row r="31" ht="18.649999999999999" customHeight="1"/>
    <row r="32" ht="19" customHeight="1"/>
  </sheetData>
  <mergeCells count="10">
    <mergeCell ref="G1:H1"/>
    <mergeCell ref="A2:B2"/>
    <mergeCell ref="G2:H2"/>
    <mergeCell ref="A3:B3"/>
    <mergeCell ref="G3:H3"/>
    <mergeCell ref="A4:H4"/>
    <mergeCell ref="A5:A6"/>
    <mergeCell ref="B5:B6"/>
    <mergeCell ref="F5:G5"/>
    <mergeCell ref="A15:B15"/>
  </mergeCells>
  <printOptions horizontalCentered="1"/>
  <pageMargins left="0" right="0" top="0.25" bottom="0" header="0" footer="0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B050"/>
  </sheetPr>
  <dimension ref="A1:O33"/>
  <sheetViews>
    <sheetView zoomScale="110" zoomScaleNormal="110" workbookViewId="0">
      <selection activeCell="E8" sqref="E8:N32"/>
    </sheetView>
  </sheetViews>
  <sheetFormatPr defaultColWidth="9.1796875" defaultRowHeight="17.899999999999999" customHeight="1"/>
  <cols>
    <col min="1" max="1" width="5.81640625" style="815" customWidth="1"/>
    <col min="2" max="2" width="15.453125" style="815" customWidth="1"/>
    <col min="3" max="3" width="9.1796875" style="815" hidden="1" customWidth="1"/>
    <col min="4" max="4" width="12.453125" style="815" hidden="1" customWidth="1"/>
    <col min="5" max="5" width="9.81640625" style="815" customWidth="1"/>
    <col min="6" max="6" width="11.1796875" style="815" customWidth="1"/>
    <col min="7" max="7" width="8.81640625" style="815" hidden="1" customWidth="1"/>
    <col min="8" max="8" width="0" style="815" hidden="1" customWidth="1"/>
    <col min="9" max="10" width="8.81640625" style="815" customWidth="1"/>
    <col min="11" max="11" width="7.81640625" style="815" hidden="1" customWidth="1"/>
    <col min="12" max="12" width="11.81640625" style="815" hidden="1" customWidth="1"/>
    <col min="13" max="13" width="7.81640625" style="815" customWidth="1"/>
    <col min="14" max="14" width="10.54296875" style="815" customWidth="1"/>
    <col min="15" max="15" width="8.81640625" style="815" customWidth="1"/>
    <col min="16" max="16384" width="9.1796875" style="815"/>
  </cols>
  <sheetData>
    <row r="1" spans="1:15" ht="20.25" customHeight="1">
      <c r="K1" s="974" t="s">
        <v>2</v>
      </c>
      <c r="L1" s="974"/>
      <c r="M1" s="974"/>
      <c r="N1" s="974"/>
      <c r="O1" s="974"/>
    </row>
    <row r="2" spans="1:15" ht="19.5" customHeight="1">
      <c r="A2" s="964" t="s">
        <v>3</v>
      </c>
      <c r="B2" s="964"/>
      <c r="C2" s="964"/>
      <c r="D2" s="964"/>
      <c r="E2" s="964"/>
      <c r="F2" s="57"/>
      <c r="G2" s="57"/>
      <c r="H2" s="57"/>
      <c r="I2" s="57"/>
      <c r="J2" s="57"/>
      <c r="K2" s="993" t="s">
        <v>4</v>
      </c>
      <c r="L2" s="993"/>
      <c r="M2" s="993"/>
      <c r="N2" s="993"/>
      <c r="O2" s="993"/>
    </row>
    <row r="3" spans="1:15" ht="22.5" customHeight="1">
      <c r="A3" s="964" t="s">
        <v>5</v>
      </c>
      <c r="B3" s="964"/>
      <c r="C3" s="964"/>
      <c r="D3" s="964"/>
      <c r="E3" s="964"/>
      <c r="F3" s="57"/>
      <c r="G3" s="57"/>
      <c r="H3" s="57"/>
      <c r="I3" s="57"/>
      <c r="J3" s="57"/>
      <c r="K3" s="1117">
        <v>3</v>
      </c>
      <c r="L3" s="1117"/>
      <c r="M3" s="1117"/>
      <c r="N3" s="1117"/>
      <c r="O3" s="1117"/>
    </row>
    <row r="4" spans="1:15" ht="26.25" customHeight="1" thickBot="1">
      <c r="A4" s="963" t="s">
        <v>629</v>
      </c>
      <c r="B4" s="963"/>
      <c r="C4" s="963"/>
      <c r="D4" s="963"/>
      <c r="E4" s="963"/>
      <c r="F4" s="963"/>
      <c r="G4" s="963"/>
      <c r="H4" s="963"/>
      <c r="I4" s="963"/>
      <c r="J4" s="963"/>
      <c r="K4" s="963"/>
      <c r="L4" s="963"/>
      <c r="M4" s="963"/>
      <c r="N4" s="963"/>
      <c r="O4" s="963"/>
    </row>
    <row r="5" spans="1:15" ht="16.5" customHeight="1">
      <c r="A5" s="1119" t="s">
        <v>7</v>
      </c>
      <c r="B5" s="160" t="s">
        <v>8</v>
      </c>
      <c r="C5" s="1121" t="s">
        <v>113</v>
      </c>
      <c r="D5" s="1121"/>
      <c r="E5" s="1121"/>
      <c r="F5" s="1121"/>
      <c r="G5" s="1121" t="s">
        <v>114</v>
      </c>
      <c r="H5" s="1121"/>
      <c r="I5" s="1121"/>
      <c r="J5" s="1121"/>
      <c r="K5" s="1121" t="s">
        <v>630</v>
      </c>
      <c r="L5" s="1121"/>
      <c r="M5" s="1121"/>
      <c r="N5" s="1121"/>
      <c r="O5" s="1000" t="s">
        <v>12</v>
      </c>
    </row>
    <row r="6" spans="1:15" ht="15.75" customHeight="1">
      <c r="A6" s="1120"/>
      <c r="B6" s="161" t="s">
        <v>13</v>
      </c>
      <c r="C6" s="1118" t="s">
        <v>42</v>
      </c>
      <c r="D6" s="1118"/>
      <c r="E6" s="1118" t="s">
        <v>115</v>
      </c>
      <c r="F6" s="1118"/>
      <c r="G6" s="1118" t="s">
        <v>42</v>
      </c>
      <c r="H6" s="1118"/>
      <c r="I6" s="1118" t="s">
        <v>115</v>
      </c>
      <c r="J6" s="1118"/>
      <c r="K6" s="1118" t="s">
        <v>42</v>
      </c>
      <c r="L6" s="1118"/>
      <c r="M6" s="1118" t="s">
        <v>115</v>
      </c>
      <c r="N6" s="1118"/>
      <c r="O6" s="1001"/>
    </row>
    <row r="7" spans="1:15" ht="18" customHeight="1">
      <c r="A7" s="163"/>
      <c r="B7" s="164"/>
      <c r="C7" s="870" t="s">
        <v>204</v>
      </c>
      <c r="D7" s="870" t="s">
        <v>339</v>
      </c>
      <c r="E7" s="870" t="s">
        <v>204</v>
      </c>
      <c r="F7" s="870" t="s">
        <v>339</v>
      </c>
      <c r="G7" s="870" t="s">
        <v>204</v>
      </c>
      <c r="H7" s="870" t="s">
        <v>339</v>
      </c>
      <c r="I7" s="870" t="s">
        <v>204</v>
      </c>
      <c r="J7" s="870" t="s">
        <v>339</v>
      </c>
      <c r="K7" s="870" t="s">
        <v>204</v>
      </c>
      <c r="L7" s="870" t="s">
        <v>339</v>
      </c>
      <c r="M7" s="870" t="s">
        <v>204</v>
      </c>
      <c r="N7" s="870" t="s">
        <v>339</v>
      </c>
      <c r="O7" s="162"/>
    </row>
    <row r="8" spans="1:15" ht="17.149999999999999" customHeight="1">
      <c r="A8" s="165">
        <v>1</v>
      </c>
      <c r="B8" s="158" t="s">
        <v>16</v>
      </c>
      <c r="C8" s="871">
        <v>285</v>
      </c>
      <c r="D8" s="871">
        <v>1214670</v>
      </c>
      <c r="E8" s="917"/>
      <c r="F8" s="917"/>
      <c r="G8" s="917"/>
      <c r="H8" s="917"/>
      <c r="I8" s="917"/>
      <c r="J8" s="917"/>
      <c r="K8" s="917"/>
      <c r="L8" s="917"/>
      <c r="M8" s="917"/>
      <c r="N8" s="917"/>
      <c r="O8" s="872"/>
    </row>
    <row r="9" spans="1:15" ht="17.149999999999999" customHeight="1">
      <c r="A9" s="165">
        <v>2</v>
      </c>
      <c r="B9" s="158" t="s">
        <v>17</v>
      </c>
      <c r="C9" s="871">
        <v>848</v>
      </c>
      <c r="D9" s="871">
        <v>1799343</v>
      </c>
      <c r="E9" s="917"/>
      <c r="F9" s="917"/>
      <c r="G9" s="917"/>
      <c r="H9" s="917"/>
      <c r="I9" s="917"/>
      <c r="J9" s="917"/>
      <c r="K9" s="917"/>
      <c r="L9" s="917"/>
      <c r="M9" s="917"/>
      <c r="N9" s="917"/>
      <c r="O9" s="872"/>
    </row>
    <row r="10" spans="1:15" ht="17.149999999999999" customHeight="1">
      <c r="A10" s="165">
        <v>3</v>
      </c>
      <c r="B10" s="158" t="s">
        <v>103</v>
      </c>
      <c r="C10" s="871">
        <v>11410</v>
      </c>
      <c r="D10" s="871">
        <v>3734580</v>
      </c>
      <c r="E10" s="917"/>
      <c r="F10" s="917"/>
      <c r="G10" s="917"/>
      <c r="H10" s="917"/>
      <c r="I10" s="917"/>
      <c r="J10" s="917"/>
      <c r="K10" s="917"/>
      <c r="L10" s="917"/>
      <c r="M10" s="917"/>
      <c r="N10" s="917"/>
      <c r="O10" s="872"/>
    </row>
    <row r="11" spans="1:15" ht="17.149999999999999" customHeight="1">
      <c r="A11" s="165">
        <v>4</v>
      </c>
      <c r="B11" s="158" t="s">
        <v>18</v>
      </c>
      <c r="C11" s="871">
        <v>20830</v>
      </c>
      <c r="D11" s="871">
        <v>5207500</v>
      </c>
      <c r="E11" s="917"/>
      <c r="F11" s="917"/>
      <c r="G11" s="917"/>
      <c r="H11" s="917"/>
      <c r="I11" s="917"/>
      <c r="J11" s="917"/>
      <c r="K11" s="917"/>
      <c r="L11" s="917"/>
      <c r="M11" s="917"/>
      <c r="N11" s="917"/>
      <c r="O11" s="872"/>
    </row>
    <row r="12" spans="1:15" s="849" customFormat="1" ht="17.149999999999999" customHeight="1">
      <c r="A12" s="165">
        <v>5</v>
      </c>
      <c r="B12" s="158" t="s">
        <v>34</v>
      </c>
      <c r="C12" s="873">
        <v>950</v>
      </c>
      <c r="D12" s="873">
        <v>282000</v>
      </c>
      <c r="E12" s="917"/>
      <c r="F12" s="917"/>
      <c r="G12" s="917"/>
      <c r="H12" s="917"/>
      <c r="I12" s="917"/>
      <c r="J12" s="917"/>
      <c r="K12" s="917"/>
      <c r="L12" s="917"/>
      <c r="M12" s="917"/>
      <c r="N12" s="917"/>
      <c r="O12" s="874"/>
    </row>
    <row r="13" spans="1:15" ht="17.149999999999999" customHeight="1">
      <c r="A13" s="165">
        <v>6</v>
      </c>
      <c r="B13" s="158" t="s">
        <v>19</v>
      </c>
      <c r="C13" s="871">
        <v>1125</v>
      </c>
      <c r="D13" s="871">
        <v>675000</v>
      </c>
      <c r="E13" s="917"/>
      <c r="F13" s="917"/>
      <c r="G13" s="917"/>
      <c r="H13" s="917"/>
      <c r="I13" s="917"/>
      <c r="J13" s="917"/>
      <c r="K13" s="917"/>
      <c r="L13" s="917"/>
      <c r="M13" s="917"/>
      <c r="N13" s="917"/>
      <c r="O13" s="872"/>
    </row>
    <row r="14" spans="1:15" ht="17.149999999999999" customHeight="1">
      <c r="A14" s="165">
        <v>7</v>
      </c>
      <c r="B14" s="158" t="s">
        <v>285</v>
      </c>
      <c r="C14" s="871">
        <v>402</v>
      </c>
      <c r="D14" s="871">
        <v>90852</v>
      </c>
      <c r="E14" s="917"/>
      <c r="F14" s="917"/>
      <c r="G14" s="917"/>
      <c r="H14" s="917"/>
      <c r="I14" s="917"/>
      <c r="J14" s="917"/>
      <c r="K14" s="917"/>
      <c r="L14" s="917"/>
      <c r="M14" s="917"/>
      <c r="N14" s="917"/>
      <c r="O14" s="872"/>
    </row>
    <row r="15" spans="1:15" ht="17.149999999999999" customHeight="1">
      <c r="A15" s="408">
        <v>8</v>
      </c>
      <c r="B15" s="188" t="s">
        <v>20</v>
      </c>
      <c r="C15" s="875">
        <v>860</v>
      </c>
      <c r="D15" s="875">
        <v>25800</v>
      </c>
      <c r="E15" s="917"/>
      <c r="F15" s="917"/>
      <c r="G15" s="917"/>
      <c r="H15" s="917"/>
      <c r="I15" s="917"/>
      <c r="J15" s="917"/>
      <c r="K15" s="917"/>
      <c r="L15" s="917"/>
      <c r="M15" s="917"/>
      <c r="N15" s="917"/>
      <c r="O15" s="876"/>
    </row>
    <row r="16" spans="1:15" ht="17.149999999999999" customHeight="1">
      <c r="A16" s="165">
        <v>9</v>
      </c>
      <c r="B16" s="158" t="s">
        <v>21</v>
      </c>
      <c r="C16" s="871">
        <v>230</v>
      </c>
      <c r="D16" s="871">
        <v>46000</v>
      </c>
      <c r="E16" s="917"/>
      <c r="F16" s="917"/>
      <c r="G16" s="917"/>
      <c r="H16" s="917"/>
      <c r="I16" s="917"/>
      <c r="J16" s="917"/>
      <c r="K16" s="917"/>
      <c r="L16" s="917"/>
      <c r="M16" s="917"/>
      <c r="N16" s="917"/>
      <c r="O16" s="872"/>
    </row>
    <row r="17" spans="1:15" s="849" customFormat="1" ht="17.149999999999999" customHeight="1">
      <c r="A17" s="165">
        <v>10</v>
      </c>
      <c r="B17" s="158" t="s">
        <v>22</v>
      </c>
      <c r="C17" s="873">
        <v>370</v>
      </c>
      <c r="D17" s="875">
        <v>45000</v>
      </c>
      <c r="E17" s="917"/>
      <c r="F17" s="917"/>
      <c r="G17" s="917"/>
      <c r="H17" s="917"/>
      <c r="I17" s="917"/>
      <c r="J17" s="917"/>
      <c r="K17" s="917"/>
      <c r="L17" s="917"/>
      <c r="M17" s="917"/>
      <c r="N17" s="917"/>
      <c r="O17" s="874"/>
    </row>
    <row r="18" spans="1:15" s="849" customFormat="1" ht="17.149999999999999" customHeight="1">
      <c r="A18" s="165">
        <v>11</v>
      </c>
      <c r="B18" s="158" t="s">
        <v>35</v>
      </c>
      <c r="C18" s="873">
        <v>780</v>
      </c>
      <c r="D18" s="873">
        <v>7800</v>
      </c>
      <c r="E18" s="917"/>
      <c r="F18" s="917"/>
      <c r="G18" s="917"/>
      <c r="H18" s="917"/>
      <c r="I18" s="917"/>
      <c r="J18" s="917"/>
      <c r="K18" s="917"/>
      <c r="L18" s="917"/>
      <c r="M18" s="917"/>
      <c r="N18" s="917"/>
      <c r="O18" s="874"/>
    </row>
    <row r="19" spans="1:15" ht="17.149999999999999" customHeight="1">
      <c r="A19" s="165">
        <v>12</v>
      </c>
      <c r="B19" s="158" t="s">
        <v>23</v>
      </c>
      <c r="C19" s="871">
        <v>1402</v>
      </c>
      <c r="D19" s="871">
        <v>420600</v>
      </c>
      <c r="E19" s="917"/>
      <c r="F19" s="917"/>
      <c r="G19" s="917"/>
      <c r="H19" s="917"/>
      <c r="I19" s="917"/>
      <c r="J19" s="917"/>
      <c r="K19" s="917"/>
      <c r="L19" s="917"/>
      <c r="M19" s="917"/>
      <c r="N19" s="917"/>
      <c r="O19" s="872"/>
    </row>
    <row r="20" spans="1:15" ht="17.149999999999999" customHeight="1">
      <c r="A20" s="165">
        <v>13</v>
      </c>
      <c r="B20" s="158" t="s">
        <v>24</v>
      </c>
      <c r="C20" s="871">
        <v>2274</v>
      </c>
      <c r="D20" s="871">
        <v>1200300</v>
      </c>
      <c r="E20" s="917"/>
      <c r="F20" s="917"/>
      <c r="G20" s="917"/>
      <c r="H20" s="917"/>
      <c r="I20" s="917"/>
      <c r="J20" s="917"/>
      <c r="K20" s="917"/>
      <c r="L20" s="917"/>
      <c r="M20" s="917"/>
      <c r="N20" s="917"/>
      <c r="O20" s="872"/>
    </row>
    <row r="21" spans="1:15" ht="17.149999999999999" customHeight="1">
      <c r="A21" s="165">
        <v>14</v>
      </c>
      <c r="B21" s="158" t="s">
        <v>25</v>
      </c>
      <c r="C21" s="871">
        <v>534</v>
      </c>
      <c r="D21" s="871">
        <v>213600</v>
      </c>
      <c r="E21" s="917"/>
      <c r="F21" s="917"/>
      <c r="G21" s="917"/>
      <c r="H21" s="917"/>
      <c r="I21" s="917"/>
      <c r="J21" s="917"/>
      <c r="K21" s="917"/>
      <c r="L21" s="917"/>
      <c r="M21" s="917"/>
      <c r="N21" s="917"/>
      <c r="O21" s="872"/>
    </row>
    <row r="22" spans="1:15" ht="17.149999999999999" customHeight="1">
      <c r="A22" s="165">
        <v>15</v>
      </c>
      <c r="B22" s="158" t="s">
        <v>395</v>
      </c>
      <c r="C22" s="871">
        <v>950</v>
      </c>
      <c r="D22" s="871">
        <v>104500</v>
      </c>
      <c r="E22" s="917"/>
      <c r="F22" s="917"/>
      <c r="G22" s="917"/>
      <c r="H22" s="917"/>
      <c r="I22" s="917"/>
      <c r="J22" s="917"/>
      <c r="K22" s="917"/>
      <c r="L22" s="917"/>
      <c r="M22" s="917"/>
      <c r="N22" s="917"/>
      <c r="O22" s="872"/>
    </row>
    <row r="23" spans="1:15" ht="17.149999999999999" customHeight="1">
      <c r="A23" s="165">
        <v>16</v>
      </c>
      <c r="B23" s="158" t="s">
        <v>36</v>
      </c>
      <c r="C23" s="871">
        <v>1731</v>
      </c>
      <c r="D23" s="871">
        <v>207720</v>
      </c>
      <c r="E23" s="917"/>
      <c r="F23" s="917"/>
      <c r="G23" s="917"/>
      <c r="H23" s="917"/>
      <c r="I23" s="917"/>
      <c r="J23" s="917"/>
      <c r="K23" s="917"/>
      <c r="L23" s="917"/>
      <c r="M23" s="917"/>
      <c r="N23" s="917"/>
      <c r="O23" s="872"/>
    </row>
    <row r="24" spans="1:15" ht="17.149999999999999" customHeight="1">
      <c r="A24" s="165">
        <v>17</v>
      </c>
      <c r="B24" s="158" t="s">
        <v>26</v>
      </c>
      <c r="C24" s="871">
        <v>840</v>
      </c>
      <c r="D24" s="871">
        <v>1240000</v>
      </c>
      <c r="E24" s="917"/>
      <c r="F24" s="917"/>
      <c r="G24" s="917"/>
      <c r="H24" s="917"/>
      <c r="I24" s="917"/>
      <c r="J24" s="917"/>
      <c r="K24" s="917"/>
      <c r="L24" s="917"/>
      <c r="M24" s="917"/>
      <c r="N24" s="917"/>
      <c r="O24" s="872"/>
    </row>
    <row r="25" spans="1:15" s="849" customFormat="1" ht="17.149999999999999" customHeight="1">
      <c r="A25" s="165">
        <v>18</v>
      </c>
      <c r="B25" s="158" t="s">
        <v>27</v>
      </c>
      <c r="C25" s="873">
        <v>1425</v>
      </c>
      <c r="D25" s="873">
        <v>256500</v>
      </c>
      <c r="E25" s="917"/>
      <c r="F25" s="917"/>
      <c r="G25" s="917"/>
      <c r="H25" s="917"/>
      <c r="I25" s="917"/>
      <c r="J25" s="917"/>
      <c r="K25" s="917"/>
      <c r="L25" s="917"/>
      <c r="M25" s="917"/>
      <c r="N25" s="917"/>
      <c r="O25" s="872"/>
    </row>
    <row r="26" spans="1:15" ht="17.149999999999999" customHeight="1">
      <c r="A26" s="165">
        <v>19</v>
      </c>
      <c r="B26" s="158" t="s">
        <v>28</v>
      </c>
      <c r="C26" s="871">
        <v>608</v>
      </c>
      <c r="D26" s="875">
        <v>121520</v>
      </c>
      <c r="E26" s="917"/>
      <c r="F26" s="917"/>
      <c r="G26" s="917"/>
      <c r="H26" s="917"/>
      <c r="I26" s="917"/>
      <c r="J26" s="917"/>
      <c r="K26" s="917"/>
      <c r="L26" s="917"/>
      <c r="M26" s="917"/>
      <c r="N26" s="917"/>
      <c r="O26" s="872"/>
    </row>
    <row r="27" spans="1:15" ht="17.149999999999999" customHeight="1">
      <c r="A27" s="165">
        <v>20</v>
      </c>
      <c r="B27" s="188" t="s">
        <v>29</v>
      </c>
      <c r="C27" s="875">
        <v>150</v>
      </c>
      <c r="D27" s="875">
        <v>30000</v>
      </c>
      <c r="E27" s="917"/>
      <c r="F27" s="917"/>
      <c r="G27" s="917"/>
      <c r="H27" s="917"/>
      <c r="I27" s="917"/>
      <c r="J27" s="917"/>
      <c r="K27" s="917"/>
      <c r="L27" s="917"/>
      <c r="M27" s="917"/>
      <c r="N27" s="917"/>
      <c r="O27" s="876"/>
    </row>
    <row r="28" spans="1:15" ht="17.149999999999999" customHeight="1">
      <c r="A28" s="165">
        <v>21</v>
      </c>
      <c r="B28" s="158" t="s">
        <v>37</v>
      </c>
      <c r="C28" s="871">
        <v>450</v>
      </c>
      <c r="D28" s="871">
        <v>67500</v>
      </c>
      <c r="E28" s="917"/>
      <c r="F28" s="917"/>
      <c r="G28" s="917"/>
      <c r="H28" s="917"/>
      <c r="I28" s="917"/>
      <c r="J28" s="917"/>
      <c r="K28" s="917"/>
      <c r="L28" s="917"/>
      <c r="M28" s="917"/>
      <c r="N28" s="917"/>
      <c r="O28" s="872"/>
    </row>
    <row r="29" spans="1:15" ht="17.149999999999999" customHeight="1">
      <c r="A29" s="165">
        <v>22</v>
      </c>
      <c r="B29" s="158" t="s">
        <v>409</v>
      </c>
      <c r="C29" s="871">
        <v>217</v>
      </c>
      <c r="D29" s="871">
        <v>43400</v>
      </c>
      <c r="E29" s="917"/>
      <c r="F29" s="917"/>
      <c r="G29" s="917"/>
      <c r="H29" s="917"/>
      <c r="I29" s="917"/>
      <c r="J29" s="917"/>
      <c r="K29" s="917"/>
      <c r="L29" s="917"/>
      <c r="M29" s="917"/>
      <c r="N29" s="917"/>
      <c r="O29" s="872"/>
    </row>
    <row r="30" spans="1:15" ht="17.149999999999999" customHeight="1">
      <c r="A30" s="165">
        <v>23</v>
      </c>
      <c r="B30" s="158" t="s">
        <v>43</v>
      </c>
      <c r="C30" s="871">
        <v>15700</v>
      </c>
      <c r="D30" s="871">
        <v>3140000</v>
      </c>
      <c r="E30" s="917"/>
      <c r="F30" s="917"/>
      <c r="G30" s="917"/>
      <c r="H30" s="917"/>
      <c r="I30" s="917"/>
      <c r="J30" s="917"/>
      <c r="K30" s="917"/>
      <c r="L30" s="917"/>
      <c r="M30" s="917"/>
      <c r="N30" s="917"/>
      <c r="O30" s="872"/>
    </row>
    <row r="31" spans="1:15" ht="17.149999999999999" customHeight="1">
      <c r="A31" s="165">
        <v>24</v>
      </c>
      <c r="B31" s="158" t="s">
        <v>38</v>
      </c>
      <c r="C31" s="877">
        <v>495</v>
      </c>
      <c r="D31" s="877">
        <v>1064100</v>
      </c>
      <c r="E31" s="918"/>
      <c r="F31" s="918"/>
      <c r="G31" s="918"/>
      <c r="H31" s="918"/>
      <c r="I31" s="918"/>
      <c r="J31" s="918"/>
      <c r="K31" s="917"/>
      <c r="L31" s="917"/>
      <c r="M31" s="917"/>
      <c r="N31" s="917"/>
      <c r="O31" s="872"/>
    </row>
    <row r="32" spans="1:15" ht="17.149999999999999" customHeight="1">
      <c r="A32" s="165">
        <v>25</v>
      </c>
      <c r="B32" s="158" t="s">
        <v>39</v>
      </c>
      <c r="C32" s="871">
        <v>13</v>
      </c>
      <c r="D32" s="871">
        <v>42820</v>
      </c>
      <c r="E32" s="917"/>
      <c r="F32" s="917"/>
      <c r="G32" s="917"/>
      <c r="H32" s="917"/>
      <c r="I32" s="917"/>
      <c r="J32" s="917"/>
      <c r="K32" s="917"/>
      <c r="L32" s="917"/>
      <c r="M32" s="917"/>
      <c r="N32" s="917"/>
      <c r="O32" s="872"/>
    </row>
    <row r="33" spans="1:15" ht="20.25" customHeight="1" thickBot="1">
      <c r="A33" s="1122" t="s">
        <v>30</v>
      </c>
      <c r="B33" s="1123"/>
      <c r="C33" s="878">
        <f>SUM(C8:C32)</f>
        <v>64879</v>
      </c>
      <c r="D33" s="878">
        <f t="shared" ref="D33:N33" si="0">SUM(D8:D32)</f>
        <v>21281105</v>
      </c>
      <c r="E33" s="878">
        <f t="shared" si="0"/>
        <v>0</v>
      </c>
      <c r="F33" s="878">
        <f t="shared" si="0"/>
        <v>0</v>
      </c>
      <c r="G33" s="878">
        <f t="shared" si="0"/>
        <v>0</v>
      </c>
      <c r="H33" s="878">
        <f t="shared" si="0"/>
        <v>0</v>
      </c>
      <c r="I33" s="878">
        <f t="shared" si="0"/>
        <v>0</v>
      </c>
      <c r="J33" s="878">
        <f t="shared" si="0"/>
        <v>0</v>
      </c>
      <c r="K33" s="878">
        <f t="shared" si="0"/>
        <v>0</v>
      </c>
      <c r="L33" s="878">
        <f t="shared" si="0"/>
        <v>0</v>
      </c>
      <c r="M33" s="878">
        <f t="shared" si="0"/>
        <v>0</v>
      </c>
      <c r="N33" s="878">
        <f t="shared" si="0"/>
        <v>0</v>
      </c>
      <c r="O33" s="879"/>
    </row>
  </sheetData>
  <mergeCells count="18">
    <mergeCell ref="A5:A6"/>
    <mergeCell ref="C5:F5"/>
    <mergeCell ref="G5:J5"/>
    <mergeCell ref="K5:N5"/>
    <mergeCell ref="A33:B33"/>
    <mergeCell ref="K1:O1"/>
    <mergeCell ref="K2:O2"/>
    <mergeCell ref="K3:O3"/>
    <mergeCell ref="A4:O4"/>
    <mergeCell ref="A2:E2"/>
    <mergeCell ref="A3:E3"/>
    <mergeCell ref="O5:O6"/>
    <mergeCell ref="C6:D6"/>
    <mergeCell ref="E6:F6"/>
    <mergeCell ref="G6:H6"/>
    <mergeCell ref="I6:J6"/>
    <mergeCell ref="K6:L6"/>
    <mergeCell ref="M6:N6"/>
  </mergeCells>
  <phoneticPr fontId="0" type="noConversion"/>
  <printOptions horizontalCentered="1"/>
  <pageMargins left="0.25" right="0.25" top="0" bottom="0" header="0.5" footer="0.5"/>
  <pageSetup paperSize="9"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/>
  </sheetPr>
  <dimension ref="A1:J35"/>
  <sheetViews>
    <sheetView topLeftCell="A3" zoomScale="110" zoomScaleNormal="110" workbookViewId="0">
      <selection activeCell="D16" sqref="D16"/>
    </sheetView>
  </sheetViews>
  <sheetFormatPr defaultColWidth="9.1796875" defaultRowHeight="19" customHeight="1"/>
  <cols>
    <col min="1" max="1" width="6.81640625" style="391" customWidth="1"/>
    <col min="2" max="2" width="21.81640625" style="391" customWidth="1"/>
    <col min="3" max="3" width="29.81640625" style="391" customWidth="1"/>
    <col min="4" max="4" width="18.1796875" style="391" customWidth="1"/>
    <col min="5" max="5" width="16.54296875" style="287" customWidth="1"/>
    <col min="6" max="6" width="21.81640625" style="391" customWidth="1"/>
    <col min="7" max="7" width="15.81640625" style="391" customWidth="1"/>
    <col min="8" max="8" width="14.81640625" style="391" customWidth="1"/>
    <col min="9" max="9" width="9.1796875" style="391"/>
    <col min="10" max="10" width="19.1796875" style="391" customWidth="1"/>
    <col min="11" max="16384" width="9.1796875" style="391"/>
  </cols>
  <sheetData>
    <row r="1" spans="1:10" ht="19" customHeight="1">
      <c r="A1" s="390"/>
      <c r="B1" s="390"/>
      <c r="C1" s="390"/>
      <c r="D1" s="390"/>
      <c r="E1" s="700"/>
      <c r="F1" s="974" t="s">
        <v>2</v>
      </c>
      <c r="G1" s="974"/>
      <c r="H1" s="974"/>
      <c r="I1" s="974"/>
      <c r="J1" s="974"/>
    </row>
    <row r="2" spans="1:10" ht="24.75" customHeight="1">
      <c r="A2" s="975" t="s">
        <v>3</v>
      </c>
      <c r="B2" s="975"/>
      <c r="C2" s="975"/>
      <c r="D2" s="52"/>
      <c r="E2" s="701"/>
      <c r="F2" s="976" t="s">
        <v>4</v>
      </c>
      <c r="G2" s="976"/>
      <c r="H2" s="976"/>
      <c r="I2" s="976"/>
      <c r="J2" s="976"/>
    </row>
    <row r="3" spans="1:10" ht="17.25" customHeight="1">
      <c r="A3" s="976" t="s">
        <v>5</v>
      </c>
      <c r="B3" s="976"/>
      <c r="C3" s="976"/>
      <c r="D3" s="2"/>
      <c r="E3" s="702"/>
      <c r="F3" s="54"/>
      <c r="G3" s="994">
        <v>3</v>
      </c>
      <c r="H3" s="994"/>
    </row>
    <row r="4" spans="1:10" ht="27" customHeight="1">
      <c r="A4" s="964" t="s">
        <v>511</v>
      </c>
      <c r="B4" s="964"/>
      <c r="C4" s="964"/>
      <c r="D4" s="964"/>
      <c r="E4" s="964"/>
      <c r="F4" s="964"/>
      <c r="G4" s="964"/>
      <c r="H4" s="964"/>
    </row>
    <row r="5" spans="1:10" ht="20" customHeight="1" thickBot="1">
      <c r="A5" s="6"/>
      <c r="B5" s="6"/>
      <c r="C5" s="6"/>
      <c r="D5" s="6"/>
      <c r="E5" s="703"/>
      <c r="F5" s="6"/>
      <c r="G5" s="6"/>
      <c r="H5" s="6"/>
    </row>
    <row r="6" spans="1:10" ht="20.149999999999999" customHeight="1">
      <c r="A6" s="1126" t="s">
        <v>7</v>
      </c>
      <c r="B6" s="1128" t="s">
        <v>41</v>
      </c>
      <c r="C6" s="998" t="s">
        <v>116</v>
      </c>
      <c r="D6" s="999"/>
      <c r="E6" s="999"/>
      <c r="F6" s="1130"/>
      <c r="G6" s="21" t="s">
        <v>120</v>
      </c>
      <c r="H6" s="869" t="s">
        <v>12</v>
      </c>
    </row>
    <row r="7" spans="1:10" ht="20.149999999999999" customHeight="1">
      <c r="A7" s="1127"/>
      <c r="B7" s="1129"/>
      <c r="C7" s="55" t="s">
        <v>262</v>
      </c>
      <c r="D7" s="55" t="s">
        <v>117</v>
      </c>
      <c r="E7" s="55" t="s">
        <v>118</v>
      </c>
      <c r="F7" s="55" t="s">
        <v>119</v>
      </c>
      <c r="G7" s="880">
        <v>2020</v>
      </c>
      <c r="H7" s="881"/>
    </row>
    <row r="8" spans="1:10" ht="17.5" customHeight="1">
      <c r="A8" s="408">
        <v>1</v>
      </c>
      <c r="B8" s="158" t="s">
        <v>16</v>
      </c>
      <c r="C8" s="158"/>
      <c r="D8" s="158">
        <v>1</v>
      </c>
      <c r="E8" s="704">
        <v>27600000</v>
      </c>
      <c r="F8" s="178"/>
      <c r="G8" s="178"/>
      <c r="H8" s="415"/>
      <c r="J8" s="704">
        <v>27600000</v>
      </c>
    </row>
    <row r="9" spans="1:10" ht="17.5" customHeight="1">
      <c r="A9" s="408">
        <v>2</v>
      </c>
      <c r="B9" s="188" t="s">
        <v>17</v>
      </c>
      <c r="C9" s="188" t="s">
        <v>631</v>
      </c>
      <c r="D9" s="663">
        <v>12</v>
      </c>
      <c r="E9" s="704">
        <v>43600000</v>
      </c>
      <c r="F9" s="414"/>
      <c r="G9" s="414">
        <v>12</v>
      </c>
      <c r="H9" s="416" t="s">
        <v>632</v>
      </c>
      <c r="J9" s="704">
        <v>43600000</v>
      </c>
    </row>
    <row r="10" spans="1:10" ht="17.5" customHeight="1">
      <c r="A10" s="408">
        <v>3</v>
      </c>
      <c r="B10" s="158" t="s">
        <v>103</v>
      </c>
      <c r="C10" s="882" t="s">
        <v>633</v>
      </c>
      <c r="D10" s="158">
        <v>26</v>
      </c>
      <c r="E10" s="704">
        <v>28980000</v>
      </c>
      <c r="F10" s="883"/>
      <c r="G10" s="178">
        <v>79</v>
      </c>
      <c r="H10" s="416" t="s">
        <v>634</v>
      </c>
      <c r="J10" s="704">
        <v>28980000</v>
      </c>
    </row>
    <row r="11" spans="1:10" ht="17.5" customHeight="1">
      <c r="A11" s="408">
        <v>4</v>
      </c>
      <c r="B11" s="158" t="s">
        <v>18</v>
      </c>
      <c r="C11" s="158"/>
      <c r="D11" s="158">
        <v>37</v>
      </c>
      <c r="E11" s="704">
        <v>30600000</v>
      </c>
      <c r="F11" s="883"/>
      <c r="G11" s="178">
        <v>64</v>
      </c>
      <c r="H11" s="416" t="s">
        <v>635</v>
      </c>
      <c r="J11" s="704">
        <v>30600000</v>
      </c>
    </row>
    <row r="12" spans="1:10" ht="17.5" customHeight="1">
      <c r="A12" s="408">
        <v>5</v>
      </c>
      <c r="B12" s="188" t="s">
        <v>34</v>
      </c>
      <c r="C12" s="870" t="s">
        <v>636</v>
      </c>
      <c r="D12" s="663">
        <v>17</v>
      </c>
      <c r="E12" s="704">
        <v>7180000</v>
      </c>
      <c r="F12" s="884"/>
      <c r="G12" s="414">
        <v>28</v>
      </c>
      <c r="H12" s="416" t="s">
        <v>632</v>
      </c>
      <c r="J12" s="704">
        <v>7180000</v>
      </c>
    </row>
    <row r="13" spans="1:10" ht="17.5" customHeight="1">
      <c r="A13" s="408">
        <v>6</v>
      </c>
      <c r="B13" s="188" t="s">
        <v>19</v>
      </c>
      <c r="C13" s="188"/>
      <c r="D13" s="663">
        <v>17</v>
      </c>
      <c r="E13" s="704">
        <v>14700000</v>
      </c>
      <c r="F13" s="884"/>
      <c r="G13" s="414">
        <v>16</v>
      </c>
      <c r="H13" s="416"/>
      <c r="J13" s="704">
        <v>14700000</v>
      </c>
    </row>
    <row r="14" spans="1:10" ht="17.5" customHeight="1">
      <c r="A14" s="408">
        <v>7</v>
      </c>
      <c r="B14" s="188" t="s">
        <v>285</v>
      </c>
      <c r="C14" s="188"/>
      <c r="D14" s="663">
        <v>3</v>
      </c>
      <c r="E14" s="479"/>
      <c r="F14" s="884"/>
      <c r="G14" s="414">
        <v>14</v>
      </c>
      <c r="H14" s="416" t="s">
        <v>637</v>
      </c>
      <c r="J14" s="479"/>
    </row>
    <row r="15" spans="1:10" ht="17.5" customHeight="1">
      <c r="A15" s="408">
        <v>8</v>
      </c>
      <c r="B15" s="158" t="s">
        <v>20</v>
      </c>
      <c r="C15" s="885" t="s">
        <v>638</v>
      </c>
      <c r="D15" s="158">
        <v>12</v>
      </c>
      <c r="E15" s="704">
        <v>90000</v>
      </c>
      <c r="F15" s="883" t="s">
        <v>639</v>
      </c>
      <c r="G15" s="178">
        <v>12</v>
      </c>
      <c r="H15" s="416" t="s">
        <v>640</v>
      </c>
      <c r="J15" s="704">
        <v>90000</v>
      </c>
    </row>
    <row r="16" spans="1:10" ht="17.5" customHeight="1">
      <c r="A16" s="408">
        <v>9</v>
      </c>
      <c r="B16" s="158" t="s">
        <v>21</v>
      </c>
      <c r="C16" s="158"/>
      <c r="D16" s="158">
        <v>5</v>
      </c>
      <c r="E16" s="704">
        <v>330000</v>
      </c>
      <c r="F16" s="883"/>
      <c r="G16" s="178"/>
      <c r="H16" s="415"/>
      <c r="J16" s="704">
        <v>330000</v>
      </c>
    </row>
    <row r="17" spans="1:10" ht="17.5" customHeight="1">
      <c r="A17" s="408">
        <v>10</v>
      </c>
      <c r="B17" s="158" t="s">
        <v>22</v>
      </c>
      <c r="C17" s="158" t="s">
        <v>641</v>
      </c>
      <c r="D17" s="188">
        <v>19</v>
      </c>
      <c r="E17" s="704">
        <v>36000</v>
      </c>
      <c r="F17" s="883"/>
      <c r="G17" s="178">
        <v>16</v>
      </c>
      <c r="H17" s="416" t="s">
        <v>642</v>
      </c>
      <c r="J17" s="704">
        <v>36000</v>
      </c>
    </row>
    <row r="18" spans="1:10" ht="17.5" customHeight="1">
      <c r="A18" s="408">
        <v>11</v>
      </c>
      <c r="B18" s="188" t="s">
        <v>35</v>
      </c>
      <c r="C18" s="188"/>
      <c r="D18" s="663">
        <v>9</v>
      </c>
      <c r="E18" s="704">
        <v>230000</v>
      </c>
      <c r="F18" s="884" t="s">
        <v>643</v>
      </c>
      <c r="G18" s="414">
        <v>6</v>
      </c>
      <c r="H18" s="416" t="s">
        <v>644</v>
      </c>
      <c r="J18" s="704">
        <v>230000</v>
      </c>
    </row>
    <row r="19" spans="1:10" ht="17.5" customHeight="1">
      <c r="A19" s="408">
        <v>12</v>
      </c>
      <c r="B19" s="158" t="s">
        <v>23</v>
      </c>
      <c r="C19" s="158"/>
      <c r="D19" s="158">
        <v>10</v>
      </c>
      <c r="E19" s="704">
        <v>10200000</v>
      </c>
      <c r="F19" s="883"/>
      <c r="G19" s="178">
        <v>25</v>
      </c>
      <c r="H19" s="416"/>
      <c r="J19" s="704">
        <v>10200000</v>
      </c>
    </row>
    <row r="20" spans="1:10" ht="17.5" customHeight="1">
      <c r="A20" s="408">
        <v>13</v>
      </c>
      <c r="B20" s="158" t="s">
        <v>24</v>
      </c>
      <c r="C20" s="886" t="s">
        <v>645</v>
      </c>
      <c r="D20" s="158">
        <v>20</v>
      </c>
      <c r="E20" s="704">
        <v>44160000</v>
      </c>
      <c r="F20" s="883" t="s">
        <v>646</v>
      </c>
      <c r="G20" s="178">
        <v>43</v>
      </c>
      <c r="H20" s="415"/>
      <c r="J20" s="704">
        <v>44160000</v>
      </c>
    </row>
    <row r="21" spans="1:10" ht="17.5" customHeight="1">
      <c r="A21" s="408">
        <v>14</v>
      </c>
      <c r="B21" s="158" t="s">
        <v>25</v>
      </c>
      <c r="C21" s="158"/>
      <c r="D21" s="158">
        <v>20</v>
      </c>
      <c r="E21" s="704">
        <v>19730000</v>
      </c>
      <c r="F21" s="883" t="s">
        <v>647</v>
      </c>
      <c r="G21" s="178">
        <v>45</v>
      </c>
      <c r="H21" s="415"/>
      <c r="J21" s="704">
        <v>19730000</v>
      </c>
    </row>
    <row r="22" spans="1:10" ht="17.5" customHeight="1">
      <c r="A22" s="408">
        <v>15</v>
      </c>
      <c r="B22" s="188" t="s">
        <v>395</v>
      </c>
      <c r="C22" s="188" t="s">
        <v>648</v>
      </c>
      <c r="D22" s="663">
        <v>1</v>
      </c>
      <c r="E22" s="704"/>
      <c r="F22" s="884"/>
      <c r="G22" s="414">
        <v>10</v>
      </c>
      <c r="H22" s="416" t="s">
        <v>637</v>
      </c>
      <c r="J22" s="704"/>
    </row>
    <row r="23" spans="1:10" ht="17.5" customHeight="1">
      <c r="A23" s="408">
        <v>16</v>
      </c>
      <c r="B23" s="188" t="s">
        <v>36</v>
      </c>
      <c r="C23" s="887" t="s">
        <v>649</v>
      </c>
      <c r="D23" s="663">
        <v>24</v>
      </c>
      <c r="E23" s="704">
        <v>690000</v>
      </c>
      <c r="F23" s="884"/>
      <c r="G23" s="414">
        <v>179</v>
      </c>
      <c r="H23" s="416" t="s">
        <v>632</v>
      </c>
      <c r="J23" s="704">
        <v>690000</v>
      </c>
    </row>
    <row r="24" spans="1:10" ht="17.5" customHeight="1">
      <c r="A24" s="408">
        <v>17</v>
      </c>
      <c r="B24" s="158" t="s">
        <v>26</v>
      </c>
      <c r="C24" s="886" t="s">
        <v>650</v>
      </c>
      <c r="D24" s="158">
        <v>4</v>
      </c>
      <c r="E24" s="704">
        <v>41400000</v>
      </c>
      <c r="F24" s="888"/>
      <c r="G24" s="414">
        <v>50</v>
      </c>
      <c r="H24" s="416" t="s">
        <v>651</v>
      </c>
      <c r="J24" s="704">
        <v>41400000</v>
      </c>
    </row>
    <row r="25" spans="1:10" ht="17.5" customHeight="1">
      <c r="A25" s="408">
        <v>18</v>
      </c>
      <c r="B25" s="158" t="s">
        <v>27</v>
      </c>
      <c r="C25" s="882" t="s">
        <v>652</v>
      </c>
      <c r="D25" s="158">
        <v>13</v>
      </c>
      <c r="E25" s="704">
        <v>24000000</v>
      </c>
      <c r="F25" s="883" t="s">
        <v>653</v>
      </c>
      <c r="G25" s="178">
        <v>103</v>
      </c>
      <c r="H25" s="416" t="s">
        <v>654</v>
      </c>
      <c r="J25" s="704">
        <v>24000000</v>
      </c>
    </row>
    <row r="26" spans="1:10" ht="17.5" customHeight="1">
      <c r="A26" s="408">
        <v>19</v>
      </c>
      <c r="B26" s="158" t="s">
        <v>28</v>
      </c>
      <c r="C26" s="870" t="s">
        <v>655</v>
      </c>
      <c r="D26" s="158">
        <v>12</v>
      </c>
      <c r="E26" s="704">
        <v>9240000</v>
      </c>
      <c r="F26" s="883"/>
      <c r="G26" s="178">
        <v>57</v>
      </c>
      <c r="H26" s="416" t="s">
        <v>654</v>
      </c>
      <c r="J26" s="704">
        <v>9240000</v>
      </c>
    </row>
    <row r="27" spans="1:10" ht="17.5" customHeight="1">
      <c r="A27" s="408">
        <v>20</v>
      </c>
      <c r="B27" s="188" t="s">
        <v>29</v>
      </c>
      <c r="C27" s="887" t="s">
        <v>656</v>
      </c>
      <c r="D27" s="188">
        <v>5</v>
      </c>
      <c r="E27" s="479">
        <v>400000</v>
      </c>
      <c r="F27" s="884"/>
      <c r="G27" s="414">
        <v>23</v>
      </c>
      <c r="H27" s="416" t="s">
        <v>640</v>
      </c>
      <c r="J27" s="479">
        <v>400000</v>
      </c>
    </row>
    <row r="28" spans="1:10" ht="17.5" customHeight="1">
      <c r="A28" s="408">
        <v>21</v>
      </c>
      <c r="B28" s="188" t="s">
        <v>37</v>
      </c>
      <c r="C28" s="188"/>
      <c r="D28" s="663">
        <v>7</v>
      </c>
      <c r="E28" s="704">
        <v>800000</v>
      </c>
      <c r="F28" s="884"/>
      <c r="G28" s="414">
        <v>29</v>
      </c>
      <c r="H28" s="416" t="s">
        <v>651</v>
      </c>
      <c r="J28" s="704">
        <v>800000</v>
      </c>
    </row>
    <row r="29" spans="1:10" ht="17.5" customHeight="1">
      <c r="A29" s="408">
        <v>22</v>
      </c>
      <c r="B29" s="188" t="s">
        <v>409</v>
      </c>
      <c r="C29" s="188"/>
      <c r="D29" s="188">
        <v>2</v>
      </c>
      <c r="E29" s="479"/>
      <c r="F29" s="884"/>
      <c r="G29" s="414">
        <v>7</v>
      </c>
      <c r="H29" s="416" t="s">
        <v>640</v>
      </c>
      <c r="J29" s="479"/>
    </row>
    <row r="30" spans="1:10" ht="17.5" customHeight="1">
      <c r="A30" s="408">
        <v>23</v>
      </c>
      <c r="B30" s="188" t="s">
        <v>43</v>
      </c>
      <c r="C30" s="870" t="s">
        <v>657</v>
      </c>
      <c r="D30" s="663">
        <v>27</v>
      </c>
      <c r="E30" s="704">
        <v>13240000</v>
      </c>
      <c r="F30" s="884"/>
      <c r="G30" s="414">
        <v>71</v>
      </c>
      <c r="H30" s="416" t="s">
        <v>658</v>
      </c>
      <c r="J30" s="704">
        <v>13240000</v>
      </c>
    </row>
    <row r="31" spans="1:10" ht="17.5" customHeight="1">
      <c r="A31" s="408">
        <v>24</v>
      </c>
      <c r="B31" s="188" t="s">
        <v>38</v>
      </c>
      <c r="C31" s="188"/>
      <c r="D31" s="663">
        <v>3</v>
      </c>
      <c r="E31" s="704">
        <v>6900000</v>
      </c>
      <c r="F31" s="884"/>
      <c r="G31" s="414">
        <v>13</v>
      </c>
      <c r="H31" s="416" t="s">
        <v>651</v>
      </c>
      <c r="J31" s="704">
        <v>6900000</v>
      </c>
    </row>
    <row r="32" spans="1:10" ht="17.5" customHeight="1">
      <c r="A32" s="165">
        <v>25</v>
      </c>
      <c r="B32" s="158" t="s">
        <v>39</v>
      </c>
      <c r="C32" s="158"/>
      <c r="D32" s="158">
        <v>5</v>
      </c>
      <c r="E32" s="704"/>
      <c r="F32" s="883"/>
      <c r="G32" s="414">
        <v>13</v>
      </c>
      <c r="H32" s="416" t="s">
        <v>637</v>
      </c>
      <c r="J32" s="704"/>
    </row>
    <row r="33" spans="1:8" ht="22.5" customHeight="1" thickBot="1">
      <c r="A33" s="1124" t="s">
        <v>30</v>
      </c>
      <c r="B33" s="1125"/>
      <c r="C33" s="889"/>
      <c r="D33" s="890">
        <f>SUM(D8:D32)</f>
        <v>311</v>
      </c>
      <c r="E33" s="798">
        <f>SUM(E8:E32)</f>
        <v>324106000</v>
      </c>
      <c r="F33" s="890"/>
      <c r="G33" s="798">
        <f>SUM(G8:G32)</f>
        <v>915</v>
      </c>
      <c r="H33" s="891" t="s">
        <v>659</v>
      </c>
    </row>
    <row r="34" spans="1:8" ht="13.5" customHeight="1"/>
    <row r="35" spans="1:8" ht="13.5" customHeight="1">
      <c r="C35" s="391">
        <v>13</v>
      </c>
    </row>
  </sheetData>
  <mergeCells count="10">
    <mergeCell ref="A2:C2"/>
    <mergeCell ref="A3:C3"/>
    <mergeCell ref="F1:J1"/>
    <mergeCell ref="F2:J2"/>
    <mergeCell ref="G3:H3"/>
    <mergeCell ref="A33:B33"/>
    <mergeCell ref="A4:H4"/>
    <mergeCell ref="A6:A7"/>
    <mergeCell ref="B6:B7"/>
    <mergeCell ref="C6:F6"/>
  </mergeCells>
  <phoneticPr fontId="0" type="noConversion"/>
  <printOptions horizontalCentered="1"/>
  <pageMargins left="0.25" right="0.25" top="0" bottom="0" header="0.25" footer="0.25"/>
  <pageSetup paperSize="9" orientation="landscape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A1:G30"/>
  <sheetViews>
    <sheetView workbookViewId="0">
      <selection activeCell="C8" sqref="C8"/>
    </sheetView>
  </sheetViews>
  <sheetFormatPr defaultColWidth="9.1796875" defaultRowHeight="12.5"/>
  <cols>
    <col min="1" max="1" width="6.81640625" style="815" customWidth="1"/>
    <col min="2" max="2" width="20.81640625" style="815" customWidth="1"/>
    <col min="3" max="5" width="15.81640625" style="815" customWidth="1"/>
    <col min="6" max="6" width="19.81640625" style="815" customWidth="1"/>
    <col min="7" max="16384" width="9.1796875" style="815"/>
  </cols>
  <sheetData>
    <row r="1" spans="1:7" ht="27">
      <c r="A1" s="850"/>
      <c r="B1" s="838"/>
      <c r="C1" s="838"/>
      <c r="D1" s="838"/>
      <c r="E1" s="974" t="s">
        <v>2</v>
      </c>
      <c r="F1" s="974"/>
      <c r="G1" s="246"/>
    </row>
    <row r="2" spans="1:7" ht="33">
      <c r="A2" s="963" t="s">
        <v>3</v>
      </c>
      <c r="B2" s="963"/>
      <c r="C2" s="963"/>
      <c r="D2" s="31"/>
      <c r="E2" s="976" t="s">
        <v>4</v>
      </c>
      <c r="F2" s="976"/>
      <c r="G2" s="244"/>
    </row>
    <row r="3" spans="1:7" ht="30">
      <c r="A3" s="1075" t="s">
        <v>5</v>
      </c>
      <c r="B3" s="1075"/>
      <c r="C3" s="1075"/>
      <c r="D3" s="838"/>
      <c r="E3" s="994">
        <v>3</v>
      </c>
      <c r="F3" s="994"/>
      <c r="G3" s="252"/>
    </row>
    <row r="4" spans="1:7" ht="23">
      <c r="A4" s="1042" t="s">
        <v>512</v>
      </c>
      <c r="B4" s="1042"/>
      <c r="C4" s="1042"/>
      <c r="D4" s="1042"/>
      <c r="E4" s="1042"/>
      <c r="F4" s="1042"/>
    </row>
    <row r="5" spans="1:7" ht="11.25" customHeight="1" thickBot="1">
      <c r="F5" s="837"/>
    </row>
    <row r="6" spans="1:7" ht="27">
      <c r="A6" s="1131" t="s">
        <v>7</v>
      </c>
      <c r="B6" s="381" t="s">
        <v>8</v>
      </c>
      <c r="C6" s="1137" t="s">
        <v>312</v>
      </c>
      <c r="D6" s="1137" t="s">
        <v>313</v>
      </c>
      <c r="E6" s="1139" t="s">
        <v>42</v>
      </c>
      <c r="F6" s="1133" t="s">
        <v>12</v>
      </c>
    </row>
    <row r="7" spans="1:7" ht="27">
      <c r="A7" s="1132"/>
      <c r="B7" s="382" t="s">
        <v>13</v>
      </c>
      <c r="C7" s="1138"/>
      <c r="D7" s="1138"/>
      <c r="E7" s="1140"/>
      <c r="F7" s="1134"/>
    </row>
    <row r="8" spans="1:7" ht="23">
      <c r="A8" s="378">
        <v>1</v>
      </c>
      <c r="B8" s="379" t="s">
        <v>16</v>
      </c>
      <c r="C8" s="851"/>
      <c r="D8" s="852"/>
      <c r="E8" s="853">
        <f>C8+D8</f>
        <v>0</v>
      </c>
      <c r="F8" s="375"/>
    </row>
    <row r="9" spans="1:7" ht="23">
      <c r="A9" s="378">
        <v>2</v>
      </c>
      <c r="B9" s="379" t="s">
        <v>17</v>
      </c>
      <c r="C9" s="851"/>
      <c r="D9" s="852"/>
      <c r="E9" s="853">
        <f t="shared" ref="E9:E27" si="0">C9+D9</f>
        <v>0</v>
      </c>
      <c r="F9" s="375"/>
    </row>
    <row r="10" spans="1:7" ht="23">
      <c r="A10" s="378">
        <v>3</v>
      </c>
      <c r="B10" s="379" t="s">
        <v>103</v>
      </c>
      <c r="C10" s="851"/>
      <c r="D10" s="852"/>
      <c r="E10" s="853">
        <f t="shared" si="0"/>
        <v>0</v>
      </c>
      <c r="F10" s="375"/>
    </row>
    <row r="11" spans="1:7" ht="23">
      <c r="A11" s="378">
        <v>4</v>
      </c>
      <c r="B11" s="379" t="s">
        <v>18</v>
      </c>
      <c r="C11" s="851"/>
      <c r="D11" s="852"/>
      <c r="E11" s="853">
        <f t="shared" si="0"/>
        <v>0</v>
      </c>
      <c r="F11" s="375"/>
    </row>
    <row r="12" spans="1:7" ht="23">
      <c r="A12" s="378">
        <v>5</v>
      </c>
      <c r="B12" s="379" t="s">
        <v>19</v>
      </c>
      <c r="C12" s="851"/>
      <c r="D12" s="852"/>
      <c r="E12" s="853">
        <f t="shared" si="0"/>
        <v>0</v>
      </c>
      <c r="F12" s="375"/>
    </row>
    <row r="13" spans="1:7" ht="23">
      <c r="A13" s="459">
        <v>6</v>
      </c>
      <c r="B13" s="460" t="s">
        <v>285</v>
      </c>
      <c r="C13" s="618"/>
      <c r="D13" s="854"/>
      <c r="E13" s="855"/>
      <c r="F13" s="461"/>
    </row>
    <row r="14" spans="1:7" ht="23">
      <c r="A14" s="378">
        <v>7</v>
      </c>
      <c r="B14" s="379" t="s">
        <v>20</v>
      </c>
      <c r="C14" s="851"/>
      <c r="D14" s="852"/>
      <c r="E14" s="853">
        <f t="shared" si="0"/>
        <v>0</v>
      </c>
      <c r="F14" s="375"/>
    </row>
    <row r="15" spans="1:7" ht="23">
      <c r="A15" s="459">
        <v>8</v>
      </c>
      <c r="B15" s="460" t="s">
        <v>21</v>
      </c>
      <c r="C15" s="618"/>
      <c r="D15" s="854"/>
      <c r="E15" s="855"/>
      <c r="F15" s="461"/>
    </row>
    <row r="16" spans="1:7" ht="23">
      <c r="A16" s="378">
        <v>9</v>
      </c>
      <c r="B16" s="379" t="s">
        <v>23</v>
      </c>
      <c r="C16" s="851"/>
      <c r="D16" s="852"/>
      <c r="E16" s="853">
        <f t="shared" si="0"/>
        <v>0</v>
      </c>
      <c r="F16" s="375"/>
    </row>
    <row r="17" spans="1:6" ht="23">
      <c r="A17" s="378">
        <v>10</v>
      </c>
      <c r="B17" s="379" t="s">
        <v>24</v>
      </c>
      <c r="C17" s="851"/>
      <c r="D17" s="852"/>
      <c r="E17" s="853">
        <f t="shared" si="0"/>
        <v>0</v>
      </c>
      <c r="F17" s="375"/>
    </row>
    <row r="18" spans="1:6" ht="23">
      <c r="A18" s="378">
        <v>11</v>
      </c>
      <c r="B18" s="379" t="s">
        <v>25</v>
      </c>
      <c r="C18" s="851"/>
      <c r="D18" s="852"/>
      <c r="E18" s="853">
        <f t="shared" si="0"/>
        <v>0</v>
      </c>
      <c r="F18" s="375"/>
    </row>
    <row r="19" spans="1:6" ht="23">
      <c r="A19" s="459">
        <v>12</v>
      </c>
      <c r="B19" s="460" t="s">
        <v>395</v>
      </c>
      <c r="C19" s="618"/>
      <c r="D19" s="854"/>
      <c r="E19" s="855"/>
      <c r="F19" s="461"/>
    </row>
    <row r="20" spans="1:6" ht="23">
      <c r="A20" s="378">
        <v>13</v>
      </c>
      <c r="B20" s="379" t="s">
        <v>26</v>
      </c>
      <c r="C20" s="851"/>
      <c r="D20" s="852"/>
      <c r="E20" s="853">
        <f>C20+D20</f>
        <v>0</v>
      </c>
      <c r="F20" s="375"/>
    </row>
    <row r="21" spans="1:6" ht="23">
      <c r="A21" s="378">
        <v>14</v>
      </c>
      <c r="B21" s="379" t="s">
        <v>27</v>
      </c>
      <c r="C21" s="851"/>
      <c r="D21" s="852"/>
      <c r="E21" s="853">
        <f t="shared" si="0"/>
        <v>0</v>
      </c>
      <c r="F21" s="375"/>
    </row>
    <row r="22" spans="1:6" ht="23">
      <c r="A22" s="459">
        <v>15</v>
      </c>
      <c r="B22" s="460" t="s">
        <v>29</v>
      </c>
      <c r="C22" s="618"/>
      <c r="D22" s="854"/>
      <c r="E22" s="855"/>
      <c r="F22" s="461"/>
    </row>
    <row r="23" spans="1:6" ht="23">
      <c r="A23" s="459">
        <v>16</v>
      </c>
      <c r="B23" s="460" t="s">
        <v>28</v>
      </c>
      <c r="C23" s="618"/>
      <c r="D23" s="854"/>
      <c r="E23" s="855">
        <f>C23+D23</f>
        <v>0</v>
      </c>
      <c r="F23" s="461"/>
    </row>
    <row r="24" spans="1:6" ht="23">
      <c r="A24" s="459">
        <v>17</v>
      </c>
      <c r="B24" s="581" t="s">
        <v>409</v>
      </c>
      <c r="C24" s="856"/>
      <c r="D24" s="857"/>
      <c r="E24" s="855"/>
      <c r="F24" s="582"/>
    </row>
    <row r="25" spans="1:6" ht="23">
      <c r="A25" s="378">
        <v>18</v>
      </c>
      <c r="B25" s="380" t="s">
        <v>43</v>
      </c>
      <c r="C25" s="858"/>
      <c r="D25" s="858"/>
      <c r="E25" s="853">
        <f t="shared" si="0"/>
        <v>0</v>
      </c>
      <c r="F25" s="377"/>
    </row>
    <row r="26" spans="1:6" ht="23">
      <c r="A26" s="378">
        <v>19</v>
      </c>
      <c r="B26" s="380" t="s">
        <v>38</v>
      </c>
      <c r="C26" s="858"/>
      <c r="D26" s="858"/>
      <c r="E26" s="853">
        <f t="shared" si="0"/>
        <v>0</v>
      </c>
      <c r="F26" s="377"/>
    </row>
    <row r="27" spans="1:6" ht="23">
      <c r="A27" s="378">
        <v>20</v>
      </c>
      <c r="B27" s="380" t="s">
        <v>39</v>
      </c>
      <c r="C27" s="858"/>
      <c r="D27" s="858"/>
      <c r="E27" s="853">
        <f t="shared" si="0"/>
        <v>0</v>
      </c>
      <c r="F27" s="377"/>
    </row>
    <row r="28" spans="1:6" ht="23.5" thickBot="1">
      <c r="A28" s="1135" t="s">
        <v>30</v>
      </c>
      <c r="B28" s="1136"/>
      <c r="C28" s="859">
        <f>SUM(C8:C27)</f>
        <v>0</v>
      </c>
      <c r="D28" s="859">
        <f>SUM(D8:D27)</f>
        <v>0</v>
      </c>
      <c r="E28" s="859">
        <f>SUM(E8:E27)</f>
        <v>0</v>
      </c>
      <c r="F28" s="376"/>
    </row>
    <row r="30" spans="1:6" ht="24.75" customHeight="1">
      <c r="C30" s="383"/>
      <c r="D30" s="860"/>
      <c r="E30" s="210"/>
    </row>
  </sheetData>
  <mergeCells count="12">
    <mergeCell ref="A2:C2"/>
    <mergeCell ref="A3:C3"/>
    <mergeCell ref="E1:F1"/>
    <mergeCell ref="E2:F2"/>
    <mergeCell ref="E3:F3"/>
    <mergeCell ref="A4:F4"/>
    <mergeCell ref="A6:A7"/>
    <mergeCell ref="F6:F7"/>
    <mergeCell ref="A28:B28"/>
    <mergeCell ref="C6:C7"/>
    <mergeCell ref="D6:D7"/>
    <mergeCell ref="E6:E7"/>
  </mergeCells>
  <printOptions horizontalCentered="1"/>
  <pageMargins left="0.75" right="0.25" top="0.75" bottom="0.5" header="0.25" footer="0.25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:AQ21"/>
  <sheetViews>
    <sheetView topLeftCell="A4" zoomScale="115" zoomScaleNormal="115" workbookViewId="0">
      <selection activeCell="L17" sqref="L17"/>
    </sheetView>
  </sheetViews>
  <sheetFormatPr defaultColWidth="9.1796875" defaultRowHeight="22" customHeight="1"/>
  <cols>
    <col min="1" max="1" width="4.1796875" style="8" customWidth="1"/>
    <col min="2" max="2" width="13.453125" style="8" customWidth="1"/>
    <col min="3" max="5" width="5.453125" style="8" customWidth="1"/>
    <col min="6" max="6" width="5.54296875" style="8" customWidth="1"/>
    <col min="7" max="7" width="4.81640625" style="8" customWidth="1"/>
    <col min="8" max="8" width="7.453125" style="8" customWidth="1"/>
    <col min="9" max="9" width="5.81640625" style="8" customWidth="1"/>
    <col min="10" max="12" width="5.1796875" style="8" customWidth="1"/>
    <col min="13" max="13" width="5.81640625" style="8" customWidth="1"/>
    <col min="14" max="14" width="5.453125" style="8" customWidth="1"/>
    <col min="15" max="15" width="5.81640625" style="8" customWidth="1"/>
    <col min="16" max="16" width="5.81640625" style="8" bestFit="1" customWidth="1"/>
    <col min="17" max="17" width="5.1796875" style="8" customWidth="1"/>
    <col min="18" max="18" width="6.1796875" style="8" bestFit="1" customWidth="1"/>
    <col min="19" max="19" width="5.1796875" style="8" customWidth="1"/>
    <col min="20" max="20" width="5" style="8" customWidth="1"/>
    <col min="21" max="21" width="4.81640625" style="8" customWidth="1"/>
    <col min="22" max="22" width="6.81640625" style="8" customWidth="1"/>
    <col min="23" max="23" width="5.1796875" style="8" customWidth="1"/>
    <col min="24" max="24" width="8.81640625" style="8" customWidth="1"/>
    <col min="25" max="25" width="8.81640625" style="8" hidden="1" customWidth="1"/>
    <col min="26" max="26" width="6.81640625" style="8" customWidth="1"/>
    <col min="27" max="27" width="14.453125" style="8" customWidth="1"/>
    <col min="28" max="28" width="6.453125" style="8" customWidth="1"/>
    <col min="29" max="29" width="6.1796875" style="8" customWidth="1"/>
    <col min="30" max="30" width="7.54296875" style="8" customWidth="1"/>
    <col min="31" max="31" width="7" style="8" customWidth="1"/>
    <col min="32" max="32" width="5" style="8" customWidth="1"/>
    <col min="33" max="33" width="6.81640625" style="8" bestFit="1" customWidth="1"/>
    <col min="34" max="34" width="6.1796875" style="8" bestFit="1" customWidth="1"/>
    <col min="35" max="35" width="5.1796875" style="8" bestFit="1" customWidth="1"/>
    <col min="36" max="38" width="7.81640625" style="8" customWidth="1"/>
    <col min="39" max="39" width="8.1796875" style="8" customWidth="1"/>
    <col min="40" max="40" width="7.81640625" style="8" customWidth="1"/>
    <col min="41" max="41" width="9.54296875" style="8" customWidth="1"/>
    <col min="42" max="42" width="8.81640625" style="8" customWidth="1"/>
    <col min="43" max="43" width="10.54296875" style="8" customWidth="1"/>
    <col min="44" max="16384" width="9.1796875" style="8"/>
  </cols>
  <sheetData>
    <row r="1" spans="1:43" ht="22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48"/>
      <c r="R1" s="48"/>
      <c r="S1" s="974" t="s">
        <v>2</v>
      </c>
      <c r="T1" s="974"/>
      <c r="U1" s="974"/>
      <c r="V1" s="974"/>
      <c r="W1" s="974"/>
      <c r="X1" s="974"/>
      <c r="Y1" s="238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48"/>
      <c r="AL1" s="974" t="s">
        <v>2</v>
      </c>
      <c r="AM1" s="974"/>
      <c r="AN1" s="974"/>
      <c r="AO1" s="974"/>
      <c r="AP1" s="974"/>
      <c r="AQ1" s="974"/>
    </row>
    <row r="2" spans="1:43" ht="24.75" customHeight="1">
      <c r="A2" s="1086" t="s">
        <v>3</v>
      </c>
      <c r="B2" s="1086"/>
      <c r="C2" s="1086"/>
      <c r="D2" s="1086"/>
      <c r="E2" s="1086"/>
      <c r="F2" s="1086"/>
      <c r="G2" s="1086"/>
      <c r="H2" s="1086"/>
      <c r="I2" s="1086"/>
      <c r="J2" s="1086"/>
      <c r="K2" s="61"/>
      <c r="L2" s="61"/>
      <c r="M2" s="61"/>
      <c r="N2" s="61"/>
      <c r="O2" s="61"/>
      <c r="P2" s="16"/>
      <c r="Q2" s="18"/>
      <c r="R2" s="18"/>
      <c r="S2" s="976" t="s">
        <v>4</v>
      </c>
      <c r="T2" s="976"/>
      <c r="U2" s="976"/>
      <c r="V2" s="976"/>
      <c r="W2" s="976"/>
      <c r="X2" s="976"/>
      <c r="Y2" s="239"/>
      <c r="Z2" s="1042" t="s">
        <v>3</v>
      </c>
      <c r="AA2" s="1042"/>
      <c r="AB2" s="1042"/>
      <c r="AC2" s="1042"/>
      <c r="AD2" s="1042"/>
      <c r="AE2" s="61"/>
      <c r="AF2" s="61"/>
      <c r="AG2" s="61"/>
      <c r="AH2" s="61"/>
      <c r="AI2" s="61"/>
      <c r="AJ2" s="61"/>
      <c r="AK2" s="18"/>
      <c r="AL2" s="976" t="s">
        <v>4</v>
      </c>
      <c r="AM2" s="976"/>
      <c r="AN2" s="976"/>
      <c r="AO2" s="976"/>
      <c r="AP2" s="976"/>
      <c r="AQ2" s="976"/>
    </row>
    <row r="3" spans="1:43" ht="27" customHeight="1">
      <c r="A3" s="230" t="s">
        <v>112</v>
      </c>
      <c r="B3" s="230"/>
      <c r="C3" s="230"/>
      <c r="D3" s="230"/>
      <c r="E3" s="230"/>
      <c r="F3" s="230"/>
      <c r="G3" s="230"/>
      <c r="H3" s="61"/>
      <c r="I3" s="61"/>
      <c r="J3" s="61"/>
      <c r="K3" s="61"/>
      <c r="L3" s="61"/>
      <c r="M3" s="61"/>
      <c r="N3" s="61"/>
      <c r="O3" s="61"/>
      <c r="P3" s="19"/>
      <c r="Q3" s="19"/>
      <c r="R3" s="19"/>
      <c r="S3" s="994">
        <v>3</v>
      </c>
      <c r="T3" s="994"/>
      <c r="U3" s="994"/>
      <c r="V3" s="994"/>
      <c r="W3" s="994"/>
      <c r="X3" s="994"/>
      <c r="Y3" s="223"/>
      <c r="Z3" s="1075" t="s">
        <v>5</v>
      </c>
      <c r="AA3" s="1075"/>
      <c r="AB3" s="1075"/>
      <c r="AC3" s="1075"/>
      <c r="AD3" s="1075"/>
      <c r="AE3" s="18"/>
      <c r="AF3" s="18"/>
      <c r="AG3" s="61"/>
      <c r="AH3" s="61"/>
      <c r="AI3" s="61"/>
      <c r="AJ3" s="61"/>
      <c r="AK3" s="19"/>
      <c r="AL3" s="994">
        <v>3</v>
      </c>
      <c r="AM3" s="994"/>
      <c r="AN3" s="994"/>
      <c r="AO3" s="994"/>
      <c r="AP3" s="994"/>
      <c r="AQ3" s="994"/>
    </row>
    <row r="4" spans="1:43" ht="29.25" customHeight="1">
      <c r="A4" s="1042" t="s">
        <v>501</v>
      </c>
      <c r="B4" s="1042"/>
      <c r="C4" s="1042"/>
      <c r="D4" s="1042"/>
      <c r="E4" s="1042"/>
      <c r="F4" s="1042"/>
      <c r="G4" s="1042"/>
      <c r="H4" s="1042"/>
      <c r="I4" s="1042"/>
      <c r="J4" s="1042"/>
      <c r="K4" s="1042"/>
      <c r="L4" s="1042"/>
      <c r="M4" s="1042"/>
      <c r="N4" s="1042"/>
      <c r="O4" s="1042"/>
      <c r="P4" s="1042"/>
      <c r="Q4" s="1042"/>
      <c r="R4" s="1042"/>
      <c r="S4" s="1042"/>
      <c r="T4" s="1042"/>
      <c r="U4" s="1042"/>
      <c r="V4" s="1042"/>
      <c r="W4" s="1042"/>
      <c r="X4" s="1042"/>
      <c r="Y4" s="368"/>
      <c r="Z4" s="1042" t="s">
        <v>513</v>
      </c>
      <c r="AA4" s="1042"/>
      <c r="AB4" s="1042"/>
      <c r="AC4" s="1042"/>
      <c r="AD4" s="1042"/>
      <c r="AE4" s="1042"/>
      <c r="AF4" s="1042"/>
      <c r="AG4" s="1042"/>
      <c r="AH4" s="1042"/>
      <c r="AI4" s="1042"/>
      <c r="AJ4" s="1042"/>
      <c r="AK4" s="1042"/>
      <c r="AL4" s="1042"/>
      <c r="AM4" s="1042"/>
      <c r="AN4" s="1042"/>
      <c r="AO4" s="1042"/>
      <c r="AP4" s="1042"/>
      <c r="AQ4" s="1042"/>
    </row>
    <row r="5" spans="1:43" ht="20.25" customHeight="1" thickBo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059" t="s">
        <v>6</v>
      </c>
      <c r="T5" s="1059"/>
      <c r="U5" s="1059"/>
      <c r="V5" s="1059"/>
      <c r="W5" s="1059"/>
      <c r="X5" s="1059"/>
      <c r="Y5" s="369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N5" s="96"/>
      <c r="AO5" s="96"/>
      <c r="AP5" s="1141" t="s">
        <v>1</v>
      </c>
      <c r="AQ5" s="1141"/>
    </row>
    <row r="6" spans="1:43" ht="24" customHeight="1">
      <c r="A6" s="996" t="s">
        <v>7</v>
      </c>
      <c r="B6" s="58" t="s">
        <v>8</v>
      </c>
      <c r="C6" s="65" t="s">
        <v>122</v>
      </c>
      <c r="D6" s="65" t="s">
        <v>123</v>
      </c>
      <c r="E6" s="65" t="s">
        <v>125</v>
      </c>
      <c r="F6" s="65" t="s">
        <v>126</v>
      </c>
      <c r="G6" s="65" t="s">
        <v>123</v>
      </c>
      <c r="H6" s="65" t="s">
        <v>123</v>
      </c>
      <c r="I6" s="65" t="s">
        <v>123</v>
      </c>
      <c r="J6" s="65" t="s">
        <v>123</v>
      </c>
      <c r="K6" s="65" t="s">
        <v>131</v>
      </c>
      <c r="L6" s="65" t="s">
        <v>123</v>
      </c>
      <c r="M6" s="65" t="s">
        <v>107</v>
      </c>
      <c r="N6" s="65" t="s">
        <v>108</v>
      </c>
      <c r="O6" s="66" t="s">
        <v>123</v>
      </c>
      <c r="P6" s="65" t="s">
        <v>135</v>
      </c>
      <c r="Q6" s="65" t="s">
        <v>123</v>
      </c>
      <c r="R6" s="65" t="s">
        <v>123</v>
      </c>
      <c r="S6" s="65" t="s">
        <v>123</v>
      </c>
      <c r="T6" s="65" t="s">
        <v>123</v>
      </c>
      <c r="U6" s="65" t="s">
        <v>141</v>
      </c>
      <c r="V6" s="65" t="s">
        <v>142</v>
      </c>
      <c r="W6" s="65" t="s">
        <v>123</v>
      </c>
      <c r="X6" s="1142" t="s">
        <v>42</v>
      </c>
      <c r="Y6" s="370"/>
      <c r="Z6" s="996" t="s">
        <v>7</v>
      </c>
      <c r="AA6" s="58" t="s">
        <v>8</v>
      </c>
      <c r="AB6" s="65" t="s">
        <v>123</v>
      </c>
      <c r="AC6" s="65" t="s">
        <v>123</v>
      </c>
      <c r="AD6" s="65" t="s">
        <v>96</v>
      </c>
      <c r="AE6" s="65" t="s">
        <v>94</v>
      </c>
      <c r="AF6" s="65" t="s">
        <v>95</v>
      </c>
      <c r="AG6" s="65" t="s">
        <v>123</v>
      </c>
      <c r="AH6" s="65" t="s">
        <v>123</v>
      </c>
      <c r="AI6" s="65" t="s">
        <v>123</v>
      </c>
      <c r="AJ6" s="65" t="s">
        <v>150</v>
      </c>
      <c r="AK6" s="65" t="s">
        <v>97</v>
      </c>
      <c r="AL6" s="65" t="s">
        <v>141</v>
      </c>
      <c r="AM6" s="65" t="s">
        <v>100</v>
      </c>
      <c r="AN6" s="65" t="s">
        <v>141</v>
      </c>
      <c r="AO6" s="65" t="s">
        <v>98</v>
      </c>
      <c r="AP6" s="65" t="s">
        <v>153</v>
      </c>
      <c r="AQ6" s="1142" t="s">
        <v>101</v>
      </c>
    </row>
    <row r="7" spans="1:43" ht="24" customHeight="1">
      <c r="A7" s="997"/>
      <c r="B7" s="67" t="s">
        <v>13</v>
      </c>
      <c r="C7" s="68"/>
      <c r="D7" s="68" t="s">
        <v>124</v>
      </c>
      <c r="E7" s="68"/>
      <c r="F7" s="68"/>
      <c r="G7" s="68" t="s">
        <v>127</v>
      </c>
      <c r="H7" s="68" t="s">
        <v>128</v>
      </c>
      <c r="I7" s="68" t="s">
        <v>129</v>
      </c>
      <c r="J7" s="69" t="s">
        <v>130</v>
      </c>
      <c r="K7" s="68" t="s">
        <v>132</v>
      </c>
      <c r="L7" s="69" t="s">
        <v>133</v>
      </c>
      <c r="M7" s="68"/>
      <c r="N7" s="70"/>
      <c r="O7" s="70" t="s">
        <v>134</v>
      </c>
      <c r="P7" s="68" t="s">
        <v>136</v>
      </c>
      <c r="Q7" s="68" t="s">
        <v>137</v>
      </c>
      <c r="R7" s="68" t="s">
        <v>138</v>
      </c>
      <c r="S7" s="68" t="s">
        <v>139</v>
      </c>
      <c r="T7" s="68" t="s">
        <v>140</v>
      </c>
      <c r="U7" s="68"/>
      <c r="V7" s="68" t="s">
        <v>143</v>
      </c>
      <c r="W7" s="68" t="s">
        <v>144</v>
      </c>
      <c r="X7" s="1143"/>
      <c r="Y7" s="371"/>
      <c r="Z7" s="997"/>
      <c r="AA7" s="67" t="s">
        <v>13</v>
      </c>
      <c r="AB7" s="68" t="s">
        <v>145</v>
      </c>
      <c r="AC7" s="68" t="s">
        <v>146</v>
      </c>
      <c r="AD7" s="71"/>
      <c r="AE7" s="71"/>
      <c r="AF7" s="71"/>
      <c r="AG7" s="68" t="s">
        <v>147</v>
      </c>
      <c r="AH7" s="68" t="s">
        <v>148</v>
      </c>
      <c r="AI7" s="68" t="s">
        <v>149</v>
      </c>
      <c r="AJ7" s="68" t="s">
        <v>123</v>
      </c>
      <c r="AK7" s="68"/>
      <c r="AL7" s="68" t="s">
        <v>148</v>
      </c>
      <c r="AM7" s="68" t="s">
        <v>151</v>
      </c>
      <c r="AN7" s="68" t="s">
        <v>152</v>
      </c>
      <c r="AO7" s="68" t="s">
        <v>144</v>
      </c>
      <c r="AP7" s="68" t="s">
        <v>147</v>
      </c>
      <c r="AQ7" s="1143"/>
    </row>
    <row r="8" spans="1:43" ht="24" customHeight="1">
      <c r="A8" s="59">
        <v>1</v>
      </c>
      <c r="B8" s="37" t="s">
        <v>16</v>
      </c>
      <c r="C8" s="547"/>
      <c r="D8" s="547"/>
      <c r="E8" s="547"/>
      <c r="F8" s="547"/>
      <c r="G8" s="547"/>
      <c r="H8" s="547"/>
      <c r="I8" s="547"/>
      <c r="J8" s="547"/>
      <c r="K8" s="547"/>
      <c r="L8" s="547"/>
      <c r="M8" s="547"/>
      <c r="N8" s="547"/>
      <c r="O8" s="547"/>
      <c r="P8" s="547"/>
      <c r="Q8" s="547"/>
      <c r="R8" s="547"/>
      <c r="S8" s="547"/>
      <c r="T8" s="547"/>
      <c r="U8" s="547"/>
      <c r="V8" s="547"/>
      <c r="W8" s="547"/>
      <c r="X8" s="589">
        <f t="shared" ref="X8:X20" si="0">SUM(C8:W8)</f>
        <v>0</v>
      </c>
      <c r="Y8" s="373"/>
      <c r="Z8" s="59">
        <v>1</v>
      </c>
      <c r="AA8" s="37" t="s">
        <v>16</v>
      </c>
      <c r="AB8" s="584"/>
      <c r="AC8" s="584"/>
      <c r="AD8" s="584"/>
      <c r="AE8" s="584"/>
      <c r="AF8" s="584"/>
      <c r="AG8" s="585"/>
      <c r="AH8" s="584"/>
      <c r="AI8" s="584"/>
      <c r="AJ8" s="584"/>
      <c r="AK8" s="584"/>
      <c r="AL8" s="584"/>
      <c r="AM8" s="584"/>
      <c r="AN8" s="585"/>
      <c r="AO8" s="585"/>
      <c r="AP8" s="585"/>
      <c r="AQ8" s="586">
        <f t="shared" ref="AQ8:AQ20" si="1">SUM(AB8:AP8)</f>
        <v>0</v>
      </c>
    </row>
    <row r="9" spans="1:43" ht="24" customHeight="1">
      <c r="A9" s="59">
        <v>2</v>
      </c>
      <c r="B9" s="37" t="s">
        <v>17</v>
      </c>
      <c r="C9" s="547"/>
      <c r="D9" s="547"/>
      <c r="E9" s="547"/>
      <c r="F9" s="547"/>
      <c r="G9" s="547"/>
      <c r="H9" s="547"/>
      <c r="I9" s="547"/>
      <c r="J9" s="547"/>
      <c r="K9" s="547"/>
      <c r="L9" s="547"/>
      <c r="M9" s="547"/>
      <c r="N9" s="547"/>
      <c r="O9" s="547"/>
      <c r="P9" s="547"/>
      <c r="Q9" s="547"/>
      <c r="R9" s="547"/>
      <c r="S9" s="547"/>
      <c r="T9" s="547"/>
      <c r="U9" s="547"/>
      <c r="V9" s="547"/>
      <c r="W9" s="547"/>
      <c r="X9" s="589">
        <f t="shared" si="0"/>
        <v>0</v>
      </c>
      <c r="Y9" s="373"/>
      <c r="Z9" s="59">
        <v>2</v>
      </c>
      <c r="AA9" s="37" t="s">
        <v>17</v>
      </c>
      <c r="AB9" s="584"/>
      <c r="AC9" s="584"/>
      <c r="AD9" s="584"/>
      <c r="AE9" s="584"/>
      <c r="AF9" s="584"/>
      <c r="AG9" s="584"/>
      <c r="AH9" s="584"/>
      <c r="AI9" s="584"/>
      <c r="AJ9" s="584"/>
      <c r="AK9" s="584"/>
      <c r="AL9" s="584"/>
      <c r="AM9" s="584"/>
      <c r="AN9" s="585"/>
      <c r="AO9" s="585"/>
      <c r="AP9" s="585"/>
      <c r="AQ9" s="586">
        <f t="shared" si="1"/>
        <v>0</v>
      </c>
    </row>
    <row r="10" spans="1:43" ht="24" customHeight="1">
      <c r="A10" s="59">
        <v>3</v>
      </c>
      <c r="B10" s="37" t="s">
        <v>103</v>
      </c>
      <c r="C10" s="547"/>
      <c r="D10" s="547"/>
      <c r="E10" s="547"/>
      <c r="F10" s="547"/>
      <c r="G10" s="547"/>
      <c r="H10" s="547"/>
      <c r="I10" s="547"/>
      <c r="J10" s="547"/>
      <c r="K10" s="547"/>
      <c r="L10" s="547"/>
      <c r="M10" s="547"/>
      <c r="N10" s="547"/>
      <c r="O10" s="547"/>
      <c r="P10" s="547"/>
      <c r="Q10" s="547"/>
      <c r="R10" s="547"/>
      <c r="S10" s="547"/>
      <c r="T10" s="547"/>
      <c r="U10" s="547"/>
      <c r="V10" s="547"/>
      <c r="W10" s="547"/>
      <c r="X10" s="589">
        <f t="shared" si="0"/>
        <v>0</v>
      </c>
      <c r="Y10" s="373"/>
      <c r="Z10" s="59">
        <v>3</v>
      </c>
      <c r="AA10" s="37" t="s">
        <v>103</v>
      </c>
      <c r="AB10" s="584"/>
      <c r="AC10" s="584"/>
      <c r="AD10" s="584"/>
      <c r="AE10" s="584"/>
      <c r="AF10" s="584"/>
      <c r="AG10" s="584"/>
      <c r="AH10" s="584"/>
      <c r="AI10" s="584"/>
      <c r="AJ10" s="584"/>
      <c r="AK10" s="584"/>
      <c r="AL10" s="584"/>
      <c r="AM10" s="584"/>
      <c r="AN10" s="585"/>
      <c r="AO10" s="585"/>
      <c r="AP10" s="585"/>
      <c r="AQ10" s="586">
        <f t="shared" si="1"/>
        <v>0</v>
      </c>
    </row>
    <row r="11" spans="1:43" ht="24" customHeight="1">
      <c r="A11" s="59">
        <v>4</v>
      </c>
      <c r="B11" s="37" t="s">
        <v>18</v>
      </c>
      <c r="C11" s="547"/>
      <c r="D11" s="547"/>
      <c r="E11" s="547"/>
      <c r="F11" s="547"/>
      <c r="G11" s="547"/>
      <c r="H11" s="547"/>
      <c r="I11" s="547"/>
      <c r="J11" s="547"/>
      <c r="K11" s="547"/>
      <c r="L11" s="547"/>
      <c r="M11" s="547"/>
      <c r="N11" s="547"/>
      <c r="O11" s="547"/>
      <c r="P11" s="547"/>
      <c r="Q11" s="547"/>
      <c r="R11" s="590"/>
      <c r="S11" s="590"/>
      <c r="T11" s="547"/>
      <c r="U11" s="547"/>
      <c r="V11" s="547"/>
      <c r="W11" s="547"/>
      <c r="X11" s="589">
        <f t="shared" si="0"/>
        <v>0</v>
      </c>
      <c r="Y11" s="373"/>
      <c r="Z11" s="59">
        <v>4</v>
      </c>
      <c r="AA11" s="37" t="s">
        <v>18</v>
      </c>
      <c r="AB11" s="584"/>
      <c r="AC11" s="584"/>
      <c r="AD11" s="584"/>
      <c r="AE11" s="584"/>
      <c r="AF11" s="584"/>
      <c r="AG11" s="584"/>
      <c r="AH11" s="584"/>
      <c r="AI11" s="584"/>
      <c r="AJ11" s="584"/>
      <c r="AK11" s="587"/>
      <c r="AL11" s="584"/>
      <c r="AM11" s="584"/>
      <c r="AN11" s="585"/>
      <c r="AO11" s="585"/>
      <c r="AP11" s="585"/>
      <c r="AQ11" s="586">
        <f t="shared" si="1"/>
        <v>0</v>
      </c>
    </row>
    <row r="12" spans="1:43" ht="24" customHeight="1">
      <c r="A12" s="59">
        <v>5</v>
      </c>
      <c r="B12" s="37" t="s">
        <v>19</v>
      </c>
      <c r="C12" s="547"/>
      <c r="D12" s="547"/>
      <c r="E12" s="547"/>
      <c r="F12" s="547"/>
      <c r="G12" s="547"/>
      <c r="H12" s="547"/>
      <c r="I12" s="547"/>
      <c r="J12" s="547"/>
      <c r="K12" s="547"/>
      <c r="L12" s="547"/>
      <c r="M12" s="547"/>
      <c r="N12" s="547"/>
      <c r="O12" s="547"/>
      <c r="P12" s="547"/>
      <c r="Q12" s="547"/>
      <c r="R12" s="547"/>
      <c r="S12" s="547"/>
      <c r="T12" s="547"/>
      <c r="U12" s="547"/>
      <c r="V12" s="547"/>
      <c r="W12" s="547"/>
      <c r="X12" s="589">
        <f t="shared" si="0"/>
        <v>0</v>
      </c>
      <c r="Y12" s="373"/>
      <c r="Z12" s="59">
        <v>5</v>
      </c>
      <c r="AA12" s="37" t="s">
        <v>19</v>
      </c>
      <c r="AB12" s="584"/>
      <c r="AC12" s="584"/>
      <c r="AD12" s="584"/>
      <c r="AE12" s="584"/>
      <c r="AF12" s="584"/>
      <c r="AG12" s="584"/>
      <c r="AH12" s="584"/>
      <c r="AI12" s="584"/>
      <c r="AJ12" s="584"/>
      <c r="AK12" s="584"/>
      <c r="AL12" s="584"/>
      <c r="AM12" s="584"/>
      <c r="AN12" s="585"/>
      <c r="AO12" s="585"/>
      <c r="AP12" s="585"/>
      <c r="AQ12" s="586">
        <f t="shared" si="1"/>
        <v>0</v>
      </c>
    </row>
    <row r="13" spans="1:43" ht="24" customHeight="1">
      <c r="A13" s="59">
        <v>6</v>
      </c>
      <c r="B13" s="37" t="s">
        <v>20</v>
      </c>
      <c r="C13" s="547"/>
      <c r="D13" s="547"/>
      <c r="E13" s="547"/>
      <c r="F13" s="547"/>
      <c r="G13" s="547"/>
      <c r="H13" s="547"/>
      <c r="I13" s="547"/>
      <c r="J13" s="547"/>
      <c r="K13" s="547"/>
      <c r="L13" s="547"/>
      <c r="M13" s="547"/>
      <c r="N13" s="547"/>
      <c r="O13" s="547"/>
      <c r="P13" s="547"/>
      <c r="Q13" s="590"/>
      <c r="R13" s="547"/>
      <c r="S13" s="547"/>
      <c r="T13" s="547"/>
      <c r="U13" s="547"/>
      <c r="V13" s="547"/>
      <c r="W13" s="547"/>
      <c r="X13" s="589">
        <f t="shared" si="0"/>
        <v>0</v>
      </c>
      <c r="Y13" s="373"/>
      <c r="Z13" s="59">
        <v>6</v>
      </c>
      <c r="AA13" s="37" t="s">
        <v>20</v>
      </c>
      <c r="AB13" s="584"/>
      <c r="AC13" s="584"/>
      <c r="AD13" s="584"/>
      <c r="AE13" s="584"/>
      <c r="AF13" s="584"/>
      <c r="AG13" s="584"/>
      <c r="AH13" s="584"/>
      <c r="AI13" s="584"/>
      <c r="AJ13" s="584"/>
      <c r="AK13" s="584"/>
      <c r="AL13" s="584"/>
      <c r="AM13" s="584"/>
      <c r="AN13" s="585"/>
      <c r="AO13" s="585"/>
      <c r="AP13" s="585"/>
      <c r="AQ13" s="586">
        <f t="shared" si="1"/>
        <v>0</v>
      </c>
    </row>
    <row r="14" spans="1:43" ht="24" customHeight="1">
      <c r="A14" s="59">
        <v>7</v>
      </c>
      <c r="B14" s="37" t="s">
        <v>21</v>
      </c>
      <c r="C14" s="547"/>
      <c r="D14" s="547"/>
      <c r="E14" s="547"/>
      <c r="F14" s="547"/>
      <c r="G14" s="547"/>
      <c r="H14" s="547"/>
      <c r="I14" s="547"/>
      <c r="J14" s="547"/>
      <c r="K14" s="547"/>
      <c r="L14" s="547"/>
      <c r="M14" s="547"/>
      <c r="N14" s="547"/>
      <c r="O14" s="547"/>
      <c r="P14" s="547"/>
      <c r="Q14" s="590"/>
      <c r="R14" s="547"/>
      <c r="S14" s="547"/>
      <c r="T14" s="547"/>
      <c r="U14" s="547"/>
      <c r="V14" s="547"/>
      <c r="W14" s="547"/>
      <c r="X14" s="589">
        <f t="shared" si="0"/>
        <v>0</v>
      </c>
      <c r="Y14" s="373"/>
      <c r="Z14" s="59">
        <v>7</v>
      </c>
      <c r="AA14" s="37" t="s">
        <v>21</v>
      </c>
      <c r="AB14" s="584"/>
      <c r="AC14" s="584"/>
      <c r="AD14" s="584"/>
      <c r="AE14" s="584"/>
      <c r="AF14" s="584"/>
      <c r="AG14" s="584"/>
      <c r="AH14" s="584"/>
      <c r="AI14" s="584"/>
      <c r="AJ14" s="584"/>
      <c r="AK14" s="584"/>
      <c r="AL14" s="584"/>
      <c r="AM14" s="584"/>
      <c r="AN14" s="585"/>
      <c r="AO14" s="585"/>
      <c r="AP14" s="585"/>
      <c r="AQ14" s="586">
        <f t="shared" si="1"/>
        <v>0</v>
      </c>
    </row>
    <row r="15" spans="1:43" ht="24" customHeight="1">
      <c r="A15" s="59">
        <v>8</v>
      </c>
      <c r="B15" s="37" t="s">
        <v>23</v>
      </c>
      <c r="C15" s="547"/>
      <c r="D15" s="547"/>
      <c r="E15" s="547"/>
      <c r="F15" s="547"/>
      <c r="G15" s="547"/>
      <c r="H15" s="547"/>
      <c r="I15" s="547"/>
      <c r="J15" s="547"/>
      <c r="K15" s="547"/>
      <c r="L15" s="547"/>
      <c r="M15" s="547"/>
      <c r="N15" s="547"/>
      <c r="O15" s="547"/>
      <c r="P15" s="547"/>
      <c r="Q15" s="547"/>
      <c r="R15" s="547"/>
      <c r="S15" s="547"/>
      <c r="T15" s="547"/>
      <c r="U15" s="547"/>
      <c r="V15" s="547"/>
      <c r="W15" s="547"/>
      <c r="X15" s="589">
        <f t="shared" si="0"/>
        <v>0</v>
      </c>
      <c r="Y15" s="373"/>
      <c r="Z15" s="59">
        <v>8</v>
      </c>
      <c r="AA15" s="37" t="s">
        <v>23</v>
      </c>
      <c r="AB15" s="584"/>
      <c r="AC15" s="584"/>
      <c r="AD15" s="584"/>
      <c r="AE15" s="584"/>
      <c r="AF15" s="584"/>
      <c r="AG15" s="584"/>
      <c r="AH15" s="584"/>
      <c r="AI15" s="584"/>
      <c r="AJ15" s="584"/>
      <c r="AK15" s="584"/>
      <c r="AL15" s="584"/>
      <c r="AM15" s="584"/>
      <c r="AN15" s="585"/>
      <c r="AO15" s="585"/>
      <c r="AP15" s="585"/>
      <c r="AQ15" s="586">
        <f t="shared" si="1"/>
        <v>0</v>
      </c>
    </row>
    <row r="16" spans="1:43" ht="24" customHeight="1">
      <c r="A16" s="59">
        <v>9</v>
      </c>
      <c r="B16" s="37" t="s">
        <v>24</v>
      </c>
      <c r="C16" s="547"/>
      <c r="D16" s="547"/>
      <c r="E16" s="547"/>
      <c r="F16" s="547"/>
      <c r="G16" s="547"/>
      <c r="H16" s="547"/>
      <c r="I16" s="547"/>
      <c r="J16" s="547"/>
      <c r="K16" s="547"/>
      <c r="L16" s="547"/>
      <c r="M16" s="547"/>
      <c r="N16" s="547"/>
      <c r="O16" s="547"/>
      <c r="P16" s="547"/>
      <c r="Q16" s="547"/>
      <c r="R16" s="547"/>
      <c r="S16" s="547"/>
      <c r="T16" s="547"/>
      <c r="U16" s="547"/>
      <c r="V16" s="547"/>
      <c r="W16" s="547"/>
      <c r="X16" s="589">
        <f t="shared" si="0"/>
        <v>0</v>
      </c>
      <c r="Y16" s="373"/>
      <c r="Z16" s="59">
        <v>9</v>
      </c>
      <c r="AA16" s="37" t="s">
        <v>24</v>
      </c>
      <c r="AB16" s="584"/>
      <c r="AC16" s="584"/>
      <c r="AD16" s="584"/>
      <c r="AE16" s="584"/>
      <c r="AF16" s="584"/>
      <c r="AG16" s="584"/>
      <c r="AH16" s="584"/>
      <c r="AI16" s="584"/>
      <c r="AJ16" s="584"/>
      <c r="AK16" s="584"/>
      <c r="AL16" s="584"/>
      <c r="AM16" s="584"/>
      <c r="AN16" s="585"/>
      <c r="AO16" s="585"/>
      <c r="AP16" s="585"/>
      <c r="AQ16" s="586">
        <f t="shared" si="1"/>
        <v>0</v>
      </c>
    </row>
    <row r="17" spans="1:43" ht="24" customHeight="1">
      <c r="A17" s="59">
        <v>10</v>
      </c>
      <c r="B17" s="37" t="s">
        <v>25</v>
      </c>
      <c r="C17" s="547"/>
      <c r="D17" s="547"/>
      <c r="E17" s="547"/>
      <c r="F17" s="547"/>
      <c r="G17" s="547"/>
      <c r="H17" s="547"/>
      <c r="I17" s="547"/>
      <c r="J17" s="547"/>
      <c r="K17" s="547"/>
      <c r="L17" s="547"/>
      <c r="M17" s="547"/>
      <c r="N17" s="547"/>
      <c r="O17" s="547"/>
      <c r="P17" s="547"/>
      <c r="Q17" s="547"/>
      <c r="R17" s="547"/>
      <c r="S17" s="547"/>
      <c r="T17" s="547"/>
      <c r="U17" s="547"/>
      <c r="V17" s="547"/>
      <c r="W17" s="547"/>
      <c r="X17" s="589">
        <f t="shared" si="0"/>
        <v>0</v>
      </c>
      <c r="Y17" s="373"/>
      <c r="Z17" s="59">
        <v>10</v>
      </c>
      <c r="AA17" s="37" t="s">
        <v>25</v>
      </c>
      <c r="AB17" s="584"/>
      <c r="AC17" s="584"/>
      <c r="AD17" s="584"/>
      <c r="AE17" s="584"/>
      <c r="AF17" s="584"/>
      <c r="AG17" s="584"/>
      <c r="AH17" s="584"/>
      <c r="AI17" s="584"/>
      <c r="AJ17" s="584"/>
      <c r="AK17" s="584"/>
      <c r="AL17" s="584"/>
      <c r="AM17" s="584"/>
      <c r="AN17" s="585"/>
      <c r="AO17" s="585"/>
      <c r="AP17" s="585"/>
      <c r="AQ17" s="586">
        <f t="shared" si="1"/>
        <v>0</v>
      </c>
    </row>
    <row r="18" spans="1:43" ht="24" customHeight="1">
      <c r="A18" s="59">
        <v>11</v>
      </c>
      <c r="B18" s="37" t="s">
        <v>26</v>
      </c>
      <c r="C18" s="547"/>
      <c r="D18" s="547"/>
      <c r="E18" s="547"/>
      <c r="F18" s="547"/>
      <c r="G18" s="547"/>
      <c r="H18" s="547"/>
      <c r="I18" s="547"/>
      <c r="J18" s="547"/>
      <c r="K18" s="547"/>
      <c r="L18" s="547"/>
      <c r="M18" s="547"/>
      <c r="N18" s="547"/>
      <c r="O18" s="547"/>
      <c r="P18" s="547"/>
      <c r="Q18" s="547"/>
      <c r="R18" s="547"/>
      <c r="S18" s="547"/>
      <c r="T18" s="547"/>
      <c r="U18" s="547"/>
      <c r="V18" s="547"/>
      <c r="W18" s="547"/>
      <c r="X18" s="589">
        <f t="shared" si="0"/>
        <v>0</v>
      </c>
      <c r="Y18" s="373"/>
      <c r="Z18" s="59">
        <v>11</v>
      </c>
      <c r="AA18" s="37" t="s">
        <v>26</v>
      </c>
      <c r="AB18" s="584"/>
      <c r="AC18" s="584"/>
      <c r="AD18" s="584"/>
      <c r="AE18" s="584"/>
      <c r="AF18" s="584"/>
      <c r="AG18" s="584"/>
      <c r="AH18" s="584"/>
      <c r="AI18" s="584"/>
      <c r="AJ18" s="584"/>
      <c r="AK18" s="584"/>
      <c r="AL18" s="584"/>
      <c r="AM18" s="584"/>
      <c r="AN18" s="585"/>
      <c r="AO18" s="585"/>
      <c r="AP18" s="585"/>
      <c r="AQ18" s="586">
        <f t="shared" si="1"/>
        <v>0</v>
      </c>
    </row>
    <row r="19" spans="1:43" ht="24" customHeight="1">
      <c r="A19" s="59">
        <v>12</v>
      </c>
      <c r="B19" s="37" t="s">
        <v>27</v>
      </c>
      <c r="C19" s="547"/>
      <c r="D19" s="547"/>
      <c r="E19" s="547"/>
      <c r="F19" s="547"/>
      <c r="G19" s="547"/>
      <c r="H19" s="547"/>
      <c r="I19" s="547"/>
      <c r="J19" s="547"/>
      <c r="K19" s="547"/>
      <c r="L19" s="547"/>
      <c r="M19" s="547"/>
      <c r="N19" s="547"/>
      <c r="O19" s="547"/>
      <c r="P19" s="547"/>
      <c r="Q19" s="547"/>
      <c r="R19" s="547"/>
      <c r="S19" s="547"/>
      <c r="T19" s="547"/>
      <c r="U19" s="547"/>
      <c r="V19" s="547"/>
      <c r="W19" s="547"/>
      <c r="X19" s="589">
        <f t="shared" si="0"/>
        <v>0</v>
      </c>
      <c r="Y19" s="373"/>
      <c r="Z19" s="59">
        <v>12</v>
      </c>
      <c r="AA19" s="37" t="s">
        <v>27</v>
      </c>
      <c r="AB19" s="584"/>
      <c r="AC19" s="584"/>
      <c r="AD19" s="584"/>
      <c r="AE19" s="584"/>
      <c r="AF19" s="584"/>
      <c r="AG19" s="584"/>
      <c r="AH19" s="584"/>
      <c r="AI19" s="584"/>
      <c r="AJ19" s="584"/>
      <c r="AK19" s="584"/>
      <c r="AL19" s="584"/>
      <c r="AM19" s="584"/>
      <c r="AN19" s="585"/>
      <c r="AO19" s="585"/>
      <c r="AP19" s="585"/>
      <c r="AQ19" s="586">
        <f t="shared" si="1"/>
        <v>0</v>
      </c>
    </row>
    <row r="20" spans="1:43" ht="24" customHeight="1">
      <c r="A20" s="59">
        <v>13</v>
      </c>
      <c r="B20" s="37" t="s">
        <v>28</v>
      </c>
      <c r="C20" s="547"/>
      <c r="D20" s="547"/>
      <c r="E20" s="547"/>
      <c r="F20" s="547"/>
      <c r="G20" s="547"/>
      <c r="H20" s="547"/>
      <c r="I20" s="547"/>
      <c r="J20" s="547"/>
      <c r="K20" s="547"/>
      <c r="L20" s="547"/>
      <c r="M20" s="547"/>
      <c r="N20" s="547"/>
      <c r="O20" s="547"/>
      <c r="P20" s="547"/>
      <c r="Q20" s="547"/>
      <c r="R20" s="547"/>
      <c r="S20" s="547"/>
      <c r="T20" s="547"/>
      <c r="U20" s="547"/>
      <c r="V20" s="547"/>
      <c r="W20" s="547"/>
      <c r="X20" s="589">
        <f t="shared" si="0"/>
        <v>0</v>
      </c>
      <c r="Y20" s="372"/>
      <c r="Z20" s="59">
        <v>13</v>
      </c>
      <c r="AA20" s="37" t="s">
        <v>28</v>
      </c>
      <c r="AB20" s="584"/>
      <c r="AC20" s="584"/>
      <c r="AD20" s="584"/>
      <c r="AE20" s="584"/>
      <c r="AF20" s="584"/>
      <c r="AG20" s="584"/>
      <c r="AH20" s="584"/>
      <c r="AI20" s="584"/>
      <c r="AJ20" s="584"/>
      <c r="AK20" s="584"/>
      <c r="AL20" s="584"/>
      <c r="AM20" s="584"/>
      <c r="AN20" s="585"/>
      <c r="AO20" s="585"/>
      <c r="AP20" s="585"/>
      <c r="AQ20" s="586">
        <f t="shared" si="1"/>
        <v>0</v>
      </c>
    </row>
    <row r="21" spans="1:43" ht="24" customHeight="1" thickBot="1">
      <c r="A21" s="1135" t="s">
        <v>30</v>
      </c>
      <c r="B21" s="1136"/>
      <c r="C21" s="583">
        <f t="shared" ref="C21:X21" si="2">SUM(C8:C20)</f>
        <v>0</v>
      </c>
      <c r="D21" s="583">
        <f t="shared" si="2"/>
        <v>0</v>
      </c>
      <c r="E21" s="583">
        <f t="shared" si="2"/>
        <v>0</v>
      </c>
      <c r="F21" s="583">
        <f t="shared" si="2"/>
        <v>0</v>
      </c>
      <c r="G21" s="583">
        <f t="shared" si="2"/>
        <v>0</v>
      </c>
      <c r="H21" s="583">
        <f t="shared" si="2"/>
        <v>0</v>
      </c>
      <c r="I21" s="583">
        <f t="shared" si="2"/>
        <v>0</v>
      </c>
      <c r="J21" s="583">
        <f t="shared" si="2"/>
        <v>0</v>
      </c>
      <c r="K21" s="583">
        <f t="shared" si="2"/>
        <v>0</v>
      </c>
      <c r="L21" s="583">
        <f t="shared" si="2"/>
        <v>0</v>
      </c>
      <c r="M21" s="583">
        <f t="shared" si="2"/>
        <v>0</v>
      </c>
      <c r="N21" s="583">
        <f t="shared" si="2"/>
        <v>0</v>
      </c>
      <c r="O21" s="583">
        <f t="shared" si="2"/>
        <v>0</v>
      </c>
      <c r="P21" s="583">
        <f t="shared" si="2"/>
        <v>0</v>
      </c>
      <c r="Q21" s="583">
        <f t="shared" si="2"/>
        <v>0</v>
      </c>
      <c r="R21" s="583">
        <f t="shared" si="2"/>
        <v>0</v>
      </c>
      <c r="S21" s="583">
        <f t="shared" si="2"/>
        <v>0</v>
      </c>
      <c r="T21" s="583">
        <f t="shared" si="2"/>
        <v>0</v>
      </c>
      <c r="U21" s="583">
        <f t="shared" si="2"/>
        <v>0</v>
      </c>
      <c r="V21" s="583">
        <f t="shared" si="2"/>
        <v>0</v>
      </c>
      <c r="W21" s="583">
        <f t="shared" si="2"/>
        <v>0</v>
      </c>
      <c r="X21" s="588">
        <f t="shared" si="2"/>
        <v>0</v>
      </c>
      <c r="Y21" s="374"/>
      <c r="Z21" s="1135" t="s">
        <v>30</v>
      </c>
      <c r="AA21" s="1136"/>
      <c r="AB21" s="583">
        <f t="shared" ref="AB21:AQ21" si="3">SUM(AB8:AB20)</f>
        <v>0</v>
      </c>
      <c r="AC21" s="583">
        <f t="shared" si="3"/>
        <v>0</v>
      </c>
      <c r="AD21" s="583">
        <f t="shared" si="3"/>
        <v>0</v>
      </c>
      <c r="AE21" s="583">
        <f t="shared" si="3"/>
        <v>0</v>
      </c>
      <c r="AF21" s="583">
        <f t="shared" si="3"/>
        <v>0</v>
      </c>
      <c r="AG21" s="583">
        <f t="shared" si="3"/>
        <v>0</v>
      </c>
      <c r="AH21" s="583">
        <f t="shared" si="3"/>
        <v>0</v>
      </c>
      <c r="AI21" s="583">
        <f t="shared" si="3"/>
        <v>0</v>
      </c>
      <c r="AJ21" s="583">
        <f t="shared" si="3"/>
        <v>0</v>
      </c>
      <c r="AK21" s="583">
        <f t="shared" si="3"/>
        <v>0</v>
      </c>
      <c r="AL21" s="583">
        <f t="shared" si="3"/>
        <v>0</v>
      </c>
      <c r="AM21" s="583">
        <f t="shared" si="3"/>
        <v>0</v>
      </c>
      <c r="AN21" s="583">
        <f t="shared" si="3"/>
        <v>0</v>
      </c>
      <c r="AO21" s="583">
        <f t="shared" si="3"/>
        <v>0</v>
      </c>
      <c r="AP21" s="583">
        <f t="shared" si="3"/>
        <v>0</v>
      </c>
      <c r="AQ21" s="588">
        <f t="shared" si="3"/>
        <v>0</v>
      </c>
    </row>
  </sheetData>
  <mergeCells count="19">
    <mergeCell ref="A2:J2"/>
    <mergeCell ref="X6:X7"/>
    <mergeCell ref="Z6:Z7"/>
    <mergeCell ref="AQ6:AQ7"/>
    <mergeCell ref="S3:X3"/>
    <mergeCell ref="AL1:AQ1"/>
    <mergeCell ref="AL2:AQ2"/>
    <mergeCell ref="Z2:AD2"/>
    <mergeCell ref="S1:X1"/>
    <mergeCell ref="S2:X2"/>
    <mergeCell ref="Z21:AA21"/>
    <mergeCell ref="Z4:AQ4"/>
    <mergeCell ref="AL3:AQ3"/>
    <mergeCell ref="Z3:AD3"/>
    <mergeCell ref="A21:B21"/>
    <mergeCell ref="A4:X4"/>
    <mergeCell ref="S5:X5"/>
    <mergeCell ref="AP5:AQ5"/>
    <mergeCell ref="A6:A7"/>
  </mergeCells>
  <phoneticPr fontId="0" type="noConversion"/>
  <printOptions horizontalCentered="1"/>
  <pageMargins left="0" right="0" top="0.5" bottom="0.5" header="0.5" footer="0.5"/>
  <pageSetup paperSize="9" orientation="landscape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0"/>
  </sheetPr>
  <dimension ref="A1:G53"/>
  <sheetViews>
    <sheetView topLeftCell="A16" workbookViewId="0">
      <selection activeCell="D17" sqref="D17"/>
    </sheetView>
  </sheetViews>
  <sheetFormatPr defaultColWidth="9.1796875" defaultRowHeight="12.5"/>
  <cols>
    <col min="1" max="1" width="5.81640625" style="389" customWidth="1"/>
    <col min="2" max="2" width="20.81640625" style="390" bestFit="1" customWidth="1"/>
    <col min="3" max="6" width="12.81640625" style="390" customWidth="1"/>
    <col min="7" max="7" width="15.81640625" style="390" customWidth="1"/>
    <col min="8" max="16384" width="9.1796875" style="390"/>
  </cols>
  <sheetData>
    <row r="1" spans="1:7" ht="24" customHeight="1">
      <c r="E1" s="974" t="s">
        <v>2</v>
      </c>
      <c r="F1" s="974"/>
      <c r="G1" s="974"/>
    </row>
    <row r="2" spans="1:7" ht="28.5" customHeight="1">
      <c r="A2" s="963" t="s">
        <v>3</v>
      </c>
      <c r="B2" s="963"/>
      <c r="C2" s="963"/>
      <c r="D2" s="963"/>
      <c r="E2" s="976" t="s">
        <v>4</v>
      </c>
      <c r="F2" s="976"/>
      <c r="G2" s="976"/>
    </row>
    <row r="3" spans="1:7" ht="21.75" customHeight="1">
      <c r="A3" s="1075" t="s">
        <v>5</v>
      </c>
      <c r="B3" s="1075"/>
      <c r="C3" s="507"/>
      <c r="E3" s="994">
        <v>3</v>
      </c>
      <c r="F3" s="994"/>
      <c r="G3" s="994"/>
    </row>
    <row r="4" spans="1:7" ht="22.5" customHeight="1">
      <c r="A4" s="963" t="s">
        <v>514</v>
      </c>
      <c r="B4" s="963"/>
      <c r="C4" s="963"/>
      <c r="D4" s="963"/>
      <c r="E4" s="963"/>
      <c r="F4" s="963"/>
      <c r="G4" s="963"/>
    </row>
    <row r="5" spans="1:7" ht="20.25" customHeight="1" thickBot="1">
      <c r="F5" s="1148" t="s">
        <v>1</v>
      </c>
      <c r="G5" s="1149"/>
    </row>
    <row r="6" spans="1:7" ht="22.5" customHeight="1">
      <c r="A6" s="996" t="s">
        <v>7</v>
      </c>
      <c r="B6" s="1092" t="s">
        <v>40</v>
      </c>
      <c r="C6" s="998" t="s">
        <v>41</v>
      </c>
      <c r="D6" s="999"/>
      <c r="E6" s="999"/>
      <c r="F6" s="1130"/>
      <c r="G6" s="1144" t="s">
        <v>42</v>
      </c>
    </row>
    <row r="7" spans="1:7" ht="22.5" customHeight="1">
      <c r="A7" s="997"/>
      <c r="B7" s="1093"/>
      <c r="C7" s="55" t="s">
        <v>409</v>
      </c>
      <c r="D7" s="22" t="s">
        <v>43</v>
      </c>
      <c r="E7" s="22" t="s">
        <v>38</v>
      </c>
      <c r="F7" s="508" t="s">
        <v>39</v>
      </c>
      <c r="G7" s="1145"/>
    </row>
    <row r="8" spans="1:7" ht="18" customHeight="1">
      <c r="A8" s="43">
        <v>1</v>
      </c>
      <c r="B8" s="25" t="s">
        <v>44</v>
      </c>
      <c r="C8" s="518"/>
      <c r="D8" s="514"/>
      <c r="E8" s="514"/>
      <c r="F8" s="514"/>
      <c r="G8" s="511">
        <f>SUM(C8:F8)</f>
        <v>0</v>
      </c>
    </row>
    <row r="9" spans="1:7" ht="18" customHeight="1">
      <c r="A9" s="27">
        <v>2</v>
      </c>
      <c r="B9" s="25" t="s">
        <v>45</v>
      </c>
      <c r="C9" s="518"/>
      <c r="D9" s="514"/>
      <c r="E9" s="514"/>
      <c r="F9" s="514"/>
      <c r="G9" s="511">
        <f t="shared" ref="G9:G29" si="0">SUM(C9:F9)</f>
        <v>0</v>
      </c>
    </row>
    <row r="10" spans="1:7" ht="18" customHeight="1">
      <c r="A10" s="43">
        <v>3</v>
      </c>
      <c r="B10" s="25" t="s">
        <v>46</v>
      </c>
      <c r="C10" s="518"/>
      <c r="D10" s="514"/>
      <c r="E10" s="514"/>
      <c r="F10" s="514"/>
      <c r="G10" s="511">
        <f t="shared" si="0"/>
        <v>0</v>
      </c>
    </row>
    <row r="11" spans="1:7" ht="18" customHeight="1">
      <c r="A11" s="27">
        <v>4</v>
      </c>
      <c r="B11" s="25" t="s">
        <v>48</v>
      </c>
      <c r="C11" s="518"/>
      <c r="D11" s="514"/>
      <c r="E11" s="514"/>
      <c r="F11" s="514"/>
      <c r="G11" s="511">
        <f t="shared" si="0"/>
        <v>0</v>
      </c>
    </row>
    <row r="12" spans="1:7" ht="18" customHeight="1">
      <c r="A12" s="43">
        <v>5</v>
      </c>
      <c r="B12" s="25" t="s">
        <v>49</v>
      </c>
      <c r="C12" s="518"/>
      <c r="D12" s="514"/>
      <c r="E12" s="514"/>
      <c r="F12" s="514"/>
      <c r="G12" s="511">
        <f t="shared" si="0"/>
        <v>0</v>
      </c>
    </row>
    <row r="13" spans="1:7" ht="18" customHeight="1">
      <c r="A13" s="27">
        <v>6</v>
      </c>
      <c r="B13" s="25" t="s">
        <v>60</v>
      </c>
      <c r="C13" s="518"/>
      <c r="D13" s="514"/>
      <c r="E13" s="514"/>
      <c r="F13" s="514"/>
      <c r="G13" s="511">
        <f t="shared" si="0"/>
        <v>0</v>
      </c>
    </row>
    <row r="14" spans="1:7" ht="18" customHeight="1">
      <c r="A14" s="43">
        <v>7</v>
      </c>
      <c r="B14" s="25" t="s">
        <v>62</v>
      </c>
      <c r="C14" s="518"/>
      <c r="D14" s="514"/>
      <c r="E14" s="514"/>
      <c r="F14" s="514"/>
      <c r="G14" s="511">
        <f t="shared" si="0"/>
        <v>0</v>
      </c>
    </row>
    <row r="15" spans="1:7" ht="18" customHeight="1">
      <c r="A15" s="27">
        <v>8</v>
      </c>
      <c r="B15" s="25" t="s">
        <v>64</v>
      </c>
      <c r="C15" s="518"/>
      <c r="D15" s="514"/>
      <c r="E15" s="514"/>
      <c r="F15" s="514"/>
      <c r="G15" s="511">
        <f t="shared" si="0"/>
        <v>0</v>
      </c>
    </row>
    <row r="16" spans="1:7" ht="18" customHeight="1">
      <c r="A16" s="43">
        <v>9</v>
      </c>
      <c r="B16" s="25" t="s">
        <v>156</v>
      </c>
      <c r="C16" s="518"/>
      <c r="D16" s="514"/>
      <c r="E16" s="514"/>
      <c r="F16" s="514"/>
      <c r="G16" s="511">
        <f t="shared" si="0"/>
        <v>0</v>
      </c>
    </row>
    <row r="17" spans="1:7" ht="18" customHeight="1">
      <c r="A17" s="27">
        <v>10</v>
      </c>
      <c r="B17" s="25" t="s">
        <v>50</v>
      </c>
      <c r="C17" s="518"/>
      <c r="D17" s="514"/>
      <c r="E17" s="514"/>
      <c r="F17" s="514"/>
      <c r="G17" s="511">
        <f t="shared" si="0"/>
        <v>0</v>
      </c>
    </row>
    <row r="18" spans="1:7" ht="18" customHeight="1">
      <c r="A18" s="43">
        <v>11</v>
      </c>
      <c r="B18" s="25" t="s">
        <v>67</v>
      </c>
      <c r="C18" s="518"/>
      <c r="D18" s="514"/>
      <c r="E18" s="514"/>
      <c r="F18" s="514"/>
      <c r="G18" s="511">
        <f t="shared" si="0"/>
        <v>0</v>
      </c>
    </row>
    <row r="19" spans="1:7" ht="18" customHeight="1">
      <c r="A19" s="27">
        <v>12</v>
      </c>
      <c r="B19" s="25" t="s">
        <v>157</v>
      </c>
      <c r="C19" s="518"/>
      <c r="D19" s="514"/>
      <c r="E19" s="514"/>
      <c r="F19" s="514"/>
      <c r="G19" s="511">
        <f t="shared" si="0"/>
        <v>0</v>
      </c>
    </row>
    <row r="20" spans="1:7" ht="18" customHeight="1">
      <c r="A20" s="43">
        <v>13</v>
      </c>
      <c r="B20" s="25" t="s">
        <v>158</v>
      </c>
      <c r="C20" s="518"/>
      <c r="D20" s="514"/>
      <c r="E20" s="514"/>
      <c r="F20" s="514"/>
      <c r="G20" s="511">
        <f t="shared" si="0"/>
        <v>0</v>
      </c>
    </row>
    <row r="21" spans="1:7" ht="18" customHeight="1">
      <c r="A21" s="27">
        <v>14</v>
      </c>
      <c r="B21" s="45" t="s">
        <v>68</v>
      </c>
      <c r="C21" s="594"/>
      <c r="D21" s="595"/>
      <c r="E21" s="595"/>
      <c r="F21" s="595"/>
      <c r="G21" s="511">
        <f t="shared" si="0"/>
        <v>0</v>
      </c>
    </row>
    <row r="22" spans="1:7" ht="18" customHeight="1">
      <c r="A22" s="43">
        <v>15</v>
      </c>
      <c r="B22" s="45" t="s">
        <v>61</v>
      </c>
      <c r="C22" s="594"/>
      <c r="D22" s="595"/>
      <c r="E22" s="595"/>
      <c r="F22" s="595"/>
      <c r="G22" s="511">
        <f t="shared" si="0"/>
        <v>0</v>
      </c>
    </row>
    <row r="23" spans="1:7" ht="18" customHeight="1">
      <c r="A23" s="27">
        <v>16</v>
      </c>
      <c r="B23" s="45" t="s">
        <v>88</v>
      </c>
      <c r="C23" s="594"/>
      <c r="D23" s="595"/>
      <c r="E23" s="595"/>
      <c r="F23" s="595"/>
      <c r="G23" s="511">
        <f t="shared" si="0"/>
        <v>0</v>
      </c>
    </row>
    <row r="24" spans="1:7" ht="18" customHeight="1">
      <c r="A24" s="43">
        <v>17</v>
      </c>
      <c r="B24" s="45" t="s">
        <v>350</v>
      </c>
      <c r="C24" s="594"/>
      <c r="D24" s="595"/>
      <c r="E24" s="595"/>
      <c r="F24" s="595"/>
      <c r="G24" s="511">
        <f t="shared" si="0"/>
        <v>0</v>
      </c>
    </row>
    <row r="25" spans="1:7" ht="18" customHeight="1">
      <c r="A25" s="27">
        <v>18</v>
      </c>
      <c r="B25" s="45" t="s">
        <v>81</v>
      </c>
      <c r="C25" s="594"/>
      <c r="D25" s="595"/>
      <c r="E25" s="595"/>
      <c r="F25" s="595"/>
      <c r="G25" s="511">
        <f t="shared" si="0"/>
        <v>0</v>
      </c>
    </row>
    <row r="26" spans="1:7" ht="18" customHeight="1">
      <c r="A26" s="43">
        <v>19</v>
      </c>
      <c r="B26" s="45" t="s">
        <v>66</v>
      </c>
      <c r="C26" s="594"/>
      <c r="D26" s="595"/>
      <c r="E26" s="595"/>
      <c r="F26" s="595"/>
      <c r="G26" s="511">
        <f t="shared" si="0"/>
        <v>0</v>
      </c>
    </row>
    <row r="27" spans="1:7" ht="18" customHeight="1">
      <c r="A27" s="27">
        <v>20</v>
      </c>
      <c r="B27" s="45" t="s">
        <v>354</v>
      </c>
      <c r="C27" s="594"/>
      <c r="D27" s="595"/>
      <c r="E27" s="595"/>
      <c r="F27" s="595"/>
      <c r="G27" s="511">
        <f t="shared" si="0"/>
        <v>0</v>
      </c>
    </row>
    <row r="28" spans="1:7" ht="18" customHeight="1">
      <c r="A28" s="43">
        <v>21</v>
      </c>
      <c r="B28" s="45" t="s">
        <v>58</v>
      </c>
      <c r="C28" s="594"/>
      <c r="D28" s="595"/>
      <c r="E28" s="595"/>
      <c r="F28" s="595"/>
      <c r="G28" s="511">
        <f t="shared" si="0"/>
        <v>0</v>
      </c>
    </row>
    <row r="29" spans="1:7" ht="18" customHeight="1">
      <c r="A29" s="27">
        <v>22</v>
      </c>
      <c r="B29" s="45" t="s">
        <v>59</v>
      </c>
      <c r="C29" s="594"/>
      <c r="D29" s="595"/>
      <c r="E29" s="595"/>
      <c r="F29" s="595"/>
      <c r="G29" s="511">
        <f t="shared" si="0"/>
        <v>0</v>
      </c>
    </row>
    <row r="30" spans="1:7" ht="18" customHeight="1">
      <c r="A30" s="43">
        <v>23</v>
      </c>
      <c r="B30" s="45" t="s">
        <v>57</v>
      </c>
      <c r="C30" s="594"/>
      <c r="D30" s="595"/>
      <c r="E30" s="595"/>
      <c r="F30" s="595"/>
      <c r="G30" s="511">
        <f>SUM(C30:F30)</f>
        <v>0</v>
      </c>
    </row>
    <row r="31" spans="1:7" ht="18" customHeight="1">
      <c r="A31" s="591"/>
      <c r="B31" s="592" t="s">
        <v>154</v>
      </c>
      <c r="C31" s="596">
        <f>SUM(C8:C30)</f>
        <v>0</v>
      </c>
      <c r="D31" s="597">
        <f>SUM(D8:D23)</f>
        <v>0</v>
      </c>
      <c r="E31" s="597">
        <f>SUM(E8:E23)</f>
        <v>0</v>
      </c>
      <c r="F31" s="597">
        <f>SUM(F8:F30)</f>
        <v>0</v>
      </c>
      <c r="G31" s="598">
        <f>SUM(C31:F31)</f>
        <v>0</v>
      </c>
    </row>
    <row r="32" spans="1:7" ht="18" customHeight="1">
      <c r="A32" s="27">
        <v>1</v>
      </c>
      <c r="B32" s="45" t="s">
        <v>159</v>
      </c>
      <c r="C32" s="594"/>
      <c r="D32" s="595"/>
      <c r="E32" s="595"/>
      <c r="F32" s="595"/>
      <c r="G32" s="511">
        <f>SUM(C32:F32)</f>
        <v>0</v>
      </c>
    </row>
    <row r="33" spans="1:7" ht="18" customHeight="1">
      <c r="A33" s="27">
        <v>2</v>
      </c>
      <c r="B33" s="45" t="s">
        <v>92</v>
      </c>
      <c r="C33" s="594"/>
      <c r="D33" s="595"/>
      <c r="E33" s="595"/>
      <c r="F33" s="595"/>
      <c r="G33" s="511">
        <f t="shared" ref="G33:G50" si="1">SUM(C33:F33)</f>
        <v>0</v>
      </c>
    </row>
    <row r="34" spans="1:7" ht="18" customHeight="1">
      <c r="A34" s="27">
        <v>3</v>
      </c>
      <c r="B34" s="45" t="s">
        <v>160</v>
      </c>
      <c r="C34" s="594"/>
      <c r="D34" s="595"/>
      <c r="E34" s="595"/>
      <c r="F34" s="595"/>
      <c r="G34" s="511">
        <f t="shared" si="1"/>
        <v>0</v>
      </c>
    </row>
    <row r="35" spans="1:7" ht="18" customHeight="1">
      <c r="A35" s="27">
        <v>4</v>
      </c>
      <c r="B35" s="45" t="s">
        <v>161</v>
      </c>
      <c r="C35" s="594"/>
      <c r="D35" s="595"/>
      <c r="E35" s="595"/>
      <c r="F35" s="595"/>
      <c r="G35" s="511">
        <f t="shared" si="1"/>
        <v>0</v>
      </c>
    </row>
    <row r="36" spans="1:7" ht="18" customHeight="1">
      <c r="A36" s="27">
        <v>5</v>
      </c>
      <c r="B36" s="45" t="s">
        <v>173</v>
      </c>
      <c r="C36" s="594"/>
      <c r="D36" s="595"/>
      <c r="E36" s="595"/>
      <c r="F36" s="595"/>
      <c r="G36" s="511">
        <f t="shared" si="1"/>
        <v>0</v>
      </c>
    </row>
    <row r="37" spans="1:7" ht="18" customHeight="1">
      <c r="A37" s="27">
        <v>6</v>
      </c>
      <c r="B37" s="45" t="s">
        <v>162</v>
      </c>
      <c r="C37" s="594"/>
      <c r="D37" s="595"/>
      <c r="E37" s="595"/>
      <c r="F37" s="595"/>
      <c r="G37" s="511">
        <f t="shared" si="1"/>
        <v>0</v>
      </c>
    </row>
    <row r="38" spans="1:7" ht="18" customHeight="1">
      <c r="A38" s="27">
        <v>7</v>
      </c>
      <c r="B38" s="45" t="s">
        <v>163</v>
      </c>
      <c r="C38" s="594"/>
      <c r="D38" s="595"/>
      <c r="E38" s="595"/>
      <c r="F38" s="595"/>
      <c r="G38" s="511">
        <f t="shared" si="1"/>
        <v>0</v>
      </c>
    </row>
    <row r="39" spans="1:7" ht="18" customHeight="1">
      <c r="A39" s="27">
        <v>8</v>
      </c>
      <c r="B39" s="45" t="s">
        <v>164</v>
      </c>
      <c r="C39" s="594"/>
      <c r="D39" s="595"/>
      <c r="E39" s="595"/>
      <c r="F39" s="595"/>
      <c r="G39" s="511">
        <f t="shared" si="1"/>
        <v>0</v>
      </c>
    </row>
    <row r="40" spans="1:7" ht="18" customHeight="1">
      <c r="A40" s="27">
        <v>9</v>
      </c>
      <c r="B40" s="45" t="s">
        <v>165</v>
      </c>
      <c r="C40" s="594"/>
      <c r="D40" s="595"/>
      <c r="E40" s="595"/>
      <c r="F40" s="595"/>
      <c r="G40" s="511">
        <f t="shared" si="1"/>
        <v>0</v>
      </c>
    </row>
    <row r="41" spans="1:7" ht="18" customHeight="1">
      <c r="A41" s="27">
        <v>10</v>
      </c>
      <c r="B41" s="45" t="s">
        <v>166</v>
      </c>
      <c r="C41" s="594"/>
      <c r="D41" s="595"/>
      <c r="E41" s="595"/>
      <c r="F41" s="595"/>
      <c r="G41" s="511">
        <f t="shared" si="1"/>
        <v>0</v>
      </c>
    </row>
    <row r="42" spans="1:7" ht="18" customHeight="1">
      <c r="A42" s="27">
        <v>11</v>
      </c>
      <c r="B42" s="45" t="s">
        <v>167</v>
      </c>
      <c r="C42" s="594"/>
      <c r="D42" s="595"/>
      <c r="E42" s="595"/>
      <c r="F42" s="595"/>
      <c r="G42" s="511">
        <f t="shared" si="1"/>
        <v>0</v>
      </c>
    </row>
    <row r="43" spans="1:7" ht="18" customHeight="1">
      <c r="A43" s="27">
        <v>12</v>
      </c>
      <c r="B43" s="45" t="s">
        <v>168</v>
      </c>
      <c r="C43" s="594"/>
      <c r="D43" s="595"/>
      <c r="E43" s="595"/>
      <c r="F43" s="595"/>
      <c r="G43" s="511">
        <f t="shared" si="1"/>
        <v>0</v>
      </c>
    </row>
    <row r="44" spans="1:7" ht="18" customHeight="1">
      <c r="A44" s="43">
        <v>13</v>
      </c>
      <c r="B44" s="25" t="s">
        <v>169</v>
      </c>
      <c r="C44" s="518"/>
      <c r="D44" s="514"/>
      <c r="E44" s="514"/>
      <c r="F44" s="514"/>
      <c r="G44" s="635">
        <f t="shared" si="1"/>
        <v>0</v>
      </c>
    </row>
    <row r="45" spans="1:7" ht="18" customHeight="1">
      <c r="A45" s="27">
        <v>14</v>
      </c>
      <c r="B45" s="45" t="s">
        <v>97</v>
      </c>
      <c r="C45" s="594"/>
      <c r="D45" s="595"/>
      <c r="E45" s="595"/>
      <c r="F45" s="595"/>
      <c r="G45" s="511">
        <f t="shared" si="1"/>
        <v>0</v>
      </c>
    </row>
    <row r="46" spans="1:7" ht="18" customHeight="1">
      <c r="A46" s="27">
        <v>15</v>
      </c>
      <c r="B46" s="45" t="s">
        <v>170</v>
      </c>
      <c r="C46" s="594"/>
      <c r="D46" s="595"/>
      <c r="E46" s="595"/>
      <c r="F46" s="595"/>
      <c r="G46" s="511">
        <f t="shared" si="1"/>
        <v>0</v>
      </c>
    </row>
    <row r="47" spans="1:7" ht="18" customHeight="1">
      <c r="A47" s="27">
        <v>16</v>
      </c>
      <c r="B47" s="45" t="s">
        <v>171</v>
      </c>
      <c r="C47" s="594"/>
      <c r="D47" s="595"/>
      <c r="E47" s="595"/>
      <c r="F47" s="595"/>
      <c r="G47" s="511">
        <f t="shared" si="1"/>
        <v>0</v>
      </c>
    </row>
    <row r="48" spans="1:7" ht="18" customHeight="1">
      <c r="A48" s="27">
        <v>17</v>
      </c>
      <c r="B48" s="45" t="s">
        <v>172</v>
      </c>
      <c r="C48" s="594"/>
      <c r="D48" s="595"/>
      <c r="E48" s="595"/>
      <c r="F48" s="595"/>
      <c r="G48" s="511">
        <f t="shared" si="1"/>
        <v>0</v>
      </c>
    </row>
    <row r="49" spans="1:7" ht="18" customHeight="1">
      <c r="A49" s="27">
        <v>18</v>
      </c>
      <c r="B49" s="45" t="s">
        <v>272</v>
      </c>
      <c r="C49" s="594"/>
      <c r="D49" s="595"/>
      <c r="E49" s="595"/>
      <c r="F49" s="595"/>
      <c r="G49" s="511">
        <f t="shared" si="1"/>
        <v>0</v>
      </c>
    </row>
    <row r="50" spans="1:7" ht="18" customHeight="1">
      <c r="A50" s="27">
        <v>19</v>
      </c>
      <c r="B50" s="45" t="s">
        <v>278</v>
      </c>
      <c r="C50" s="594"/>
      <c r="D50" s="595"/>
      <c r="E50" s="595"/>
      <c r="F50" s="595"/>
      <c r="G50" s="511">
        <f t="shared" si="1"/>
        <v>0</v>
      </c>
    </row>
    <row r="51" spans="1:7" ht="18" customHeight="1">
      <c r="A51" s="27">
        <v>20</v>
      </c>
      <c r="B51" s="45" t="s">
        <v>353</v>
      </c>
      <c r="C51" s="594"/>
      <c r="D51" s="595"/>
      <c r="E51" s="595"/>
      <c r="F51" s="595"/>
      <c r="G51" s="511">
        <f>SUM(C51:F51)</f>
        <v>0</v>
      </c>
    </row>
    <row r="52" spans="1:7" ht="18" customHeight="1">
      <c r="A52" s="27"/>
      <c r="B52" s="593" t="s">
        <v>155</v>
      </c>
      <c r="C52" s="599">
        <f>SUM(C32:C51)</f>
        <v>0</v>
      </c>
      <c r="D52" s="600">
        <f>SUM(D32:D51)</f>
        <v>0</v>
      </c>
      <c r="E52" s="600">
        <f>SUM(E32:E51)</f>
        <v>0</v>
      </c>
      <c r="F52" s="600">
        <f>SUM(F32:F51)</f>
        <v>0</v>
      </c>
      <c r="G52" s="511">
        <f t="shared" ref="G52:G53" si="2">SUM(D52:F52)</f>
        <v>0</v>
      </c>
    </row>
    <row r="53" spans="1:7" ht="19" customHeight="1" thickBot="1">
      <c r="A53" s="1146" t="s">
        <v>30</v>
      </c>
      <c r="B53" s="1147"/>
      <c r="C53" s="601">
        <f>C31+C52</f>
        <v>0</v>
      </c>
      <c r="D53" s="512">
        <f>D31+D52</f>
        <v>0</v>
      </c>
      <c r="E53" s="512">
        <f>E31+E52</f>
        <v>0</v>
      </c>
      <c r="F53" s="512">
        <f>F31+F52</f>
        <v>0</v>
      </c>
      <c r="G53" s="513">
        <f t="shared" si="2"/>
        <v>0</v>
      </c>
    </row>
  </sheetData>
  <mergeCells count="12">
    <mergeCell ref="A53:B53"/>
    <mergeCell ref="A4:G4"/>
    <mergeCell ref="F5:G5"/>
    <mergeCell ref="A6:A7"/>
    <mergeCell ref="B6:B7"/>
    <mergeCell ref="A2:D2"/>
    <mergeCell ref="G6:G7"/>
    <mergeCell ref="E1:G1"/>
    <mergeCell ref="E2:G2"/>
    <mergeCell ref="A3:B3"/>
    <mergeCell ref="E3:G3"/>
    <mergeCell ref="C6:F6"/>
  </mergeCells>
  <phoneticPr fontId="0" type="noConversion"/>
  <printOptions horizontalCentered="1"/>
  <pageMargins left="0.25" right="0.25" top="0.5" bottom="0.25" header="0.25" footer="0.25"/>
  <pageSetup paperSize="9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0"/>
  </sheetPr>
  <dimension ref="A1:H32"/>
  <sheetViews>
    <sheetView topLeftCell="A22" zoomScale="115" zoomScaleNormal="115" workbookViewId="0">
      <selection activeCell="A4" sqref="A4:F4"/>
    </sheetView>
  </sheetViews>
  <sheetFormatPr defaultColWidth="9.1796875" defaultRowHeight="19" customHeight="1"/>
  <cols>
    <col min="1" max="1" width="6.54296875" style="193" customWidth="1"/>
    <col min="2" max="2" width="21.1796875" style="193" customWidth="1"/>
    <col min="3" max="3" width="18.81640625" style="193" customWidth="1"/>
    <col min="4" max="5" width="16.81640625" style="193" customWidth="1"/>
    <col min="6" max="6" width="17.81640625" style="193" customWidth="1"/>
    <col min="7" max="16384" width="9.1796875" style="193"/>
  </cols>
  <sheetData>
    <row r="1" spans="1:8" ht="22.5" customHeight="1">
      <c r="A1" s="51"/>
      <c r="B1" s="51"/>
      <c r="C1" s="51"/>
      <c r="D1" s="51"/>
      <c r="E1" s="974" t="s">
        <v>2</v>
      </c>
      <c r="F1" s="974"/>
      <c r="G1" s="10"/>
      <c r="H1" s="10"/>
    </row>
    <row r="2" spans="1:8" ht="27.75" customHeight="1">
      <c r="A2" s="975" t="s">
        <v>3</v>
      </c>
      <c r="B2" s="975"/>
      <c r="C2" s="975"/>
      <c r="D2" s="1"/>
      <c r="E2" s="976" t="s">
        <v>4</v>
      </c>
      <c r="F2" s="976"/>
      <c r="G2" s="13"/>
      <c r="H2" s="13"/>
    </row>
    <row r="3" spans="1:8" ht="24.75" customHeight="1">
      <c r="A3" s="976" t="s">
        <v>5</v>
      </c>
      <c r="B3" s="976"/>
      <c r="C3" s="976"/>
      <c r="D3" s="2"/>
      <c r="E3" s="994">
        <v>3</v>
      </c>
      <c r="F3" s="994"/>
    </row>
    <row r="4" spans="1:8" ht="31.5" customHeight="1">
      <c r="A4" s="963" t="s">
        <v>515</v>
      </c>
      <c r="B4" s="963"/>
      <c r="C4" s="963"/>
      <c r="D4" s="963"/>
      <c r="E4" s="963"/>
      <c r="F4" s="963"/>
    </row>
    <row r="5" spans="1:8" ht="9.75" customHeight="1" thickBot="1">
      <c r="A5" s="6"/>
      <c r="B5" s="6"/>
      <c r="C5" s="6"/>
      <c r="D5" s="6"/>
      <c r="E5" s="6"/>
      <c r="F5" s="6"/>
    </row>
    <row r="6" spans="1:8" ht="47.25" customHeight="1">
      <c r="A6" s="444" t="s">
        <v>7</v>
      </c>
      <c r="B6" s="484" t="s">
        <v>41</v>
      </c>
      <c r="C6" s="477" t="s">
        <v>121</v>
      </c>
      <c r="D6" s="477" t="s">
        <v>444</v>
      </c>
      <c r="E6" s="481" t="s">
        <v>42</v>
      </c>
      <c r="F6" s="446" t="s">
        <v>12</v>
      </c>
    </row>
    <row r="7" spans="1:8" s="485" customFormat="1" ht="20.149999999999999" customHeight="1">
      <c r="A7" s="43">
        <v>1</v>
      </c>
      <c r="B7" s="25" t="s">
        <v>16</v>
      </c>
      <c r="C7" s="25"/>
      <c r="D7" s="25"/>
      <c r="E7" s="655"/>
      <c r="F7" s="49"/>
    </row>
    <row r="8" spans="1:8" s="485" customFormat="1" ht="20.149999999999999" customHeight="1">
      <c r="A8" s="43">
        <v>2</v>
      </c>
      <c r="B8" s="25" t="s">
        <v>17</v>
      </c>
      <c r="C8" s="25"/>
      <c r="D8" s="25"/>
      <c r="E8" s="655">
        <f t="shared" ref="E8:E32" si="0">SUM(C8:D8)</f>
        <v>0</v>
      </c>
      <c r="F8" s="49"/>
    </row>
    <row r="9" spans="1:8" s="486" customFormat="1" ht="20.149999999999999" customHeight="1">
      <c r="A9" s="450">
        <v>3</v>
      </c>
      <c r="B9" s="384" t="s">
        <v>103</v>
      </c>
      <c r="C9" s="656"/>
      <c r="D9" s="384"/>
      <c r="E9" s="657">
        <f t="shared" si="0"/>
        <v>0</v>
      </c>
      <c r="F9" s="409"/>
    </row>
    <row r="10" spans="1:8" s="485" customFormat="1" ht="20.149999999999999" customHeight="1">
      <c r="A10" s="43">
        <v>4</v>
      </c>
      <c r="B10" s="25" t="s">
        <v>18</v>
      </c>
      <c r="C10" s="25"/>
      <c r="D10" s="25"/>
      <c r="E10" s="655">
        <f t="shared" si="0"/>
        <v>0</v>
      </c>
      <c r="F10" s="49"/>
    </row>
    <row r="11" spans="1:8" s="485" customFormat="1" ht="20.149999999999999" customHeight="1">
      <c r="A11" s="450">
        <v>5</v>
      </c>
      <c r="B11" s="384" t="s">
        <v>34</v>
      </c>
      <c r="C11" s="384"/>
      <c r="D11" s="384"/>
      <c r="E11" s="657">
        <f t="shared" si="0"/>
        <v>0</v>
      </c>
      <c r="F11" s="409"/>
    </row>
    <row r="12" spans="1:8" s="485" customFormat="1" ht="20.149999999999999" customHeight="1">
      <c r="A12" s="43">
        <v>6</v>
      </c>
      <c r="B12" s="25" t="s">
        <v>19</v>
      </c>
      <c r="C12" s="25"/>
      <c r="D12" s="25"/>
      <c r="E12" s="655">
        <f t="shared" si="0"/>
        <v>0</v>
      </c>
      <c r="F12" s="49"/>
    </row>
    <row r="13" spans="1:8" s="485" customFormat="1" ht="20.149999999999999" customHeight="1">
      <c r="A13" s="450">
        <v>7</v>
      </c>
      <c r="B13" s="384" t="s">
        <v>285</v>
      </c>
      <c r="C13" s="384"/>
      <c r="D13" s="656"/>
      <c r="E13" s="657">
        <f t="shared" si="0"/>
        <v>0</v>
      </c>
      <c r="F13" s="409"/>
    </row>
    <row r="14" spans="1:8" s="485" customFormat="1" ht="20.149999999999999" customHeight="1">
      <c r="A14" s="43">
        <v>8</v>
      </c>
      <c r="B14" s="25" t="s">
        <v>20</v>
      </c>
      <c r="C14" s="25"/>
      <c r="D14" s="25"/>
      <c r="E14" s="655">
        <f t="shared" si="0"/>
        <v>0</v>
      </c>
      <c r="F14" s="49"/>
    </row>
    <row r="15" spans="1:8" s="4" customFormat="1" ht="20.149999999999999" customHeight="1">
      <c r="A15" s="450">
        <v>9</v>
      </c>
      <c r="B15" s="384" t="s">
        <v>21</v>
      </c>
      <c r="C15" s="384"/>
      <c r="D15" s="384"/>
      <c r="E15" s="657">
        <f t="shared" si="0"/>
        <v>0</v>
      </c>
      <c r="F15" s="409"/>
    </row>
    <row r="16" spans="1:8" s="485" customFormat="1" ht="20.149999999999999" customHeight="1">
      <c r="A16" s="450">
        <v>10</v>
      </c>
      <c r="B16" s="384" t="s">
        <v>22</v>
      </c>
      <c r="C16" s="656"/>
      <c r="D16" s="656"/>
      <c r="E16" s="657">
        <f t="shared" si="0"/>
        <v>0</v>
      </c>
      <c r="F16" s="409"/>
    </row>
    <row r="17" spans="1:6" s="485" customFormat="1" ht="20.149999999999999" customHeight="1">
      <c r="A17" s="43">
        <v>11</v>
      </c>
      <c r="B17" s="25" t="s">
        <v>35</v>
      </c>
      <c r="C17" s="25"/>
      <c r="D17" s="25"/>
      <c r="E17" s="655">
        <f t="shared" si="0"/>
        <v>0</v>
      </c>
      <c r="F17" s="49"/>
    </row>
    <row r="18" spans="1:6" s="4" customFormat="1" ht="20.149999999999999" customHeight="1">
      <c r="A18" s="43">
        <v>12</v>
      </c>
      <c r="B18" s="25" t="s">
        <v>23</v>
      </c>
      <c r="C18" s="25"/>
      <c r="D18" s="25"/>
      <c r="E18" s="655">
        <f t="shared" si="0"/>
        <v>0</v>
      </c>
      <c r="F18" s="49"/>
    </row>
    <row r="19" spans="1:6" s="485" customFormat="1" ht="20.149999999999999" customHeight="1">
      <c r="A19" s="43">
        <v>13</v>
      </c>
      <c r="B19" s="25" t="s">
        <v>24</v>
      </c>
      <c r="C19" s="25"/>
      <c r="D19" s="25"/>
      <c r="E19" s="655">
        <f t="shared" si="0"/>
        <v>0</v>
      </c>
      <c r="F19" s="49"/>
    </row>
    <row r="20" spans="1:6" s="485" customFormat="1" ht="20.149999999999999" customHeight="1">
      <c r="A20" s="43">
        <v>14</v>
      </c>
      <c r="B20" s="25" t="s">
        <v>25</v>
      </c>
      <c r="C20" s="25"/>
      <c r="D20" s="25"/>
      <c r="E20" s="655">
        <f t="shared" si="0"/>
        <v>0</v>
      </c>
      <c r="F20" s="49"/>
    </row>
    <row r="21" spans="1:6" s="485" customFormat="1" ht="20.149999999999999" customHeight="1">
      <c r="A21" s="450">
        <v>15</v>
      </c>
      <c r="B21" s="384" t="s">
        <v>395</v>
      </c>
      <c r="C21" s="384"/>
      <c r="D21" s="384"/>
      <c r="E21" s="657"/>
      <c r="F21" s="409"/>
    </row>
    <row r="22" spans="1:6" s="4" customFormat="1" ht="20.149999999999999" customHeight="1">
      <c r="A22" s="450">
        <v>16</v>
      </c>
      <c r="B22" s="384" t="s">
        <v>36</v>
      </c>
      <c r="C22" s="384"/>
      <c r="D22" s="384"/>
      <c r="E22" s="657"/>
      <c r="F22" s="409"/>
    </row>
    <row r="23" spans="1:6" ht="20.149999999999999" customHeight="1">
      <c r="A23" s="450">
        <v>17</v>
      </c>
      <c r="B23" s="384" t="s">
        <v>26</v>
      </c>
      <c r="C23" s="656"/>
      <c r="D23" s="384"/>
      <c r="E23" s="657">
        <f t="shared" si="0"/>
        <v>0</v>
      </c>
      <c r="F23" s="409"/>
    </row>
    <row r="24" spans="1:6" ht="20.149999999999999" customHeight="1">
      <c r="A24" s="43">
        <v>18</v>
      </c>
      <c r="B24" s="25" t="s">
        <v>27</v>
      </c>
      <c r="C24" s="25"/>
      <c r="D24" s="25"/>
      <c r="E24" s="655">
        <f t="shared" si="0"/>
        <v>0</v>
      </c>
      <c r="F24" s="234"/>
    </row>
    <row r="25" spans="1:6" s="485" customFormat="1" ht="20.149999999999999" customHeight="1">
      <c r="A25" s="43">
        <v>19</v>
      </c>
      <c r="B25" s="25" t="s">
        <v>28</v>
      </c>
      <c r="C25" s="25"/>
      <c r="D25" s="25"/>
      <c r="E25" s="655">
        <f t="shared" si="0"/>
        <v>0</v>
      </c>
      <c r="F25" s="49"/>
    </row>
    <row r="26" spans="1:6" s="485" customFormat="1" ht="20.149999999999999" customHeight="1">
      <c r="A26" s="450">
        <v>20</v>
      </c>
      <c r="B26" s="384" t="s">
        <v>29</v>
      </c>
      <c r="C26" s="384"/>
      <c r="D26" s="384"/>
      <c r="E26" s="657">
        <f t="shared" si="0"/>
        <v>0</v>
      </c>
      <c r="F26" s="409"/>
    </row>
    <row r="27" spans="1:6" s="485" customFormat="1" ht="20.149999999999999" customHeight="1">
      <c r="A27" s="450">
        <v>21</v>
      </c>
      <c r="B27" s="384" t="s">
        <v>37</v>
      </c>
      <c r="C27" s="384"/>
      <c r="D27" s="384"/>
      <c r="E27" s="657">
        <f t="shared" si="0"/>
        <v>0</v>
      </c>
      <c r="F27" s="409"/>
    </row>
    <row r="28" spans="1:6" s="485" customFormat="1" ht="20.149999999999999" customHeight="1">
      <c r="A28" s="43">
        <v>22</v>
      </c>
      <c r="B28" s="25" t="s">
        <v>409</v>
      </c>
      <c r="C28" s="25"/>
      <c r="D28" s="25"/>
      <c r="E28" s="655">
        <f>C28+D28</f>
        <v>0</v>
      </c>
      <c r="F28" s="49"/>
    </row>
    <row r="29" spans="1:6" s="485" customFormat="1" ht="20.149999999999999" customHeight="1">
      <c r="A29" s="43">
        <v>23</v>
      </c>
      <c r="B29" s="25" t="s">
        <v>43</v>
      </c>
      <c r="C29" s="25"/>
      <c r="D29" s="25"/>
      <c r="E29" s="655">
        <f t="shared" si="0"/>
        <v>0</v>
      </c>
      <c r="F29" s="49"/>
    </row>
    <row r="30" spans="1:6" s="485" customFormat="1" ht="20.149999999999999" customHeight="1">
      <c r="A30" s="43">
        <v>24</v>
      </c>
      <c r="B30" s="25" t="s">
        <v>38</v>
      </c>
      <c r="C30" s="25"/>
      <c r="D30" s="25"/>
      <c r="E30" s="655">
        <f t="shared" si="0"/>
        <v>0</v>
      </c>
      <c r="F30" s="49"/>
    </row>
    <row r="31" spans="1:6" s="485" customFormat="1" ht="20.149999999999999" customHeight="1">
      <c r="A31" s="43">
        <v>25</v>
      </c>
      <c r="B31" s="25" t="s">
        <v>39</v>
      </c>
      <c r="C31" s="25"/>
      <c r="D31" s="25"/>
      <c r="E31" s="655">
        <f t="shared" si="0"/>
        <v>0</v>
      </c>
      <c r="F31" s="49"/>
    </row>
    <row r="32" spans="1:6" ht="26.25" customHeight="1" thickBot="1">
      <c r="A32" s="1150" t="s">
        <v>30</v>
      </c>
      <c r="B32" s="1151"/>
      <c r="C32" s="658">
        <f>SUM(C7:C31)</f>
        <v>0</v>
      </c>
      <c r="D32" s="658">
        <f>SUM(D7:D31)</f>
        <v>0</v>
      </c>
      <c r="E32" s="659">
        <f t="shared" si="0"/>
        <v>0</v>
      </c>
      <c r="F32" s="50"/>
    </row>
  </sheetData>
  <mergeCells count="7">
    <mergeCell ref="A32:B32"/>
    <mergeCell ref="A4:F4"/>
    <mergeCell ref="E1:F1"/>
    <mergeCell ref="E2:F2"/>
    <mergeCell ref="E3:F3"/>
    <mergeCell ref="A2:C2"/>
    <mergeCell ref="A3:C3"/>
  </mergeCells>
  <phoneticPr fontId="7" type="noConversion"/>
  <printOptions horizontalCentered="1"/>
  <pageMargins left="0.5" right="0.25" top="0.5" bottom="0.25" header="0.5" footer="0.5"/>
  <pageSetup paperSize="9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0"/>
  </sheetPr>
  <dimension ref="A1:I32"/>
  <sheetViews>
    <sheetView topLeftCell="A22" zoomScale="115" zoomScaleNormal="115" workbookViewId="0">
      <selection activeCell="E6" sqref="E6"/>
    </sheetView>
  </sheetViews>
  <sheetFormatPr defaultColWidth="9.1796875" defaultRowHeight="12.5"/>
  <cols>
    <col min="1" max="1" width="5.1796875" style="391" customWidth="1"/>
    <col min="2" max="2" width="21.81640625" style="391" customWidth="1"/>
    <col min="3" max="3" width="12.1796875" style="391" customWidth="1"/>
    <col min="4" max="4" width="11.453125" style="391" customWidth="1"/>
    <col min="5" max="5" width="15.1796875" style="391" customWidth="1"/>
    <col min="6" max="7" width="11.81640625" style="391" customWidth="1"/>
    <col min="8" max="8" width="11" style="391" customWidth="1"/>
    <col min="9" max="16384" width="9.1796875" style="391"/>
  </cols>
  <sheetData>
    <row r="1" spans="1:9" ht="22.5" customHeight="1">
      <c r="A1" s="390"/>
      <c r="B1" s="390"/>
      <c r="C1" s="390"/>
      <c r="D1" s="390"/>
      <c r="E1" s="390"/>
      <c r="F1" s="974" t="s">
        <v>2</v>
      </c>
      <c r="G1" s="974"/>
      <c r="H1" s="974"/>
      <c r="I1" s="246"/>
    </row>
    <row r="2" spans="1:9" ht="24.75" customHeight="1">
      <c r="A2" s="237" t="s">
        <v>3</v>
      </c>
      <c r="B2" s="237"/>
      <c r="C2" s="237"/>
      <c r="D2" s="237"/>
      <c r="E2" s="1"/>
      <c r="F2" s="976" t="s">
        <v>4</v>
      </c>
      <c r="G2" s="976"/>
      <c r="H2" s="976"/>
      <c r="I2" s="244"/>
    </row>
    <row r="3" spans="1:9" ht="20.25" customHeight="1">
      <c r="A3" s="976" t="s">
        <v>5</v>
      </c>
      <c r="B3" s="976"/>
      <c r="C3" s="236"/>
      <c r="D3" s="236"/>
      <c r="E3" s="2"/>
      <c r="F3" s="994">
        <v>3</v>
      </c>
      <c r="G3" s="994"/>
      <c r="H3" s="994"/>
    </row>
    <row r="4" spans="1:9" ht="25.5" customHeight="1">
      <c r="A4" s="963" t="s">
        <v>516</v>
      </c>
      <c r="B4" s="963"/>
      <c r="C4" s="963"/>
      <c r="D4" s="963"/>
      <c r="E4" s="963"/>
      <c r="F4" s="963"/>
      <c r="G4" s="963"/>
      <c r="H4" s="963"/>
    </row>
    <row r="5" spans="1:9" ht="9.75" customHeight="1" thickBot="1">
      <c r="A5" s="6"/>
      <c r="B5" s="6"/>
      <c r="C5" s="6"/>
      <c r="D5" s="6"/>
      <c r="E5" s="6"/>
      <c r="F5" s="6"/>
      <c r="G5" s="6"/>
      <c r="H5" s="6"/>
    </row>
    <row r="6" spans="1:9" ht="72.75" customHeight="1">
      <c r="A6" s="444" t="s">
        <v>7</v>
      </c>
      <c r="B6" s="445" t="s">
        <v>41</v>
      </c>
      <c r="C6" s="477" t="s">
        <v>431</v>
      </c>
      <c r="D6" s="477" t="s">
        <v>443</v>
      </c>
      <c r="E6" s="477" t="s">
        <v>433</v>
      </c>
      <c r="F6" s="483" t="s">
        <v>441</v>
      </c>
      <c r="G6" s="482" t="s">
        <v>442</v>
      </c>
      <c r="H6" s="446" t="s">
        <v>12</v>
      </c>
    </row>
    <row r="7" spans="1:9" ht="20.149999999999999" customHeight="1">
      <c r="A7" s="408">
        <v>1</v>
      </c>
      <c r="B7" s="447" t="s">
        <v>16</v>
      </c>
      <c r="C7" s="188"/>
      <c r="D7" s="188"/>
      <c r="E7" s="25"/>
      <c r="F7" s="414"/>
      <c r="G7" s="662"/>
      <c r="H7" s="409"/>
    </row>
    <row r="8" spans="1:9" ht="20.149999999999999" customHeight="1">
      <c r="A8" s="408">
        <v>2</v>
      </c>
      <c r="B8" s="447" t="s">
        <v>17</v>
      </c>
      <c r="C8" s="188"/>
      <c r="D8" s="188"/>
      <c r="E8" s="25"/>
      <c r="F8" s="414"/>
      <c r="G8" s="662"/>
      <c r="H8" s="409"/>
    </row>
    <row r="9" spans="1:9" s="449" customFormat="1" ht="20.149999999999999" customHeight="1">
      <c r="A9" s="408">
        <v>3</v>
      </c>
      <c r="B9" s="447" t="s">
        <v>103</v>
      </c>
      <c r="C9" s="663"/>
      <c r="D9" s="663"/>
      <c r="E9" s="656"/>
      <c r="F9" s="414"/>
      <c r="G9" s="662"/>
      <c r="H9" s="409"/>
    </row>
    <row r="10" spans="1:9" ht="20.149999999999999" customHeight="1">
      <c r="A10" s="408">
        <v>4</v>
      </c>
      <c r="B10" s="447" t="s">
        <v>18</v>
      </c>
      <c r="C10" s="188"/>
      <c r="D10" s="188"/>
      <c r="E10" s="25"/>
      <c r="F10" s="414"/>
      <c r="G10" s="662"/>
      <c r="H10" s="409"/>
    </row>
    <row r="11" spans="1:9" ht="20.149999999999999" customHeight="1">
      <c r="A11" s="408">
        <v>5</v>
      </c>
      <c r="B11" s="447" t="s">
        <v>34</v>
      </c>
      <c r="C11" s="188"/>
      <c r="D11" s="188"/>
      <c r="E11" s="384"/>
      <c r="F11" s="414"/>
      <c r="G11" s="662"/>
      <c r="H11" s="409"/>
    </row>
    <row r="12" spans="1:9" ht="20.149999999999999" customHeight="1">
      <c r="A12" s="408">
        <v>6</v>
      </c>
      <c r="B12" s="447" t="s">
        <v>19</v>
      </c>
      <c r="C12" s="188"/>
      <c r="D12" s="188"/>
      <c r="E12" s="25"/>
      <c r="F12" s="414"/>
      <c r="G12" s="662"/>
      <c r="H12" s="409"/>
    </row>
    <row r="13" spans="1:9" ht="20.149999999999999" customHeight="1">
      <c r="A13" s="408">
        <v>7</v>
      </c>
      <c r="B13" s="447" t="s">
        <v>285</v>
      </c>
      <c r="C13" s="188"/>
      <c r="D13" s="188"/>
      <c r="E13" s="384"/>
      <c r="F13" s="414"/>
      <c r="G13" s="662"/>
      <c r="H13" s="409"/>
    </row>
    <row r="14" spans="1:9" ht="20.149999999999999" customHeight="1">
      <c r="A14" s="408">
        <v>8</v>
      </c>
      <c r="B14" s="447" t="s">
        <v>20</v>
      </c>
      <c r="C14" s="188"/>
      <c r="D14" s="188"/>
      <c r="E14" s="25"/>
      <c r="F14" s="414"/>
      <c r="G14" s="662"/>
      <c r="H14" s="409"/>
    </row>
    <row r="15" spans="1:9" ht="20.149999999999999" customHeight="1">
      <c r="A15" s="408">
        <v>9</v>
      </c>
      <c r="B15" s="447" t="s">
        <v>21</v>
      </c>
      <c r="C15" s="188"/>
      <c r="D15" s="188"/>
      <c r="E15" s="384"/>
      <c r="F15" s="414"/>
      <c r="G15" s="662"/>
      <c r="H15" s="409"/>
    </row>
    <row r="16" spans="1:9" ht="20.149999999999999" customHeight="1">
      <c r="A16" s="408">
        <v>10</v>
      </c>
      <c r="B16" s="447" t="s">
        <v>22</v>
      </c>
      <c r="C16" s="663"/>
      <c r="D16" s="663"/>
      <c r="E16" s="656"/>
      <c r="F16" s="414"/>
      <c r="G16" s="662"/>
      <c r="H16" s="409"/>
    </row>
    <row r="17" spans="1:8" ht="20.149999999999999" customHeight="1">
      <c r="A17" s="408">
        <v>11</v>
      </c>
      <c r="B17" s="447" t="s">
        <v>35</v>
      </c>
      <c r="C17" s="188"/>
      <c r="D17" s="188"/>
      <c r="E17" s="25"/>
      <c r="F17" s="414"/>
      <c r="G17" s="662"/>
      <c r="H17" s="409"/>
    </row>
    <row r="18" spans="1:8" ht="20.149999999999999" customHeight="1">
      <c r="A18" s="408">
        <v>12</v>
      </c>
      <c r="B18" s="447" t="s">
        <v>23</v>
      </c>
      <c r="C18" s="188"/>
      <c r="D18" s="188"/>
      <c r="E18" s="25"/>
      <c r="F18" s="414"/>
      <c r="G18" s="662"/>
      <c r="H18" s="409"/>
    </row>
    <row r="19" spans="1:8" ht="20.149999999999999" customHeight="1">
      <c r="A19" s="408">
        <v>13</v>
      </c>
      <c r="B19" s="447" t="s">
        <v>24</v>
      </c>
      <c r="C19" s="188"/>
      <c r="D19" s="188"/>
      <c r="E19" s="25"/>
      <c r="F19" s="414"/>
      <c r="G19" s="662"/>
      <c r="H19" s="409"/>
    </row>
    <row r="20" spans="1:8" ht="20.149999999999999" customHeight="1">
      <c r="A20" s="408">
        <v>14</v>
      </c>
      <c r="B20" s="447" t="s">
        <v>25</v>
      </c>
      <c r="C20" s="188"/>
      <c r="D20" s="188"/>
      <c r="E20" s="25"/>
      <c r="F20" s="414"/>
      <c r="G20" s="662"/>
      <c r="H20" s="409"/>
    </row>
    <row r="21" spans="1:8" ht="20.149999999999999" customHeight="1">
      <c r="A21" s="408">
        <v>15</v>
      </c>
      <c r="B21" s="447" t="s">
        <v>395</v>
      </c>
      <c r="C21" s="188"/>
      <c r="D21" s="188"/>
      <c r="E21" s="384"/>
      <c r="F21" s="414"/>
      <c r="G21" s="662"/>
      <c r="H21" s="409"/>
    </row>
    <row r="22" spans="1:8" ht="20.149999999999999" customHeight="1">
      <c r="A22" s="408">
        <v>16</v>
      </c>
      <c r="B22" s="447" t="s">
        <v>36</v>
      </c>
      <c r="C22" s="188"/>
      <c r="D22" s="188"/>
      <c r="E22" s="384"/>
      <c r="F22" s="414"/>
      <c r="G22" s="662"/>
      <c r="H22" s="409"/>
    </row>
    <row r="23" spans="1:8" ht="20.149999999999999" customHeight="1">
      <c r="A23" s="408">
        <v>17</v>
      </c>
      <c r="B23" s="447" t="s">
        <v>26</v>
      </c>
      <c r="C23" s="663"/>
      <c r="D23" s="663"/>
      <c r="E23" s="656"/>
      <c r="F23" s="414"/>
      <c r="G23" s="662"/>
      <c r="H23" s="409"/>
    </row>
    <row r="24" spans="1:8" ht="20.149999999999999" customHeight="1">
      <c r="A24" s="408">
        <v>18</v>
      </c>
      <c r="B24" s="447" t="s">
        <v>27</v>
      </c>
      <c r="C24" s="188"/>
      <c r="D24" s="188"/>
      <c r="E24" s="25"/>
      <c r="F24" s="414"/>
      <c r="G24" s="662"/>
      <c r="H24" s="417"/>
    </row>
    <row r="25" spans="1:8" ht="20.149999999999999" customHeight="1">
      <c r="A25" s="408">
        <v>19</v>
      </c>
      <c r="B25" s="447" t="s">
        <v>28</v>
      </c>
      <c r="C25" s="188"/>
      <c r="D25" s="188"/>
      <c r="E25" s="25"/>
      <c r="F25" s="414"/>
      <c r="G25" s="662"/>
      <c r="H25" s="409"/>
    </row>
    <row r="26" spans="1:8" ht="20.149999999999999" customHeight="1">
      <c r="A26" s="408">
        <v>20</v>
      </c>
      <c r="B26" s="447" t="s">
        <v>29</v>
      </c>
      <c r="C26" s="188"/>
      <c r="D26" s="188"/>
      <c r="E26" s="384"/>
      <c r="F26" s="414"/>
      <c r="G26" s="662"/>
      <c r="H26" s="409"/>
    </row>
    <row r="27" spans="1:8" ht="20.149999999999999" customHeight="1">
      <c r="A27" s="408">
        <v>21</v>
      </c>
      <c r="B27" s="447" t="s">
        <v>37</v>
      </c>
      <c r="C27" s="188"/>
      <c r="D27" s="188"/>
      <c r="E27" s="384"/>
      <c r="F27" s="414"/>
      <c r="G27" s="662"/>
      <c r="H27" s="409"/>
    </row>
    <row r="28" spans="1:8" ht="20.149999999999999" customHeight="1">
      <c r="A28" s="408">
        <v>22</v>
      </c>
      <c r="B28" s="447" t="s">
        <v>409</v>
      </c>
      <c r="C28" s="188"/>
      <c r="D28" s="188"/>
      <c r="E28" s="25"/>
      <c r="F28" s="414"/>
      <c r="G28" s="662"/>
      <c r="H28" s="409"/>
    </row>
    <row r="29" spans="1:8" ht="20.149999999999999" customHeight="1">
      <c r="A29" s="408">
        <v>23</v>
      </c>
      <c r="B29" s="447" t="s">
        <v>43</v>
      </c>
      <c r="C29" s="188"/>
      <c r="D29" s="188"/>
      <c r="E29" s="25"/>
      <c r="F29" s="414"/>
      <c r="G29" s="662"/>
      <c r="H29" s="409"/>
    </row>
    <row r="30" spans="1:8" ht="20.149999999999999" customHeight="1">
      <c r="A30" s="408">
        <v>24</v>
      </c>
      <c r="B30" s="447" t="s">
        <v>38</v>
      </c>
      <c r="C30" s="188"/>
      <c r="D30" s="188"/>
      <c r="E30" s="25"/>
      <c r="F30" s="414"/>
      <c r="G30" s="662"/>
      <c r="H30" s="409"/>
    </row>
    <row r="31" spans="1:8" ht="20.149999999999999" customHeight="1">
      <c r="A31" s="165">
        <v>25</v>
      </c>
      <c r="B31" s="93" t="s">
        <v>39</v>
      </c>
      <c r="C31" s="158"/>
      <c r="D31" s="158"/>
      <c r="E31" s="25"/>
      <c r="F31" s="664"/>
      <c r="G31" s="665"/>
      <c r="H31" s="49"/>
    </row>
    <row r="32" spans="1:8" ht="19" customHeight="1" thickBot="1">
      <c r="A32" s="1152" t="s">
        <v>30</v>
      </c>
      <c r="B32" s="1153"/>
      <c r="C32" s="660">
        <f>SUM(C7:C31)</f>
        <v>0</v>
      </c>
      <c r="D32" s="660">
        <f>SUM(D7:D31)</f>
        <v>0</v>
      </c>
      <c r="E32" s="660">
        <f t="shared" ref="E32:G32" si="0">SUM(E7:E31)</f>
        <v>0</v>
      </c>
      <c r="F32" s="661">
        <f t="shared" si="0"/>
        <v>0</v>
      </c>
      <c r="G32" s="661">
        <f t="shared" si="0"/>
        <v>0</v>
      </c>
      <c r="H32" s="50"/>
    </row>
  </sheetData>
  <mergeCells count="6">
    <mergeCell ref="A32:B32"/>
    <mergeCell ref="F1:H1"/>
    <mergeCell ref="F2:H2"/>
    <mergeCell ref="A3:B3"/>
    <mergeCell ref="F3:H3"/>
    <mergeCell ref="A4:H4"/>
  </mergeCells>
  <printOptions horizontalCentered="1"/>
  <pageMargins left="0.5" right="0.25" top="0.75" bottom="0.25" header="0.25" footer="0.2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1"/>
  <sheetViews>
    <sheetView workbookViewId="0">
      <selection activeCell="F10" sqref="F10"/>
    </sheetView>
  </sheetViews>
  <sheetFormatPr defaultColWidth="9.1796875" defaultRowHeight="12.5"/>
  <cols>
    <col min="1" max="1" width="5.81640625" style="390" customWidth="1"/>
    <col min="2" max="2" width="37.453125" style="390" customWidth="1"/>
    <col min="3" max="3" width="6.81640625" style="390" customWidth="1"/>
    <col min="4" max="4" width="16.81640625" style="390" customWidth="1"/>
    <col min="5" max="5" width="17.453125" style="390" customWidth="1"/>
    <col min="6" max="6" width="17" style="390" customWidth="1"/>
    <col min="7" max="7" width="10.81640625" style="390" customWidth="1"/>
    <col min="8" max="8" width="15.1796875" style="390" customWidth="1"/>
    <col min="9" max="9" width="9.81640625" style="390" customWidth="1"/>
    <col min="10" max="10" width="14.1796875" style="390" customWidth="1"/>
    <col min="11" max="11" width="19.1796875" style="390" bestFit="1" customWidth="1"/>
    <col min="12" max="12" width="16.54296875" style="390" bestFit="1" customWidth="1"/>
    <col min="13" max="13" width="15" style="390" bestFit="1" customWidth="1"/>
    <col min="14" max="14" width="14" style="390" bestFit="1" customWidth="1"/>
    <col min="15" max="15" width="15" style="390" bestFit="1" customWidth="1"/>
    <col min="16" max="16384" width="9.1796875" style="390"/>
  </cols>
  <sheetData>
    <row r="1" spans="1:21" ht="22" customHeight="1">
      <c r="A1" s="100"/>
      <c r="B1" s="100"/>
      <c r="C1" s="100"/>
      <c r="D1" s="100"/>
      <c r="E1" s="100"/>
      <c r="F1" s="100"/>
      <c r="G1" s="974" t="s">
        <v>2</v>
      </c>
      <c r="H1" s="974"/>
      <c r="I1" s="974"/>
    </row>
    <row r="2" spans="1:21" ht="27" customHeight="1">
      <c r="A2" s="975" t="s">
        <v>3</v>
      </c>
      <c r="B2" s="975"/>
      <c r="C2" s="100"/>
      <c r="D2" s="100"/>
      <c r="E2" s="100"/>
      <c r="F2" s="100"/>
      <c r="G2" s="976" t="s">
        <v>4</v>
      </c>
      <c r="H2" s="976"/>
      <c r="I2" s="976"/>
    </row>
    <row r="3" spans="1:21" ht="25" customHeight="1">
      <c r="A3" s="963" t="s">
        <v>5</v>
      </c>
      <c r="B3" s="963"/>
      <c r="C3" s="963" t="s">
        <v>415</v>
      </c>
      <c r="D3" s="963"/>
      <c r="E3" s="963"/>
      <c r="F3" s="963"/>
      <c r="G3" s="977">
        <v>3</v>
      </c>
      <c r="H3" s="977"/>
      <c r="I3" s="977"/>
    </row>
    <row r="4" spans="1:21" ht="11.25" customHeight="1" thickBot="1">
      <c r="A4" s="100"/>
      <c r="B4" s="100"/>
      <c r="C4" s="100"/>
      <c r="D4" s="100"/>
      <c r="E4" s="100"/>
      <c r="F4" s="100"/>
      <c r="G4" s="100"/>
      <c r="H4" s="100"/>
      <c r="I4" s="100"/>
    </row>
    <row r="5" spans="1:21" ht="21" customHeight="1">
      <c r="A5" s="967" t="s">
        <v>7</v>
      </c>
      <c r="B5" s="969" t="s">
        <v>286</v>
      </c>
      <c r="C5" s="969" t="s">
        <v>287</v>
      </c>
      <c r="D5" s="199" t="s">
        <v>288</v>
      </c>
      <c r="E5" s="199" t="s">
        <v>10</v>
      </c>
      <c r="F5" s="199" t="s">
        <v>288</v>
      </c>
      <c r="G5" s="971" t="s">
        <v>11</v>
      </c>
      <c r="H5" s="972"/>
      <c r="I5" s="960" t="s">
        <v>12</v>
      </c>
    </row>
    <row r="6" spans="1:21" ht="21" customHeight="1">
      <c r="A6" s="968"/>
      <c r="B6" s="970"/>
      <c r="C6" s="970"/>
      <c r="D6" s="202" t="s">
        <v>290</v>
      </c>
      <c r="E6" s="200" t="s">
        <v>416</v>
      </c>
      <c r="F6" s="202" t="s">
        <v>416</v>
      </c>
      <c r="G6" s="204" t="s">
        <v>291</v>
      </c>
      <c r="H6" s="204" t="s">
        <v>15</v>
      </c>
      <c r="I6" s="961"/>
    </row>
    <row r="7" spans="1:21" ht="21" customHeight="1">
      <c r="A7" s="102" t="s">
        <v>292</v>
      </c>
      <c r="B7" s="91" t="s">
        <v>293</v>
      </c>
      <c r="C7" s="91" t="s">
        <v>294</v>
      </c>
      <c r="D7" s="91">
        <v>1</v>
      </c>
      <c r="E7" s="91" t="s">
        <v>295</v>
      </c>
      <c r="F7" s="91">
        <v>3</v>
      </c>
      <c r="G7" s="104" t="s">
        <v>296</v>
      </c>
      <c r="H7" s="104" t="s">
        <v>297</v>
      </c>
      <c r="I7" s="105">
        <v>4</v>
      </c>
    </row>
    <row r="8" spans="1:21" ht="21" customHeight="1">
      <c r="A8" s="106">
        <v>1</v>
      </c>
      <c r="B8" s="107" t="s">
        <v>298</v>
      </c>
      <c r="C8" s="108" t="s">
        <v>299</v>
      </c>
      <c r="D8" s="110">
        <f>D9+D10+D11</f>
        <v>505005</v>
      </c>
      <c r="E8" s="110">
        <f>E9+E10+E11</f>
        <v>512000</v>
      </c>
      <c r="F8" s="109">
        <f>F9+F10+F11</f>
        <v>449814</v>
      </c>
      <c r="G8" s="111">
        <f>F8/E8*100</f>
        <v>87.854296875000003</v>
      </c>
      <c r="H8" s="110">
        <f>F8-D8</f>
        <v>-55191</v>
      </c>
      <c r="I8" s="112"/>
      <c r="K8" s="418" t="s">
        <v>412</v>
      </c>
      <c r="L8" s="419">
        <v>528000</v>
      </c>
      <c r="M8" s="419">
        <v>505005</v>
      </c>
      <c r="N8" s="420">
        <f>M8-L8</f>
        <v>-22995</v>
      </c>
      <c r="U8" s="195">
        <f>U9+U10+U11</f>
        <v>454000</v>
      </c>
    </row>
    <row r="9" spans="1:21" ht="21" customHeight="1">
      <c r="A9" s="113"/>
      <c r="B9" s="25" t="s">
        <v>417</v>
      </c>
      <c r="C9" s="91" t="s">
        <v>299</v>
      </c>
      <c r="D9" s="115">
        <v>12285</v>
      </c>
      <c r="E9" s="116">
        <v>12000</v>
      </c>
      <c r="F9" s="115">
        <v>15725</v>
      </c>
      <c r="G9" s="117">
        <f t="shared" ref="G9:G23" si="0">F9/E9*100</f>
        <v>131.04166666666666</v>
      </c>
      <c r="H9" s="116">
        <f t="shared" ref="H9:H26" si="1">F9-D9</f>
        <v>3440</v>
      </c>
      <c r="I9" s="118"/>
      <c r="J9" s="410">
        <v>13426</v>
      </c>
      <c r="K9" s="421" t="s">
        <v>413</v>
      </c>
      <c r="L9" s="421">
        <v>110000</v>
      </c>
      <c r="M9" s="421">
        <v>120250</v>
      </c>
      <c r="N9" s="422">
        <f>M9-L9</f>
        <v>10250</v>
      </c>
      <c r="U9" s="410">
        <v>24000</v>
      </c>
    </row>
    <row r="10" spans="1:21" ht="21" customHeight="1">
      <c r="A10" s="113"/>
      <c r="B10" s="25" t="s">
        <v>429</v>
      </c>
      <c r="C10" s="91" t="s">
        <v>299</v>
      </c>
      <c r="D10" s="119">
        <v>342600</v>
      </c>
      <c r="E10" s="116">
        <v>350000</v>
      </c>
      <c r="F10" s="119">
        <v>298879</v>
      </c>
      <c r="G10" s="117">
        <f t="shared" si="0"/>
        <v>85.394000000000005</v>
      </c>
      <c r="H10" s="116">
        <f t="shared" si="1"/>
        <v>-43721</v>
      </c>
      <c r="I10" s="121"/>
      <c r="K10" s="421" t="s">
        <v>268</v>
      </c>
      <c r="L10" s="421">
        <v>90000</v>
      </c>
      <c r="M10" s="421">
        <v>110055</v>
      </c>
      <c r="N10" s="422">
        <f>M10-L10</f>
        <v>20055</v>
      </c>
      <c r="U10" s="410">
        <v>300000</v>
      </c>
    </row>
    <row r="11" spans="1:21" ht="21" customHeight="1">
      <c r="A11" s="113"/>
      <c r="B11" s="25" t="s">
        <v>430</v>
      </c>
      <c r="C11" s="91" t="s">
        <v>299</v>
      </c>
      <c r="D11" s="119">
        <v>150120</v>
      </c>
      <c r="E11" s="116">
        <v>150000</v>
      </c>
      <c r="F11" s="119">
        <v>135210</v>
      </c>
      <c r="G11" s="117">
        <f t="shared" si="0"/>
        <v>90.14</v>
      </c>
      <c r="H11" s="116">
        <f t="shared" si="1"/>
        <v>-14910</v>
      </c>
      <c r="I11" s="122"/>
      <c r="K11" s="423" t="s">
        <v>42</v>
      </c>
      <c r="L11" s="424">
        <f>SUM(L8:L10)</f>
        <v>728000</v>
      </c>
      <c r="M11" s="424">
        <f>SUM(M8:M10)</f>
        <v>735310</v>
      </c>
      <c r="N11" s="425">
        <f>M11-L11</f>
        <v>7310</v>
      </c>
      <c r="U11" s="410">
        <v>130000</v>
      </c>
    </row>
    <row r="12" spans="1:21" ht="21" customHeight="1">
      <c r="A12" s="106">
        <v>2</v>
      </c>
      <c r="B12" s="107" t="s">
        <v>420</v>
      </c>
      <c r="C12" s="108" t="s">
        <v>299</v>
      </c>
      <c r="D12" s="110">
        <v>120250</v>
      </c>
      <c r="E12" s="110">
        <v>110000</v>
      </c>
      <c r="F12" s="109">
        <v>120500</v>
      </c>
      <c r="G12" s="111">
        <f t="shared" si="0"/>
        <v>109.54545454545455</v>
      </c>
      <c r="H12" s="110">
        <f t="shared" si="1"/>
        <v>250</v>
      </c>
      <c r="I12" s="123" t="s">
        <v>0</v>
      </c>
      <c r="J12" s="410"/>
      <c r="K12" s="410"/>
      <c r="T12" s="410">
        <v>110500</v>
      </c>
      <c r="U12" s="410">
        <v>115000</v>
      </c>
    </row>
    <row r="13" spans="1:21" ht="21" customHeight="1">
      <c r="A13" s="106">
        <v>3</v>
      </c>
      <c r="B13" s="107" t="s">
        <v>268</v>
      </c>
      <c r="C13" s="108" t="s">
        <v>299</v>
      </c>
      <c r="D13" s="110">
        <f>D14</f>
        <v>120055</v>
      </c>
      <c r="E13" s="110">
        <f>E14</f>
        <v>144000</v>
      </c>
      <c r="F13" s="109">
        <f>F14</f>
        <v>143141</v>
      </c>
      <c r="G13" s="111">
        <f t="shared" si="0"/>
        <v>99.40347222222222</v>
      </c>
      <c r="H13" s="110">
        <f t="shared" si="1"/>
        <v>23086</v>
      </c>
      <c r="I13" s="112"/>
    </row>
    <row r="14" spans="1:21" ht="21" customHeight="1">
      <c r="A14" s="113"/>
      <c r="B14" s="25" t="s">
        <v>303</v>
      </c>
      <c r="C14" s="91" t="s">
        <v>299</v>
      </c>
      <c r="D14" s="125">
        <v>120055</v>
      </c>
      <c r="E14" s="125">
        <v>144000</v>
      </c>
      <c r="F14" s="125">
        <v>143141</v>
      </c>
      <c r="G14" s="126">
        <f t="shared" si="0"/>
        <v>99.40347222222222</v>
      </c>
      <c r="H14" s="125">
        <f t="shared" si="1"/>
        <v>23086</v>
      </c>
      <c r="I14" s="49"/>
      <c r="K14" s="410"/>
      <c r="U14" s="410">
        <v>95055</v>
      </c>
    </row>
    <row r="15" spans="1:21" ht="21" customHeight="1">
      <c r="A15" s="113"/>
      <c r="B15" s="25" t="s">
        <v>304</v>
      </c>
      <c r="C15" s="91" t="s">
        <v>305</v>
      </c>
      <c r="D15" s="125">
        <v>215500</v>
      </c>
      <c r="E15" s="125">
        <v>250000</v>
      </c>
      <c r="F15" s="125">
        <v>298669</v>
      </c>
      <c r="G15" s="126">
        <f t="shared" si="0"/>
        <v>119.4676</v>
      </c>
      <c r="H15" s="125">
        <f t="shared" si="1"/>
        <v>83169</v>
      </c>
      <c r="I15" s="49" t="s">
        <v>0</v>
      </c>
      <c r="K15" s="410"/>
    </row>
    <row r="16" spans="1:21" ht="21" customHeight="1">
      <c r="A16" s="113"/>
      <c r="B16" s="25" t="s">
        <v>306</v>
      </c>
      <c r="C16" s="91" t="s">
        <v>307</v>
      </c>
      <c r="D16" s="125">
        <v>120000000</v>
      </c>
      <c r="E16" s="125">
        <v>180000000</v>
      </c>
      <c r="F16" s="125">
        <v>180500000</v>
      </c>
      <c r="G16" s="126">
        <f t="shared" si="0"/>
        <v>100.27777777777777</v>
      </c>
      <c r="H16" s="125">
        <f t="shared" si="1"/>
        <v>60500000</v>
      </c>
      <c r="I16" s="49"/>
    </row>
    <row r="17" spans="1:9" ht="21" customHeight="1">
      <c r="A17" s="106">
        <v>4</v>
      </c>
      <c r="B17" s="107" t="s">
        <v>259</v>
      </c>
      <c r="C17" s="108" t="s">
        <v>299</v>
      </c>
      <c r="D17" s="110">
        <f>D18+D19</f>
        <v>79000</v>
      </c>
      <c r="E17" s="110">
        <f>E18+E19</f>
        <v>90000</v>
      </c>
      <c r="F17" s="110">
        <f>F18+F19</f>
        <v>60700</v>
      </c>
      <c r="G17" s="111">
        <f t="shared" si="0"/>
        <v>67.444444444444443</v>
      </c>
      <c r="H17" s="110">
        <f t="shared" si="1"/>
        <v>-18300</v>
      </c>
      <c r="I17" s="112"/>
    </row>
    <row r="18" spans="1:9" ht="21" customHeight="1">
      <c r="A18" s="113"/>
      <c r="B18" s="25" t="s">
        <v>418</v>
      </c>
      <c r="C18" s="91" t="s">
        <v>299</v>
      </c>
      <c r="D18" s="125">
        <v>70000</v>
      </c>
      <c r="E18" s="125">
        <v>82000</v>
      </c>
      <c r="F18" s="125">
        <v>50600</v>
      </c>
      <c r="G18" s="126">
        <f t="shared" si="0"/>
        <v>61.707317073170728</v>
      </c>
      <c r="H18" s="125">
        <f t="shared" si="1"/>
        <v>-19400</v>
      </c>
      <c r="I18" s="49"/>
    </row>
    <row r="19" spans="1:9" ht="21" customHeight="1">
      <c r="A19" s="113"/>
      <c r="B19" s="25" t="s">
        <v>419</v>
      </c>
      <c r="C19" s="91" t="s">
        <v>299</v>
      </c>
      <c r="D19" s="125">
        <v>9000</v>
      </c>
      <c r="E19" s="125">
        <v>8000</v>
      </c>
      <c r="F19" s="125">
        <v>10100</v>
      </c>
      <c r="G19" s="126">
        <f t="shared" si="0"/>
        <v>126.25</v>
      </c>
      <c r="H19" s="125">
        <f t="shared" si="1"/>
        <v>1100</v>
      </c>
      <c r="I19" s="49"/>
    </row>
    <row r="20" spans="1:9" ht="21" customHeight="1">
      <c r="A20" s="113"/>
      <c r="B20" s="25" t="s">
        <v>309</v>
      </c>
      <c r="C20" s="91" t="s">
        <v>310</v>
      </c>
      <c r="D20" s="125">
        <v>60000000</v>
      </c>
      <c r="E20" s="125">
        <v>50000000</v>
      </c>
      <c r="F20" s="125">
        <v>53000000</v>
      </c>
      <c r="G20" s="126">
        <f t="shared" si="0"/>
        <v>106</v>
      </c>
      <c r="H20" s="125">
        <f t="shared" si="1"/>
        <v>-7000000</v>
      </c>
      <c r="I20" s="49"/>
    </row>
    <row r="21" spans="1:9" ht="21" customHeight="1">
      <c r="A21" s="106">
        <v>5</v>
      </c>
      <c r="B21" s="107" t="s">
        <v>311</v>
      </c>
      <c r="C21" s="108" t="s">
        <v>299</v>
      </c>
      <c r="D21" s="110">
        <f>D22+D23</f>
        <v>17500</v>
      </c>
      <c r="E21" s="110">
        <f>E22+E23</f>
        <v>20000</v>
      </c>
      <c r="F21" s="110">
        <f>F22+F23</f>
        <v>16000</v>
      </c>
      <c r="G21" s="111">
        <f t="shared" si="0"/>
        <v>80</v>
      </c>
      <c r="H21" s="110">
        <f t="shared" si="1"/>
        <v>-1500</v>
      </c>
      <c r="I21" s="112"/>
    </row>
    <row r="22" spans="1:9" ht="21" customHeight="1">
      <c r="A22" s="113"/>
      <c r="B22" s="25" t="s">
        <v>312</v>
      </c>
      <c r="C22" s="91" t="s">
        <v>299</v>
      </c>
      <c r="D22" s="128">
        <v>11300</v>
      </c>
      <c r="E22" s="125">
        <v>15000</v>
      </c>
      <c r="F22" s="128">
        <v>10500</v>
      </c>
      <c r="G22" s="129">
        <f t="shared" si="0"/>
        <v>70</v>
      </c>
      <c r="H22" s="125">
        <f t="shared" si="1"/>
        <v>-800</v>
      </c>
      <c r="I22" s="49"/>
    </row>
    <row r="23" spans="1:9" ht="21" customHeight="1">
      <c r="A23" s="113"/>
      <c r="B23" s="25" t="s">
        <v>313</v>
      </c>
      <c r="C23" s="91" t="s">
        <v>299</v>
      </c>
      <c r="D23" s="426">
        <v>6200</v>
      </c>
      <c r="E23" s="125">
        <v>5000</v>
      </c>
      <c r="F23" s="426">
        <v>5500</v>
      </c>
      <c r="G23" s="129">
        <f t="shared" si="0"/>
        <v>110.00000000000001</v>
      </c>
      <c r="H23" s="125">
        <f t="shared" si="1"/>
        <v>-700</v>
      </c>
      <c r="I23" s="49"/>
    </row>
    <row r="24" spans="1:9" ht="21" customHeight="1">
      <c r="A24" s="106">
        <v>6</v>
      </c>
      <c r="B24" s="107" t="s">
        <v>314</v>
      </c>
      <c r="C24" s="108" t="s">
        <v>315</v>
      </c>
      <c r="D24" s="427">
        <f>D25+D26</f>
        <v>3686</v>
      </c>
      <c r="E24" s="110"/>
      <c r="F24" s="110">
        <f>F25+F26</f>
        <v>3974</v>
      </c>
      <c r="G24" s="111"/>
      <c r="H24" s="110">
        <f t="shared" si="1"/>
        <v>288</v>
      </c>
      <c r="I24" s="112"/>
    </row>
    <row r="25" spans="1:9" ht="21" customHeight="1">
      <c r="A25" s="113"/>
      <c r="B25" s="25" t="s">
        <v>316</v>
      </c>
      <c r="C25" s="91" t="s">
        <v>315</v>
      </c>
      <c r="D25" s="128">
        <v>3553</v>
      </c>
      <c r="E25" s="125"/>
      <c r="F25" s="128">
        <v>3833</v>
      </c>
      <c r="G25" s="126"/>
      <c r="H25" s="125">
        <f t="shared" si="1"/>
        <v>280</v>
      </c>
      <c r="I25" s="49"/>
    </row>
    <row r="26" spans="1:9" ht="21" customHeight="1">
      <c r="A26" s="113"/>
      <c r="B26" s="25" t="s">
        <v>317</v>
      </c>
      <c r="C26" s="91" t="s">
        <v>315</v>
      </c>
      <c r="D26" s="125">
        <v>133</v>
      </c>
      <c r="E26" s="125"/>
      <c r="F26" s="125">
        <v>141</v>
      </c>
      <c r="G26" s="126"/>
      <c r="H26" s="125">
        <f t="shared" si="1"/>
        <v>8</v>
      </c>
      <c r="I26" s="49"/>
    </row>
    <row r="27" spans="1:9" ht="21" customHeight="1">
      <c r="A27" s="131"/>
      <c r="B27" s="132"/>
      <c r="C27" s="133"/>
      <c r="D27" s="135"/>
      <c r="E27" s="135"/>
      <c r="F27" s="135"/>
      <c r="G27" s="136"/>
      <c r="H27" s="135"/>
      <c r="I27" s="137"/>
    </row>
    <row r="28" spans="1:9" ht="21" customHeight="1">
      <c r="A28" s="102" t="s">
        <v>292</v>
      </c>
      <c r="B28" s="91" t="s">
        <v>293</v>
      </c>
      <c r="C28" s="91" t="s">
        <v>294</v>
      </c>
      <c r="D28" s="139">
        <v>1</v>
      </c>
      <c r="E28" s="139">
        <v>2</v>
      </c>
      <c r="F28" s="139">
        <v>3</v>
      </c>
      <c r="G28" s="140" t="s">
        <v>296</v>
      </c>
      <c r="H28" s="140" t="s">
        <v>297</v>
      </c>
      <c r="I28" s="141">
        <v>4</v>
      </c>
    </row>
    <row r="29" spans="1:9" ht="21" customHeight="1">
      <c r="A29" s="106">
        <v>7</v>
      </c>
      <c r="B29" s="107" t="s">
        <v>318</v>
      </c>
      <c r="C29" s="142"/>
      <c r="D29" s="144"/>
      <c r="E29" s="144"/>
      <c r="F29" s="144"/>
      <c r="G29" s="145"/>
      <c r="H29" s="144"/>
      <c r="I29" s="146"/>
    </row>
    <row r="30" spans="1:9" ht="21" customHeight="1">
      <c r="A30" s="113"/>
      <c r="B30" s="25" t="s">
        <v>319</v>
      </c>
      <c r="C30" s="91" t="s">
        <v>307</v>
      </c>
      <c r="D30" s="128">
        <v>5000000</v>
      </c>
      <c r="E30" s="149"/>
      <c r="F30" s="128">
        <v>2800000</v>
      </c>
      <c r="G30" s="148"/>
      <c r="H30" s="125">
        <f>F30-D30</f>
        <v>-2200000</v>
      </c>
      <c r="I30" s="49"/>
    </row>
    <row r="31" spans="1:9" ht="21" customHeight="1">
      <c r="A31" s="113"/>
      <c r="B31" s="25" t="s">
        <v>320</v>
      </c>
      <c r="C31" s="91" t="s">
        <v>321</v>
      </c>
      <c r="D31" s="149">
        <v>90</v>
      </c>
      <c r="E31" s="149"/>
      <c r="F31" s="149"/>
      <c r="G31" s="148"/>
      <c r="H31" s="149" t="s">
        <v>0</v>
      </c>
      <c r="I31" s="49"/>
    </row>
    <row r="32" spans="1:9" ht="21" customHeight="1">
      <c r="A32" s="113"/>
      <c r="B32" s="25" t="s">
        <v>322</v>
      </c>
      <c r="C32" s="91" t="s">
        <v>323</v>
      </c>
      <c r="D32" s="149"/>
      <c r="E32" s="149"/>
      <c r="F32" s="149"/>
      <c r="G32" s="148"/>
      <c r="H32" s="149"/>
      <c r="I32" s="49"/>
    </row>
    <row r="33" spans="1:15" ht="21" customHeight="1">
      <c r="A33" s="113"/>
      <c r="B33" s="25" t="s">
        <v>324</v>
      </c>
      <c r="C33" s="91" t="s">
        <v>325</v>
      </c>
      <c r="D33" s="149"/>
      <c r="E33" s="149"/>
      <c r="F33" s="149"/>
      <c r="G33" s="148"/>
      <c r="H33" s="149"/>
      <c r="I33" s="49"/>
    </row>
    <row r="34" spans="1:15" ht="21" customHeight="1">
      <c r="A34" s="113"/>
      <c r="B34" s="25" t="s">
        <v>326</v>
      </c>
      <c r="C34" s="91" t="s">
        <v>325</v>
      </c>
      <c r="D34" s="125"/>
      <c r="E34" s="149"/>
      <c r="F34" s="125"/>
      <c r="G34" s="148"/>
      <c r="H34" s="149" t="s">
        <v>0</v>
      </c>
      <c r="I34" s="49"/>
      <c r="M34" s="389" t="s">
        <v>355</v>
      </c>
    </row>
    <row r="35" spans="1:15" ht="21" customHeight="1">
      <c r="A35" s="106">
        <v>8</v>
      </c>
      <c r="B35" s="107" t="s">
        <v>327</v>
      </c>
      <c r="C35" s="108" t="s">
        <v>328</v>
      </c>
      <c r="D35" s="110">
        <f>D36+D37+D38+D39+D40+D42+D44</f>
        <v>3091209600</v>
      </c>
      <c r="E35" s="110">
        <v>3554281250</v>
      </c>
      <c r="F35" s="110">
        <f>SUM(F36:F44)</f>
        <v>4174537757</v>
      </c>
      <c r="G35" s="150">
        <f>F35/E35*100</f>
        <v>117.45096865927536</v>
      </c>
      <c r="H35" s="428">
        <f>F35-D35</f>
        <v>1083328157</v>
      </c>
      <c r="I35" s="151"/>
      <c r="K35" s="195">
        <f>K36+K37+K38+K39+K40+K42+K44</f>
        <v>3616660382</v>
      </c>
      <c r="L35" s="410">
        <v>276649000</v>
      </c>
      <c r="M35" s="210">
        <f>K35-L35</f>
        <v>3340011382</v>
      </c>
    </row>
    <row r="36" spans="1:15" ht="21" customHeight="1">
      <c r="A36" s="113"/>
      <c r="B36" s="25" t="s">
        <v>283</v>
      </c>
      <c r="C36" s="91" t="s">
        <v>328</v>
      </c>
      <c r="D36" s="125">
        <v>1937833000</v>
      </c>
      <c r="E36" s="149"/>
      <c r="F36" s="125">
        <v>1337300000</v>
      </c>
      <c r="G36" s="152"/>
      <c r="H36" s="125"/>
      <c r="I36" s="49"/>
      <c r="K36" s="195">
        <f>L36-M36</f>
        <v>2176289000</v>
      </c>
      <c r="L36" s="410">
        <v>2681573100</v>
      </c>
      <c r="M36" s="410">
        <v>505284100</v>
      </c>
    </row>
    <row r="37" spans="1:15" ht="21" customHeight="1">
      <c r="A37" s="113"/>
      <c r="B37" s="25" t="s">
        <v>424</v>
      </c>
      <c r="C37" s="91" t="s">
        <v>328</v>
      </c>
      <c r="D37" s="125">
        <v>232796000</v>
      </c>
      <c r="E37" s="149"/>
      <c r="F37" s="125">
        <v>737500000</v>
      </c>
      <c r="G37" s="152" t="s">
        <v>0</v>
      </c>
      <c r="H37" s="149" t="s">
        <v>0</v>
      </c>
      <c r="I37" s="49"/>
    </row>
    <row r="38" spans="1:15" ht="21" customHeight="1">
      <c r="A38" s="113"/>
      <c r="B38" s="25" t="s">
        <v>425</v>
      </c>
      <c r="C38" s="91" t="s">
        <v>328</v>
      </c>
      <c r="D38" s="125">
        <v>505284100</v>
      </c>
      <c r="E38" s="149"/>
      <c r="F38" s="125">
        <v>512354100</v>
      </c>
      <c r="G38" s="152" t="s">
        <v>0</v>
      </c>
      <c r="H38" s="149" t="s">
        <v>0</v>
      </c>
      <c r="I38" s="49"/>
      <c r="K38" s="195">
        <f>L38+M38+N38+O38</f>
        <v>505284100</v>
      </c>
      <c r="L38" s="410">
        <v>27028000</v>
      </c>
      <c r="M38" s="410">
        <v>80082500</v>
      </c>
      <c r="N38" s="410">
        <v>51376000</v>
      </c>
      <c r="O38" s="410">
        <v>346797600</v>
      </c>
    </row>
    <row r="39" spans="1:15" ht="21" customHeight="1">
      <c r="A39" s="113"/>
      <c r="B39" s="25" t="s">
        <v>331</v>
      </c>
      <c r="C39" s="91" t="s">
        <v>328</v>
      </c>
      <c r="D39" s="128">
        <v>239327500</v>
      </c>
      <c r="E39" s="149"/>
      <c r="F39" s="128">
        <v>1017357000</v>
      </c>
      <c r="G39" s="152"/>
      <c r="H39" s="128"/>
      <c r="I39" s="49"/>
      <c r="K39" s="128">
        <f>L39*M39</f>
        <v>553298000</v>
      </c>
      <c r="L39" s="410">
        <v>276649000</v>
      </c>
      <c r="M39" s="390">
        <v>2</v>
      </c>
    </row>
    <row r="40" spans="1:15" ht="21" customHeight="1">
      <c r="A40" s="113"/>
      <c r="B40" s="25" t="s">
        <v>187</v>
      </c>
      <c r="C40" s="91" t="s">
        <v>328</v>
      </c>
      <c r="D40" s="128">
        <v>5660000</v>
      </c>
      <c r="E40" s="149"/>
      <c r="F40" s="128">
        <v>53714000</v>
      </c>
      <c r="G40" s="152"/>
      <c r="H40" s="149" t="s">
        <v>0</v>
      </c>
      <c r="I40" s="49"/>
      <c r="K40" s="410">
        <v>17097500</v>
      </c>
    </row>
    <row r="41" spans="1:15" ht="21" customHeight="1">
      <c r="A41" s="113"/>
      <c r="B41" s="25" t="s">
        <v>190</v>
      </c>
      <c r="C41" s="91"/>
      <c r="D41" s="149"/>
      <c r="E41" s="149"/>
      <c r="F41" s="149"/>
      <c r="G41" s="152" t="s">
        <v>0</v>
      </c>
      <c r="H41" s="149" t="s">
        <v>0</v>
      </c>
      <c r="I41" s="49"/>
      <c r="K41" s="220">
        <f>SUM(K39:K40)</f>
        <v>570395500</v>
      </c>
    </row>
    <row r="42" spans="1:15" ht="21" customHeight="1">
      <c r="A42" s="113"/>
      <c r="B42" s="25" t="s">
        <v>332</v>
      </c>
      <c r="C42" s="91" t="s">
        <v>328</v>
      </c>
      <c r="D42" s="153">
        <v>21200000</v>
      </c>
      <c r="E42" s="149"/>
      <c r="F42" s="153">
        <v>160406963</v>
      </c>
      <c r="G42" s="152"/>
      <c r="H42" s="149"/>
      <c r="I42" s="49"/>
      <c r="K42" s="198">
        <v>230551782</v>
      </c>
    </row>
    <row r="43" spans="1:15" ht="21" customHeight="1">
      <c r="A43" s="431"/>
      <c r="B43" s="25" t="s">
        <v>426</v>
      </c>
      <c r="C43" s="432" t="s">
        <v>328</v>
      </c>
      <c r="D43" s="433"/>
      <c r="E43" s="434"/>
      <c r="F43" s="433">
        <v>52745694</v>
      </c>
      <c r="G43" s="435"/>
      <c r="H43" s="434"/>
      <c r="I43" s="436"/>
      <c r="K43" s="198"/>
    </row>
    <row r="44" spans="1:15" ht="21" customHeight="1" thickBot="1">
      <c r="A44" s="166"/>
      <c r="B44" s="167" t="s">
        <v>344</v>
      </c>
      <c r="C44" s="168" t="s">
        <v>328</v>
      </c>
      <c r="D44" s="171">
        <v>149109000</v>
      </c>
      <c r="E44" s="94"/>
      <c r="F44" s="171">
        <v>303160000</v>
      </c>
      <c r="G44" s="172" t="s">
        <v>0</v>
      </c>
      <c r="H44" s="94" t="s">
        <v>0</v>
      </c>
      <c r="I44" s="173"/>
      <c r="K44" s="198">
        <v>134140000</v>
      </c>
      <c r="L44" s="198"/>
    </row>
    <row r="45" spans="1:15" ht="16.5" customHeight="1">
      <c r="A45" s="100"/>
      <c r="B45" s="154"/>
      <c r="C45" s="53"/>
      <c r="D45" s="155"/>
      <c r="E45" s="100"/>
      <c r="F45" s="155"/>
      <c r="G45" s="157"/>
      <c r="H45" s="100"/>
      <c r="I45" s="100"/>
      <c r="M45" s="410">
        <v>10800000</v>
      </c>
    </row>
    <row r="46" spans="1:15" ht="23">
      <c r="A46" s="100"/>
      <c r="B46" s="100"/>
      <c r="C46" s="100"/>
      <c r="D46" s="100"/>
      <c r="E46" s="100"/>
      <c r="F46" s="962" t="s">
        <v>432</v>
      </c>
      <c r="G46" s="962"/>
      <c r="H46" s="962"/>
      <c r="I46" s="962"/>
      <c r="M46" s="410">
        <v>87590000</v>
      </c>
    </row>
    <row r="47" spans="1:15" ht="23.15" customHeight="1">
      <c r="A47" s="964" t="s">
        <v>334</v>
      </c>
      <c r="B47" s="964"/>
      <c r="D47" s="963" t="s">
        <v>427</v>
      </c>
      <c r="E47" s="963"/>
      <c r="F47" s="963"/>
      <c r="G47" s="31"/>
      <c r="H47" s="222" t="s">
        <v>335</v>
      </c>
      <c r="I47" s="99"/>
      <c r="M47" s="410">
        <v>91523500</v>
      </c>
    </row>
    <row r="48" spans="1:15" ht="23.15" customHeight="1">
      <c r="A48" s="964" t="s">
        <v>336</v>
      </c>
      <c r="B48" s="964"/>
      <c r="D48" s="963" t="s">
        <v>423</v>
      </c>
      <c r="E48" s="963"/>
      <c r="F48" s="963"/>
      <c r="G48" s="31"/>
      <c r="H48" s="99"/>
      <c r="I48" s="99"/>
      <c r="M48" s="410">
        <v>298488600</v>
      </c>
    </row>
    <row r="49" spans="1:14" ht="23.15" customHeight="1">
      <c r="A49" s="964" t="s">
        <v>338</v>
      </c>
      <c r="B49" s="964"/>
      <c r="D49" s="963" t="s">
        <v>422</v>
      </c>
      <c r="E49" s="963"/>
      <c r="F49" s="963"/>
      <c r="G49" s="31"/>
      <c r="H49" s="99"/>
      <c r="I49" s="99"/>
      <c r="L49" s="410">
        <v>2616916100</v>
      </c>
      <c r="M49" s="195">
        <f>SUM(M45:M48)</f>
        <v>488402100</v>
      </c>
      <c r="N49" s="430">
        <f>L49-M49</f>
        <v>2128514000</v>
      </c>
    </row>
    <row r="50" spans="1:14" ht="20.5">
      <c r="H50" s="205"/>
      <c r="N50" s="390">
        <v>488402100</v>
      </c>
    </row>
    <row r="51" spans="1:14" ht="23">
      <c r="H51" s="963" t="s">
        <v>414</v>
      </c>
      <c r="I51" s="963"/>
      <c r="N51" s="430">
        <f>SUM(N49:N50)</f>
        <v>2616916100</v>
      </c>
    </row>
  </sheetData>
  <mergeCells count="19">
    <mergeCell ref="H51:I51"/>
    <mergeCell ref="A47:B47"/>
    <mergeCell ref="D47:F47"/>
    <mergeCell ref="A48:B48"/>
    <mergeCell ref="D48:F48"/>
    <mergeCell ref="A49:B49"/>
    <mergeCell ref="D49:F49"/>
    <mergeCell ref="F46:I46"/>
    <mergeCell ref="G1:I1"/>
    <mergeCell ref="A2:B2"/>
    <mergeCell ref="G2:I2"/>
    <mergeCell ref="A3:B3"/>
    <mergeCell ref="C3:F3"/>
    <mergeCell ref="G3:I3"/>
    <mergeCell ref="A5:A6"/>
    <mergeCell ref="B5:B6"/>
    <mergeCell ref="C5:C6"/>
    <mergeCell ref="G5:H5"/>
    <mergeCell ref="I5:I6"/>
  </mergeCells>
  <printOptions horizontalCentered="1"/>
  <pageMargins left="0.25" right="0.25" top="0.5" bottom="0.25" header="0.25" footer="0.25"/>
  <pageSetup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0"/>
  </sheetPr>
  <dimension ref="A1:G38"/>
  <sheetViews>
    <sheetView workbookViewId="0">
      <selection activeCell="E13" sqref="E13"/>
    </sheetView>
  </sheetViews>
  <sheetFormatPr defaultColWidth="9.1796875" defaultRowHeight="17.149999999999999" customHeight="1"/>
  <cols>
    <col min="1" max="1" width="5.1796875" style="9" customWidth="1"/>
    <col min="2" max="2" width="43.1796875" style="9" customWidth="1"/>
    <col min="3" max="4" width="22.81640625" style="9" customWidth="1"/>
    <col min="5" max="5" width="26.1796875" style="9" customWidth="1"/>
    <col min="6" max="6" width="26.54296875" style="9" customWidth="1"/>
    <col min="7" max="16384" width="9.1796875" style="9"/>
  </cols>
  <sheetData>
    <row r="1" spans="1:7" ht="20.25" customHeight="1">
      <c r="A1" s="51"/>
      <c r="B1" s="51"/>
      <c r="C1" s="51"/>
      <c r="D1" s="51"/>
      <c r="E1" s="1156" t="s">
        <v>358</v>
      </c>
      <c r="F1" s="1156"/>
    </row>
    <row r="2" spans="1:7" ht="20.25" customHeight="1">
      <c r="A2" s="51"/>
      <c r="B2" s="965" t="s">
        <v>3</v>
      </c>
      <c r="C2" s="965"/>
      <c r="D2" s="51"/>
      <c r="E2" s="1087" t="s">
        <v>357</v>
      </c>
      <c r="F2" s="1087"/>
    </row>
    <row r="3" spans="1:7" ht="18" customHeight="1">
      <c r="A3" s="1098" t="s">
        <v>359</v>
      </c>
      <c r="B3" s="1098"/>
      <c r="C3" s="99"/>
      <c r="D3" s="99"/>
      <c r="E3" s="252"/>
      <c r="F3" s="223">
        <v>3</v>
      </c>
      <c r="G3" s="11"/>
    </row>
    <row r="4" spans="1:7" ht="21" customHeight="1" thickBot="1">
      <c r="A4" s="1107" t="s">
        <v>517</v>
      </c>
      <c r="B4" s="1107"/>
      <c r="C4" s="1107"/>
      <c r="D4" s="1107"/>
      <c r="E4" s="1107"/>
      <c r="F4" s="1107"/>
    </row>
    <row r="5" spans="1:7" ht="16.5" customHeight="1">
      <c r="A5" s="996" t="s">
        <v>7</v>
      </c>
      <c r="B5" s="1092" t="s">
        <v>174</v>
      </c>
      <c r="C5" s="998" t="s">
        <v>450</v>
      </c>
      <c r="D5" s="999"/>
      <c r="E5" s="1130"/>
      <c r="F5" s="1000" t="s">
        <v>12</v>
      </c>
    </row>
    <row r="6" spans="1:7" ht="18.75" customHeight="1">
      <c r="A6" s="997"/>
      <c r="B6" s="1093"/>
      <c r="C6" s="55" t="s">
        <v>449</v>
      </c>
      <c r="D6" s="55" t="s">
        <v>182</v>
      </c>
      <c r="E6" s="189" t="s">
        <v>42</v>
      </c>
      <c r="F6" s="1001"/>
    </row>
    <row r="7" spans="1:7" ht="14.5" customHeight="1">
      <c r="A7" s="43">
        <v>1</v>
      </c>
      <c r="B7" s="25" t="s">
        <v>16</v>
      </c>
      <c r="C7" s="520"/>
      <c r="D7" s="523"/>
      <c r="E7" s="524">
        <f>C7+D7</f>
        <v>0</v>
      </c>
      <c r="F7" s="72"/>
    </row>
    <row r="8" spans="1:7" ht="14.5" customHeight="1">
      <c r="A8" s="43">
        <v>2</v>
      </c>
      <c r="B8" s="25" t="s">
        <v>17</v>
      </c>
      <c r="C8" s="520"/>
      <c r="D8" s="525"/>
      <c r="E8" s="524">
        <f>C8+D8</f>
        <v>0</v>
      </c>
      <c r="F8" s="72"/>
    </row>
    <row r="9" spans="1:7" ht="14.5" customHeight="1">
      <c r="A9" s="43">
        <v>3</v>
      </c>
      <c r="B9" s="25" t="s">
        <v>103</v>
      </c>
      <c r="C9" s="520"/>
      <c r="D9" s="523"/>
      <c r="E9" s="524">
        <f t="shared" ref="E9:E35" si="0">C9+D9</f>
        <v>0</v>
      </c>
      <c r="F9" s="72"/>
    </row>
    <row r="10" spans="1:7" ht="14.5" customHeight="1">
      <c r="A10" s="43">
        <v>4</v>
      </c>
      <c r="B10" s="25" t="s">
        <v>18</v>
      </c>
      <c r="C10" s="520"/>
      <c r="D10" s="523"/>
      <c r="E10" s="524">
        <f t="shared" si="0"/>
        <v>0</v>
      </c>
      <c r="F10" s="72"/>
    </row>
    <row r="11" spans="1:7" ht="14.5" customHeight="1">
      <c r="A11" s="450">
        <v>5</v>
      </c>
      <c r="B11" s="384" t="s">
        <v>34</v>
      </c>
      <c r="C11" s="522"/>
      <c r="D11" s="519"/>
      <c r="E11" s="526"/>
      <c r="F11" s="409"/>
    </row>
    <row r="12" spans="1:7" ht="14.5" customHeight="1">
      <c r="A12" s="450">
        <v>6</v>
      </c>
      <c r="B12" s="384" t="s">
        <v>19</v>
      </c>
      <c r="C12" s="522"/>
      <c r="D12" s="519"/>
      <c r="E12" s="526">
        <f t="shared" si="0"/>
        <v>0</v>
      </c>
      <c r="F12" s="409"/>
    </row>
    <row r="13" spans="1:7" ht="14.5" customHeight="1">
      <c r="A13" s="450">
        <v>7</v>
      </c>
      <c r="B13" s="384" t="s">
        <v>285</v>
      </c>
      <c r="C13" s="522"/>
      <c r="D13" s="519"/>
      <c r="E13" s="526">
        <f t="shared" si="0"/>
        <v>0</v>
      </c>
      <c r="F13" s="409"/>
    </row>
    <row r="14" spans="1:7" ht="14.5" customHeight="1">
      <c r="A14" s="450">
        <v>8</v>
      </c>
      <c r="B14" s="384" t="s">
        <v>20</v>
      </c>
      <c r="C14" s="522"/>
      <c r="D14" s="519"/>
      <c r="E14" s="526">
        <f t="shared" si="0"/>
        <v>0</v>
      </c>
      <c r="F14" s="409"/>
    </row>
    <row r="15" spans="1:7" ht="14.5" customHeight="1">
      <c r="A15" s="450">
        <v>9</v>
      </c>
      <c r="B15" s="384" t="s">
        <v>21</v>
      </c>
      <c r="C15" s="522"/>
      <c r="D15" s="519"/>
      <c r="E15" s="526"/>
      <c r="F15" s="409"/>
    </row>
    <row r="16" spans="1:7" ht="14.5" customHeight="1">
      <c r="A16" s="450">
        <v>10</v>
      </c>
      <c r="B16" s="384" t="s">
        <v>22</v>
      </c>
      <c r="C16" s="522"/>
      <c r="D16" s="519"/>
      <c r="E16" s="526"/>
      <c r="F16" s="409"/>
    </row>
    <row r="17" spans="1:6" ht="14.5" customHeight="1">
      <c r="A17" s="450">
        <v>11</v>
      </c>
      <c r="B17" s="384" t="s">
        <v>35</v>
      </c>
      <c r="C17" s="522"/>
      <c r="D17" s="519"/>
      <c r="E17" s="526"/>
      <c r="F17" s="409"/>
    </row>
    <row r="18" spans="1:6" ht="14.5" customHeight="1">
      <c r="A18" s="450">
        <v>12</v>
      </c>
      <c r="B18" s="384" t="s">
        <v>23</v>
      </c>
      <c r="C18" s="522"/>
      <c r="D18" s="519"/>
      <c r="E18" s="526">
        <f t="shared" si="0"/>
        <v>0</v>
      </c>
      <c r="F18" s="409"/>
    </row>
    <row r="19" spans="1:6" ht="14.5" customHeight="1">
      <c r="A19" s="450">
        <v>13</v>
      </c>
      <c r="B19" s="384" t="s">
        <v>24</v>
      </c>
      <c r="C19" s="522"/>
      <c r="D19" s="519"/>
      <c r="E19" s="526">
        <f t="shared" si="0"/>
        <v>0</v>
      </c>
      <c r="F19" s="409"/>
    </row>
    <row r="20" spans="1:6" ht="14.5" customHeight="1">
      <c r="A20" s="450">
        <v>14</v>
      </c>
      <c r="B20" s="384" t="s">
        <v>25</v>
      </c>
      <c r="C20" s="522"/>
      <c r="D20" s="519"/>
      <c r="E20" s="526">
        <f t="shared" si="0"/>
        <v>0</v>
      </c>
      <c r="F20" s="409"/>
    </row>
    <row r="21" spans="1:6" ht="14.5" customHeight="1">
      <c r="A21" s="450">
        <v>15</v>
      </c>
      <c r="B21" s="384" t="s">
        <v>395</v>
      </c>
      <c r="C21" s="522"/>
      <c r="D21" s="519"/>
      <c r="E21" s="526"/>
      <c r="F21" s="409"/>
    </row>
    <row r="22" spans="1:6" ht="14.5" customHeight="1">
      <c r="A22" s="450">
        <v>16</v>
      </c>
      <c r="B22" s="384" t="s">
        <v>36</v>
      </c>
      <c r="C22" s="522"/>
      <c r="D22" s="519"/>
      <c r="E22" s="526"/>
      <c r="F22" s="409"/>
    </row>
    <row r="23" spans="1:6" ht="14.5" customHeight="1">
      <c r="A23" s="450">
        <v>17</v>
      </c>
      <c r="B23" s="384" t="s">
        <v>26</v>
      </c>
      <c r="C23" s="522"/>
      <c r="D23" s="519"/>
      <c r="E23" s="526">
        <f t="shared" si="0"/>
        <v>0</v>
      </c>
      <c r="F23" s="409"/>
    </row>
    <row r="24" spans="1:6" ht="14.5" customHeight="1">
      <c r="A24" s="450">
        <v>18</v>
      </c>
      <c r="B24" s="384" t="s">
        <v>27</v>
      </c>
      <c r="C24" s="522"/>
      <c r="D24" s="519"/>
      <c r="E24" s="526">
        <f t="shared" si="0"/>
        <v>0</v>
      </c>
      <c r="F24" s="409"/>
    </row>
    <row r="25" spans="1:6" ht="14.5" customHeight="1">
      <c r="A25" s="450">
        <v>19</v>
      </c>
      <c r="B25" s="384" t="s">
        <v>28</v>
      </c>
      <c r="C25" s="522"/>
      <c r="D25" s="519"/>
      <c r="E25" s="526"/>
      <c r="F25" s="234"/>
    </row>
    <row r="26" spans="1:6" ht="14.5" customHeight="1">
      <c r="A26" s="450">
        <v>20</v>
      </c>
      <c r="B26" s="384" t="s">
        <v>29</v>
      </c>
      <c r="C26" s="522"/>
      <c r="D26" s="519"/>
      <c r="E26" s="526"/>
      <c r="F26" s="409"/>
    </row>
    <row r="27" spans="1:6" ht="14.5" customHeight="1">
      <c r="A27" s="450">
        <v>21</v>
      </c>
      <c r="B27" s="384" t="s">
        <v>37</v>
      </c>
      <c r="C27" s="522"/>
      <c r="D27" s="519"/>
      <c r="E27" s="526"/>
      <c r="F27" s="456"/>
    </row>
    <row r="28" spans="1:6" ht="14.5" customHeight="1">
      <c r="A28" s="450">
        <v>22</v>
      </c>
      <c r="B28" s="384" t="s">
        <v>409</v>
      </c>
      <c r="C28" s="522"/>
      <c r="D28" s="519"/>
      <c r="E28" s="526"/>
      <c r="F28" s="409"/>
    </row>
    <row r="29" spans="1:6" ht="14.5" customHeight="1">
      <c r="A29" s="450">
        <v>23</v>
      </c>
      <c r="B29" s="384" t="s">
        <v>43</v>
      </c>
      <c r="C29" s="522"/>
      <c r="D29" s="522"/>
      <c r="E29" s="526">
        <f t="shared" si="0"/>
        <v>0</v>
      </c>
      <c r="F29" s="409"/>
    </row>
    <row r="30" spans="1:6" ht="14.5" customHeight="1">
      <c r="A30" s="450">
        <v>24</v>
      </c>
      <c r="B30" s="384" t="s">
        <v>38</v>
      </c>
      <c r="C30" s="522"/>
      <c r="D30" s="522"/>
      <c r="E30" s="526">
        <f t="shared" si="0"/>
        <v>0</v>
      </c>
      <c r="F30" s="409"/>
    </row>
    <row r="31" spans="1:6" ht="14.5" customHeight="1">
      <c r="A31" s="450">
        <v>25</v>
      </c>
      <c r="B31" s="384" t="s">
        <v>39</v>
      </c>
      <c r="C31" s="522"/>
      <c r="D31" s="522"/>
      <c r="E31" s="526">
        <f t="shared" si="0"/>
        <v>0</v>
      </c>
      <c r="F31" s="409"/>
    </row>
    <row r="32" spans="1:6" ht="14.5" customHeight="1">
      <c r="A32" s="450">
        <v>26</v>
      </c>
      <c r="B32" s="384" t="s">
        <v>177</v>
      </c>
      <c r="C32" s="522"/>
      <c r="D32" s="519"/>
      <c r="E32" s="526">
        <f t="shared" si="0"/>
        <v>0</v>
      </c>
      <c r="F32" s="409"/>
    </row>
    <row r="33" spans="1:6" s="14" customFormat="1" ht="14.5" customHeight="1">
      <c r="A33" s="450">
        <v>27</v>
      </c>
      <c r="B33" s="384" t="s">
        <v>178</v>
      </c>
      <c r="C33" s="522"/>
      <c r="D33" s="519"/>
      <c r="E33" s="526"/>
      <c r="F33" s="409"/>
    </row>
    <row r="34" spans="1:6" s="14" customFormat="1" ht="14.5" customHeight="1">
      <c r="A34" s="43">
        <v>28</v>
      </c>
      <c r="B34" s="25" t="s">
        <v>179</v>
      </c>
      <c r="C34" s="520"/>
      <c r="D34" s="523"/>
      <c r="E34" s="524">
        <f t="shared" si="0"/>
        <v>0</v>
      </c>
      <c r="F34" s="72"/>
    </row>
    <row r="35" spans="1:6" s="14" customFormat="1" ht="14.5" customHeight="1">
      <c r="A35" s="43">
        <v>29</v>
      </c>
      <c r="B35" s="25" t="s">
        <v>180</v>
      </c>
      <c r="C35" s="520"/>
      <c r="D35" s="523"/>
      <c r="E35" s="524">
        <f t="shared" si="0"/>
        <v>0</v>
      </c>
      <c r="F35" s="72"/>
    </row>
    <row r="36" spans="1:6" s="14" customFormat="1" ht="14.5" customHeight="1">
      <c r="A36" s="43">
        <v>30</v>
      </c>
      <c r="B36" s="25" t="s">
        <v>181</v>
      </c>
      <c r="C36" s="520"/>
      <c r="D36" s="520"/>
      <c r="E36" s="524">
        <f>C36+D36</f>
        <v>0</v>
      </c>
      <c r="F36" s="72"/>
    </row>
    <row r="37" spans="1:6" s="14" customFormat="1" ht="14.5" customHeight="1">
      <c r="A37" s="43">
        <v>31</v>
      </c>
      <c r="B37" s="25" t="s">
        <v>5</v>
      </c>
      <c r="C37" s="520"/>
      <c r="D37" s="520"/>
      <c r="E37" s="524">
        <f>C37+D37</f>
        <v>0</v>
      </c>
      <c r="F37" s="72"/>
    </row>
    <row r="38" spans="1:6" ht="16" customHeight="1" thickBot="1">
      <c r="A38" s="1154" t="s">
        <v>30</v>
      </c>
      <c r="B38" s="1155"/>
      <c r="C38" s="527">
        <f>SUM(C7:C37)</f>
        <v>0</v>
      </c>
      <c r="D38" s="527">
        <f>SUM(D7:D37)</f>
        <v>0</v>
      </c>
      <c r="E38" s="527">
        <f>SUM(E7:E37)</f>
        <v>0</v>
      </c>
      <c r="F38" s="73"/>
    </row>
  </sheetData>
  <mergeCells count="10">
    <mergeCell ref="A38:B38"/>
    <mergeCell ref="B5:B6"/>
    <mergeCell ref="C5:E5"/>
    <mergeCell ref="B2:C2"/>
    <mergeCell ref="E1:F1"/>
    <mergeCell ref="E2:F2"/>
    <mergeCell ref="A4:F4"/>
    <mergeCell ref="F5:F6"/>
    <mergeCell ref="A3:B3"/>
    <mergeCell ref="A5:A6"/>
  </mergeCells>
  <phoneticPr fontId="0" type="noConversion"/>
  <printOptions horizontalCentered="1" verticalCentered="1"/>
  <pageMargins left="0.25" right="0" top="0" bottom="0" header="0.25" footer="0.25"/>
  <pageSetup paperSize="9" orientation="landscape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I30"/>
  <sheetViews>
    <sheetView workbookViewId="0">
      <selection activeCell="G9" sqref="G9"/>
    </sheetView>
  </sheetViews>
  <sheetFormatPr defaultColWidth="9.1796875" defaultRowHeight="21" customHeight="1"/>
  <cols>
    <col min="1" max="1" width="6" style="16" customWidth="1"/>
    <col min="2" max="2" width="26.81640625" style="16" customWidth="1"/>
    <col min="3" max="3" width="17.81640625" style="16" customWidth="1"/>
    <col min="4" max="4" width="15.453125" style="16" customWidth="1"/>
    <col min="5" max="5" width="17.453125" style="16" customWidth="1"/>
    <col min="6" max="6" width="13.81640625" style="16" customWidth="1"/>
    <col min="7" max="8" width="14.81640625" style="16" customWidth="1"/>
    <col min="9" max="9" width="16.81640625" style="16" customWidth="1"/>
    <col min="10" max="16384" width="9.1796875" style="16"/>
  </cols>
  <sheetData>
    <row r="1" spans="1:9" ht="18" customHeight="1">
      <c r="H1" s="974" t="s">
        <v>2</v>
      </c>
      <c r="I1" s="974"/>
    </row>
    <row r="2" spans="1:9" ht="24.75" customHeight="1">
      <c r="A2" s="964" t="s">
        <v>3</v>
      </c>
      <c r="B2" s="964"/>
      <c r="C2" s="964"/>
      <c r="H2" s="993" t="s">
        <v>4</v>
      </c>
      <c r="I2" s="993"/>
    </row>
    <row r="3" spans="1:9" ht="21.75" customHeight="1">
      <c r="A3" s="1157" t="s">
        <v>5</v>
      </c>
      <c r="B3" s="1157"/>
      <c r="C3" s="1157"/>
      <c r="H3" s="1117">
        <v>3</v>
      </c>
      <c r="I3" s="1117"/>
    </row>
    <row r="4" spans="1:9" ht="19" customHeight="1">
      <c r="C4" s="964" t="s">
        <v>282</v>
      </c>
      <c r="D4" s="964"/>
      <c r="E4" s="964"/>
      <c r="F4" s="964"/>
      <c r="G4" s="964"/>
      <c r="H4" s="964"/>
    </row>
    <row r="5" spans="1:9" ht="19" customHeight="1" thickBot="1">
      <c r="D5" s="1"/>
      <c r="E5" s="1"/>
      <c r="F5" s="1"/>
      <c r="G5" s="1"/>
    </row>
    <row r="6" spans="1:9" ht="19" customHeight="1">
      <c r="A6" s="1160" t="s">
        <v>7</v>
      </c>
      <c r="B6" s="175" t="s">
        <v>183</v>
      </c>
      <c r="C6" s="175" t="s">
        <v>283</v>
      </c>
      <c r="D6" s="175" t="s">
        <v>184</v>
      </c>
      <c r="E6" s="175" t="s">
        <v>185</v>
      </c>
      <c r="F6" s="1162" t="s">
        <v>187</v>
      </c>
      <c r="G6" s="175" t="s">
        <v>188</v>
      </c>
      <c r="H6" s="1162" t="s">
        <v>190</v>
      </c>
      <c r="I6" s="1158" t="s">
        <v>191</v>
      </c>
    </row>
    <row r="7" spans="1:9" ht="19" customHeight="1">
      <c r="A7" s="1161"/>
      <c r="B7" s="176" t="s">
        <v>5</v>
      </c>
      <c r="C7" s="176" t="s">
        <v>279</v>
      </c>
      <c r="D7" s="176" t="s">
        <v>279</v>
      </c>
      <c r="E7" s="176" t="s">
        <v>186</v>
      </c>
      <c r="F7" s="1163"/>
      <c r="G7" s="176" t="s">
        <v>189</v>
      </c>
      <c r="H7" s="1163"/>
      <c r="I7" s="1159"/>
    </row>
    <row r="8" spans="1:9" ht="19" customHeight="1">
      <c r="A8" s="165">
        <v>1</v>
      </c>
      <c r="B8" s="158" t="s">
        <v>16</v>
      </c>
      <c r="C8" s="177"/>
      <c r="D8" s="177"/>
      <c r="E8" s="177"/>
      <c r="F8" s="178"/>
      <c r="G8" s="177">
        <v>35520000</v>
      </c>
      <c r="H8" s="177"/>
      <c r="I8" s="179">
        <f t="shared" ref="I8:I29" si="0">SUM(C8:H8)</f>
        <v>35520000</v>
      </c>
    </row>
    <row r="9" spans="1:9" ht="19" customHeight="1">
      <c r="A9" s="165">
        <v>2</v>
      </c>
      <c r="B9" s="158" t="s">
        <v>17</v>
      </c>
      <c r="C9" s="177"/>
      <c r="D9" s="177"/>
      <c r="E9" s="177"/>
      <c r="F9" s="178"/>
      <c r="G9" s="177">
        <v>37400000</v>
      </c>
      <c r="H9" s="177"/>
      <c r="I9" s="179">
        <f t="shared" si="0"/>
        <v>37400000</v>
      </c>
    </row>
    <row r="10" spans="1:9" ht="19" customHeight="1">
      <c r="A10" s="165">
        <v>3</v>
      </c>
      <c r="B10" s="158" t="s">
        <v>103</v>
      </c>
      <c r="C10" s="177"/>
      <c r="D10" s="177"/>
      <c r="E10" s="177"/>
      <c r="F10" s="178"/>
      <c r="G10" s="177">
        <v>57464000</v>
      </c>
      <c r="H10" s="177"/>
      <c r="I10" s="179">
        <f t="shared" si="0"/>
        <v>57464000</v>
      </c>
    </row>
    <row r="11" spans="1:9" ht="19" customHeight="1">
      <c r="A11" s="165">
        <v>4</v>
      </c>
      <c r="B11" s="158" t="s">
        <v>18</v>
      </c>
      <c r="C11" s="177"/>
      <c r="D11" s="177"/>
      <c r="E11" s="177"/>
      <c r="F11" s="178"/>
      <c r="G11" s="177">
        <v>2000000</v>
      </c>
      <c r="H11" s="177"/>
      <c r="I11" s="179">
        <f t="shared" si="0"/>
        <v>2000000</v>
      </c>
    </row>
    <row r="12" spans="1:9" ht="19" customHeight="1">
      <c r="A12" s="165">
        <v>5</v>
      </c>
      <c r="B12" s="158" t="s">
        <v>19</v>
      </c>
      <c r="C12" s="177"/>
      <c r="D12" s="177"/>
      <c r="E12" s="177"/>
      <c r="F12" s="178"/>
      <c r="G12" s="177">
        <v>2800000</v>
      </c>
      <c r="H12" s="177"/>
      <c r="I12" s="179">
        <f t="shared" si="0"/>
        <v>2800000</v>
      </c>
    </row>
    <row r="13" spans="1:9" ht="19" customHeight="1">
      <c r="A13" s="165">
        <v>6</v>
      </c>
      <c r="B13" s="158" t="s">
        <v>285</v>
      </c>
      <c r="C13" s="177"/>
      <c r="D13" s="177"/>
      <c r="E13" s="177"/>
      <c r="F13" s="178"/>
      <c r="G13" s="177"/>
      <c r="H13" s="177"/>
      <c r="I13" s="179">
        <f t="shared" si="0"/>
        <v>0</v>
      </c>
    </row>
    <row r="14" spans="1:9" ht="19" customHeight="1">
      <c r="A14" s="165"/>
      <c r="B14" s="158" t="s">
        <v>20</v>
      </c>
      <c r="C14" s="177"/>
      <c r="D14" s="177"/>
      <c r="E14" s="177"/>
      <c r="F14" s="178"/>
      <c r="G14" s="177">
        <v>25000000</v>
      </c>
      <c r="H14" s="177"/>
      <c r="I14" s="179">
        <f t="shared" si="0"/>
        <v>25000000</v>
      </c>
    </row>
    <row r="15" spans="1:9" ht="19" customHeight="1">
      <c r="A15" s="165">
        <v>7</v>
      </c>
      <c r="B15" s="158" t="s">
        <v>23</v>
      </c>
      <c r="C15" s="177"/>
      <c r="D15" s="177"/>
      <c r="E15" s="177"/>
      <c r="F15" s="178"/>
      <c r="G15" s="177">
        <v>32200000</v>
      </c>
      <c r="H15" s="177"/>
      <c r="I15" s="179">
        <f t="shared" si="0"/>
        <v>32200000</v>
      </c>
    </row>
    <row r="16" spans="1:9" ht="19" customHeight="1">
      <c r="A16" s="165">
        <v>8</v>
      </c>
      <c r="B16" s="158" t="s">
        <v>24</v>
      </c>
      <c r="C16" s="177"/>
      <c r="D16" s="177"/>
      <c r="E16" s="177"/>
      <c r="F16" s="178"/>
      <c r="G16" s="177">
        <v>20003500</v>
      </c>
      <c r="H16" s="158"/>
      <c r="I16" s="179">
        <f t="shared" si="0"/>
        <v>20003500</v>
      </c>
    </row>
    <row r="17" spans="1:9" ht="19" customHeight="1">
      <c r="A17" s="165">
        <v>9</v>
      </c>
      <c r="B17" s="158" t="s">
        <v>25</v>
      </c>
      <c r="C17" s="177"/>
      <c r="D17" s="177"/>
      <c r="E17" s="177"/>
      <c r="F17" s="178"/>
      <c r="G17" s="177">
        <v>36800000</v>
      </c>
      <c r="H17" s="177"/>
      <c r="I17" s="179">
        <f t="shared" si="0"/>
        <v>36800000</v>
      </c>
    </row>
    <row r="18" spans="1:9" ht="19" customHeight="1">
      <c r="A18" s="165">
        <v>10</v>
      </c>
      <c r="B18" s="158" t="s">
        <v>26</v>
      </c>
      <c r="C18" s="177"/>
      <c r="D18" s="177"/>
      <c r="E18" s="177"/>
      <c r="F18" s="178"/>
      <c r="G18" s="177">
        <v>28490000</v>
      </c>
      <c r="H18" s="158"/>
      <c r="I18" s="179">
        <f t="shared" si="0"/>
        <v>28490000</v>
      </c>
    </row>
    <row r="19" spans="1:9" ht="19" customHeight="1">
      <c r="A19" s="165">
        <v>11</v>
      </c>
      <c r="B19" s="158" t="s">
        <v>27</v>
      </c>
      <c r="C19" s="177"/>
      <c r="D19" s="177"/>
      <c r="E19" s="177"/>
      <c r="F19" s="178"/>
      <c r="G19" s="177">
        <v>59090000</v>
      </c>
      <c r="H19" s="158"/>
      <c r="I19" s="179">
        <f t="shared" si="0"/>
        <v>59090000</v>
      </c>
    </row>
    <row r="20" spans="1:9" ht="19" customHeight="1">
      <c r="A20" s="165">
        <v>12</v>
      </c>
      <c r="B20" s="158" t="s">
        <v>28</v>
      </c>
      <c r="C20" s="177"/>
      <c r="D20" s="177"/>
      <c r="E20" s="177"/>
      <c r="F20" s="178"/>
      <c r="G20" s="177"/>
      <c r="H20" s="177"/>
      <c r="I20" s="179">
        <f t="shared" si="0"/>
        <v>0</v>
      </c>
    </row>
    <row r="21" spans="1:9" ht="19" customHeight="1">
      <c r="A21" s="165">
        <v>13</v>
      </c>
      <c r="B21" s="158" t="s">
        <v>43</v>
      </c>
      <c r="C21" s="158"/>
      <c r="D21" s="158"/>
      <c r="E21" s="177"/>
      <c r="F21" s="178"/>
      <c r="G21" s="177">
        <v>1000000</v>
      </c>
      <c r="H21" s="178"/>
      <c r="I21" s="179">
        <f t="shared" si="0"/>
        <v>1000000</v>
      </c>
    </row>
    <row r="22" spans="1:9" ht="19" customHeight="1">
      <c r="A22" s="165">
        <v>14</v>
      </c>
      <c r="B22" s="158" t="s">
        <v>38</v>
      </c>
      <c r="C22" s="158"/>
      <c r="D22" s="158"/>
      <c r="E22" s="177"/>
      <c r="F22" s="178"/>
      <c r="G22" s="177">
        <v>10100000</v>
      </c>
      <c r="H22" s="178"/>
      <c r="I22" s="179">
        <f t="shared" si="0"/>
        <v>10100000</v>
      </c>
    </row>
    <row r="23" spans="1:9" ht="19" customHeight="1">
      <c r="A23" s="165">
        <v>15</v>
      </c>
      <c r="B23" s="158" t="s">
        <v>39</v>
      </c>
      <c r="C23" s="158"/>
      <c r="D23" s="158"/>
      <c r="E23" s="177"/>
      <c r="F23" s="178"/>
      <c r="G23" s="177">
        <v>13920000</v>
      </c>
      <c r="H23" s="178"/>
      <c r="I23" s="179">
        <f t="shared" si="0"/>
        <v>13920000</v>
      </c>
    </row>
    <row r="24" spans="1:9" ht="19" customHeight="1">
      <c r="A24" s="165">
        <v>16</v>
      </c>
      <c r="B24" s="158" t="s">
        <v>263</v>
      </c>
      <c r="C24" s="177"/>
      <c r="D24" s="177"/>
      <c r="E24" s="177"/>
      <c r="F24" s="231"/>
      <c r="G24" s="177">
        <v>29000000</v>
      </c>
      <c r="H24" s="158"/>
      <c r="I24" s="179">
        <f t="shared" si="0"/>
        <v>29000000</v>
      </c>
    </row>
    <row r="25" spans="1:9" ht="19" customHeight="1">
      <c r="A25" s="165">
        <v>17</v>
      </c>
      <c r="B25" s="158" t="s">
        <v>264</v>
      </c>
      <c r="C25" s="177"/>
      <c r="D25" s="177"/>
      <c r="E25" s="177"/>
      <c r="F25" s="178"/>
      <c r="G25" s="177"/>
      <c r="H25" s="158"/>
      <c r="I25" s="179">
        <f t="shared" si="0"/>
        <v>0</v>
      </c>
    </row>
    <row r="26" spans="1:9" ht="19" customHeight="1">
      <c r="A26" s="165">
        <v>18</v>
      </c>
      <c r="B26" s="158" t="s">
        <v>265</v>
      </c>
      <c r="C26" s="177"/>
      <c r="D26" s="177"/>
      <c r="E26" s="177"/>
      <c r="F26" s="178"/>
      <c r="G26" s="177">
        <v>36000000</v>
      </c>
      <c r="H26" s="158"/>
      <c r="I26" s="179">
        <f t="shared" si="0"/>
        <v>36000000</v>
      </c>
    </row>
    <row r="27" spans="1:9" ht="19" customHeight="1">
      <c r="A27" s="165">
        <v>19</v>
      </c>
      <c r="B27" s="158" t="s">
        <v>266</v>
      </c>
      <c r="C27" s="177"/>
      <c r="D27" s="177"/>
      <c r="E27" s="177"/>
      <c r="F27" s="178"/>
      <c r="G27" s="177"/>
      <c r="H27" s="158"/>
      <c r="I27" s="179">
        <f t="shared" si="0"/>
        <v>0</v>
      </c>
    </row>
    <row r="28" spans="1:9" ht="19" customHeight="1">
      <c r="A28" s="165">
        <v>20</v>
      </c>
      <c r="B28" s="158" t="s">
        <v>267</v>
      </c>
      <c r="C28" s="158"/>
      <c r="D28" s="158"/>
      <c r="E28" s="177"/>
      <c r="F28" s="178"/>
      <c r="G28" s="174">
        <v>23016500</v>
      </c>
      <c r="H28" s="178"/>
      <c r="I28" s="179">
        <f t="shared" si="0"/>
        <v>23016500</v>
      </c>
    </row>
    <row r="29" spans="1:9" ht="19" customHeight="1">
      <c r="A29" s="165">
        <v>22</v>
      </c>
      <c r="B29" s="158" t="s">
        <v>5</v>
      </c>
      <c r="C29" s="177"/>
      <c r="D29" s="158"/>
      <c r="E29" s="158"/>
      <c r="F29" s="178"/>
      <c r="G29" s="177">
        <v>72338000</v>
      </c>
      <c r="H29" s="177"/>
      <c r="I29" s="179">
        <f t="shared" si="0"/>
        <v>72338000</v>
      </c>
    </row>
    <row r="30" spans="1:9" ht="19" customHeight="1" thickBot="1">
      <c r="A30" s="1164" t="s">
        <v>30</v>
      </c>
      <c r="B30" s="1165"/>
      <c r="C30" s="180">
        <f t="shared" ref="C30:I30" si="1">SUM(C8:C29)</f>
        <v>0</v>
      </c>
      <c r="D30" s="180">
        <f t="shared" si="1"/>
        <v>0</v>
      </c>
      <c r="E30" s="180">
        <f t="shared" si="1"/>
        <v>0</v>
      </c>
      <c r="F30" s="180">
        <f t="shared" si="1"/>
        <v>0</v>
      </c>
      <c r="G30" s="180">
        <f t="shared" si="1"/>
        <v>522142000</v>
      </c>
      <c r="H30" s="180">
        <f t="shared" si="1"/>
        <v>0</v>
      </c>
      <c r="I30" s="181">
        <f t="shared" si="1"/>
        <v>522142000</v>
      </c>
    </row>
  </sheetData>
  <mergeCells count="11">
    <mergeCell ref="I6:I7"/>
    <mergeCell ref="A6:A7"/>
    <mergeCell ref="F6:F7"/>
    <mergeCell ref="H6:H7"/>
    <mergeCell ref="A30:B30"/>
    <mergeCell ref="C4:H4"/>
    <mergeCell ref="H1:I1"/>
    <mergeCell ref="A2:C2"/>
    <mergeCell ref="H2:I2"/>
    <mergeCell ref="A3:C3"/>
    <mergeCell ref="H3:I3"/>
  </mergeCells>
  <phoneticPr fontId="0" type="noConversion"/>
  <printOptions horizontalCentered="1"/>
  <pageMargins left="0.25" right="0.25" top="0" bottom="0" header="0.25" footer="0.25"/>
  <pageSetup paperSize="9" orientation="landscape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0"/>
  </sheetPr>
  <dimension ref="A1:P35"/>
  <sheetViews>
    <sheetView workbookViewId="0">
      <selection activeCell="E3" sqref="E3:L3"/>
    </sheetView>
  </sheetViews>
  <sheetFormatPr defaultColWidth="9.1796875" defaultRowHeight="20.149999999999999" customHeight="1"/>
  <cols>
    <col min="1" max="1" width="4.1796875" style="391" customWidth="1"/>
    <col min="2" max="2" width="16" style="391" customWidth="1"/>
    <col min="3" max="3" width="11.81640625" style="391" customWidth="1"/>
    <col min="4" max="4" width="12.1796875" style="391" customWidth="1"/>
    <col min="5" max="9" width="7.81640625" style="391" customWidth="1"/>
    <col min="10" max="10" width="9.1796875" style="391" customWidth="1"/>
    <col min="11" max="11" width="7.81640625" style="391" customWidth="1"/>
    <col min="12" max="12" width="13" style="391" bestFit="1" customWidth="1"/>
    <col min="13" max="14" width="7.81640625" style="391" customWidth="1"/>
    <col min="15" max="15" width="8.453125" style="391" bestFit="1" customWidth="1"/>
    <col min="16" max="16" width="9.1796875" style="391" customWidth="1"/>
    <col min="17" max="16384" width="9.1796875" style="391"/>
  </cols>
  <sheetData>
    <row r="1" spans="1:16" ht="18.75" customHeight="1">
      <c r="A1" s="57"/>
      <c r="B1" s="57"/>
      <c r="C1" s="57"/>
      <c r="L1" s="57"/>
      <c r="M1" s="975" t="s">
        <v>2</v>
      </c>
      <c r="N1" s="975"/>
      <c r="O1" s="975"/>
      <c r="P1" s="975"/>
    </row>
    <row r="2" spans="1:16" ht="23.25" customHeight="1">
      <c r="A2" s="963" t="s">
        <v>192</v>
      </c>
      <c r="B2" s="963"/>
      <c r="C2" s="963"/>
      <c r="D2" s="963"/>
      <c r="E2" s="222"/>
      <c r="F2" s="222"/>
      <c r="G2" s="222"/>
      <c r="H2" s="222"/>
      <c r="I2" s="222"/>
      <c r="J2" s="222"/>
      <c r="K2" s="222"/>
      <c r="L2" s="57"/>
      <c r="M2" s="1075" t="s">
        <v>4</v>
      </c>
      <c r="N2" s="1075"/>
      <c r="O2" s="1075"/>
      <c r="P2" s="1075"/>
    </row>
    <row r="3" spans="1:16" ht="24" customHeight="1">
      <c r="A3" s="1075" t="s">
        <v>5</v>
      </c>
      <c r="B3" s="1075"/>
      <c r="C3" s="1075"/>
      <c r="D3" s="1075"/>
      <c r="E3" s="1042" t="s">
        <v>518</v>
      </c>
      <c r="F3" s="1042"/>
      <c r="G3" s="1042"/>
      <c r="H3" s="1042"/>
      <c r="I3" s="1042"/>
      <c r="J3" s="1042"/>
      <c r="K3" s="1042"/>
      <c r="L3" s="1042"/>
      <c r="M3" s="994">
        <v>3</v>
      </c>
      <c r="N3" s="994"/>
      <c r="O3" s="994"/>
      <c r="P3" s="994"/>
    </row>
    <row r="4" spans="1:16" ht="11.25" customHeight="1" thickBot="1">
      <c r="A4" s="83"/>
      <c r="B4" s="83"/>
      <c r="C4" s="83"/>
      <c r="D4" s="96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</row>
    <row r="5" spans="1:16" ht="21" customHeight="1">
      <c r="A5" s="74" t="s">
        <v>7</v>
      </c>
      <c r="B5" s="58" t="s">
        <v>8</v>
      </c>
      <c r="C5" s="1168" t="s">
        <v>465</v>
      </c>
      <c r="D5" s="1169"/>
      <c r="E5" s="1168" t="s">
        <v>193</v>
      </c>
      <c r="F5" s="1170"/>
      <c r="G5" s="1170"/>
      <c r="H5" s="1170"/>
      <c r="I5" s="1170"/>
      <c r="J5" s="1170"/>
      <c r="K5" s="1169"/>
      <c r="L5" s="1168" t="s">
        <v>360</v>
      </c>
      <c r="M5" s="1170"/>
      <c r="N5" s="1170"/>
      <c r="O5" s="1170"/>
      <c r="P5" s="1171"/>
    </row>
    <row r="6" spans="1:16" ht="21" customHeight="1">
      <c r="A6" s="75"/>
      <c r="B6" s="76" t="s">
        <v>13</v>
      </c>
      <c r="C6" s="77" t="s">
        <v>496</v>
      </c>
      <c r="D6" s="77" t="s">
        <v>195</v>
      </c>
      <c r="E6" s="77" t="s">
        <v>198</v>
      </c>
      <c r="F6" s="77" t="s">
        <v>200</v>
      </c>
      <c r="G6" s="77" t="s">
        <v>201</v>
      </c>
      <c r="H6" s="77" t="s">
        <v>202</v>
      </c>
      <c r="I6" s="77" t="s">
        <v>203</v>
      </c>
      <c r="J6" s="77" t="s">
        <v>209</v>
      </c>
      <c r="K6" s="78" t="s">
        <v>210</v>
      </c>
      <c r="L6" s="77" t="s">
        <v>539</v>
      </c>
      <c r="M6" s="77" t="s">
        <v>196</v>
      </c>
      <c r="N6" s="77" t="s">
        <v>205</v>
      </c>
      <c r="O6" s="77" t="s">
        <v>207</v>
      </c>
      <c r="P6" s="79" t="s">
        <v>208</v>
      </c>
    </row>
    <row r="7" spans="1:16" ht="21" customHeight="1">
      <c r="A7" s="80"/>
      <c r="B7" s="68"/>
      <c r="C7" s="81" t="s">
        <v>194</v>
      </c>
      <c r="D7" s="81" t="s">
        <v>194</v>
      </c>
      <c r="E7" s="81" t="s">
        <v>199</v>
      </c>
      <c r="F7" s="81" t="s">
        <v>199</v>
      </c>
      <c r="G7" s="81" t="s">
        <v>199</v>
      </c>
      <c r="H7" s="81" t="s">
        <v>199</v>
      </c>
      <c r="I7" s="81" t="s">
        <v>206</v>
      </c>
      <c r="J7" s="81" t="s">
        <v>206</v>
      </c>
      <c r="K7" s="81" t="s">
        <v>199</v>
      </c>
      <c r="L7" s="81" t="s">
        <v>197</v>
      </c>
      <c r="M7" s="81" t="s">
        <v>212</v>
      </c>
      <c r="N7" s="81" t="s">
        <v>206</v>
      </c>
      <c r="O7" s="81" t="s">
        <v>206</v>
      </c>
      <c r="P7" s="23" t="s">
        <v>206</v>
      </c>
    </row>
    <row r="8" spans="1:16" ht="20.149999999999999" customHeight="1">
      <c r="A8" s="43">
        <v>1</v>
      </c>
      <c r="B8" s="25" t="s">
        <v>16</v>
      </c>
      <c r="C8" s="15"/>
      <c r="D8" s="15"/>
      <c r="E8" s="15"/>
      <c r="F8" s="15"/>
      <c r="G8" s="15"/>
      <c r="H8" s="15"/>
      <c r="I8" s="15"/>
      <c r="J8" s="15"/>
      <c r="K8" s="616"/>
      <c r="L8" s="617"/>
      <c r="M8" s="15"/>
      <c r="N8" s="82"/>
      <c r="O8" s="82"/>
      <c r="P8" s="26"/>
    </row>
    <row r="9" spans="1:16" ht="20.149999999999999" customHeight="1">
      <c r="A9" s="43">
        <v>2</v>
      </c>
      <c r="B9" s="25" t="s">
        <v>17</v>
      </c>
      <c r="C9" s="15"/>
      <c r="D9" s="15"/>
      <c r="E9" s="15"/>
      <c r="F9" s="15"/>
      <c r="G9" s="15"/>
      <c r="H9" s="15"/>
      <c r="I9" s="15"/>
      <c r="J9" s="15"/>
      <c r="K9" s="616"/>
      <c r="L9" s="618"/>
      <c r="M9" s="15"/>
      <c r="N9" s="15"/>
      <c r="O9" s="15"/>
      <c r="P9" s="26"/>
    </row>
    <row r="10" spans="1:16" s="624" customFormat="1" ht="20.149999999999999" customHeight="1">
      <c r="A10" s="43">
        <v>3</v>
      </c>
      <c r="B10" s="25" t="s">
        <v>103</v>
      </c>
      <c r="C10" s="619"/>
      <c r="D10" s="619"/>
      <c r="E10" s="619"/>
      <c r="F10" s="619"/>
      <c r="G10" s="619"/>
      <c r="H10" s="619"/>
      <c r="I10" s="12"/>
      <c r="J10" s="619"/>
      <c r="K10" s="620"/>
      <c r="L10" s="621"/>
      <c r="M10" s="619"/>
      <c r="N10" s="622"/>
      <c r="O10" s="619"/>
      <c r="P10" s="623"/>
    </row>
    <row r="11" spans="1:16" ht="20.149999999999999" customHeight="1">
      <c r="A11" s="43">
        <v>4</v>
      </c>
      <c r="B11" s="25" t="s">
        <v>18</v>
      </c>
      <c r="C11" s="457"/>
      <c r="D11" s="619"/>
      <c r="E11" s="15"/>
      <c r="F11" s="15"/>
      <c r="G11" s="15"/>
      <c r="H11" s="15"/>
      <c r="I11" s="15"/>
      <c r="J11" s="15"/>
      <c r="K11" s="616"/>
      <c r="L11" s="15"/>
      <c r="M11" s="15"/>
      <c r="N11" s="15"/>
      <c r="O11" s="15"/>
      <c r="P11" s="625"/>
    </row>
    <row r="12" spans="1:16" s="449" customFormat="1" ht="20.149999999999999" customHeight="1">
      <c r="A12" s="450">
        <v>5</v>
      </c>
      <c r="B12" s="384" t="s">
        <v>34</v>
      </c>
      <c r="C12" s="457"/>
      <c r="D12" s="457"/>
      <c r="E12" s="457"/>
      <c r="F12" s="457"/>
      <c r="G12" s="457"/>
      <c r="H12" s="457"/>
      <c r="I12" s="457"/>
      <c r="J12" s="457"/>
      <c r="K12" s="626"/>
      <c r="L12" s="457"/>
      <c r="M12" s="457"/>
      <c r="N12" s="457"/>
      <c r="O12" s="457"/>
      <c r="P12" s="627"/>
    </row>
    <row r="13" spans="1:16" s="449" customFormat="1" ht="20.149999999999999" customHeight="1">
      <c r="A13" s="450">
        <v>6</v>
      </c>
      <c r="B13" s="384" t="s">
        <v>19</v>
      </c>
      <c r="C13" s="457"/>
      <c r="D13" s="457"/>
      <c r="E13" s="457"/>
      <c r="F13" s="457"/>
      <c r="G13" s="457"/>
      <c r="H13" s="457"/>
      <c r="I13" s="457"/>
      <c r="J13" s="457"/>
      <c r="K13" s="626"/>
      <c r="L13" s="628"/>
      <c r="M13" s="457"/>
      <c r="N13" s="457"/>
      <c r="O13" s="629"/>
      <c r="P13" s="627"/>
    </row>
    <row r="14" spans="1:16" s="449" customFormat="1" ht="20.149999999999999" customHeight="1">
      <c r="A14" s="450">
        <v>7</v>
      </c>
      <c r="B14" s="384" t="s">
        <v>285</v>
      </c>
      <c r="C14" s="457"/>
      <c r="D14" s="457"/>
      <c r="E14" s="457"/>
      <c r="F14" s="457"/>
      <c r="G14" s="457"/>
      <c r="H14" s="457"/>
      <c r="I14" s="457"/>
      <c r="J14" s="457"/>
      <c r="K14" s="626"/>
      <c r="L14" s="628"/>
      <c r="M14" s="457"/>
      <c r="N14" s="457"/>
      <c r="O14" s="457"/>
      <c r="P14" s="627"/>
    </row>
    <row r="15" spans="1:16" s="624" customFormat="1" ht="20.149999999999999" customHeight="1">
      <c r="A15" s="43">
        <v>8</v>
      </c>
      <c r="B15" s="25" t="s">
        <v>20</v>
      </c>
      <c r="C15" s="619"/>
      <c r="D15" s="619"/>
      <c r="E15" s="619"/>
      <c r="F15" s="619"/>
      <c r="G15" s="619"/>
      <c r="H15" s="619"/>
      <c r="I15" s="619"/>
      <c r="J15" s="619"/>
      <c r="K15" s="620"/>
      <c r="L15" s="630"/>
      <c r="M15" s="619"/>
      <c r="N15" s="619"/>
      <c r="O15" s="619"/>
      <c r="P15" s="623"/>
    </row>
    <row r="16" spans="1:16" ht="20.149999999999999" customHeight="1">
      <c r="A16" s="450">
        <v>9</v>
      </c>
      <c r="B16" s="384" t="s">
        <v>21</v>
      </c>
      <c r="C16" s="457"/>
      <c r="D16" s="457"/>
      <c r="E16" s="15"/>
      <c r="F16" s="15"/>
      <c r="G16" s="15"/>
      <c r="H16" s="15"/>
      <c r="I16" s="15"/>
      <c r="J16" s="15"/>
      <c r="K16" s="15"/>
      <c r="L16" s="631"/>
      <c r="M16" s="15"/>
      <c r="N16" s="15"/>
      <c r="O16" s="15"/>
      <c r="P16" s="26"/>
    </row>
    <row r="17" spans="1:16" s="449" customFormat="1" ht="20.149999999999999" customHeight="1">
      <c r="A17" s="450">
        <v>10</v>
      </c>
      <c r="B17" s="384" t="s">
        <v>22</v>
      </c>
      <c r="C17" s="457"/>
      <c r="D17" s="457"/>
      <c r="E17" s="457"/>
      <c r="F17" s="457"/>
      <c r="G17" s="457"/>
      <c r="H17" s="457"/>
      <c r="I17" s="457"/>
      <c r="J17" s="457"/>
      <c r="K17" s="626"/>
      <c r="L17" s="630"/>
      <c r="M17" s="457"/>
      <c r="N17" s="457"/>
      <c r="O17" s="457"/>
      <c r="P17" s="627"/>
    </row>
    <row r="18" spans="1:16" s="449" customFormat="1" ht="20.149999999999999" customHeight="1">
      <c r="A18" s="450">
        <v>11</v>
      </c>
      <c r="B18" s="384" t="s">
        <v>35</v>
      </c>
      <c r="C18" s="457"/>
      <c r="D18" s="457"/>
      <c r="E18" s="457"/>
      <c r="F18" s="457"/>
      <c r="G18" s="457"/>
      <c r="H18" s="457"/>
      <c r="I18" s="457"/>
      <c r="J18" s="457"/>
      <c r="K18" s="626"/>
      <c r="L18" s="630"/>
      <c r="M18" s="457"/>
      <c r="N18" s="457"/>
      <c r="O18" s="457"/>
      <c r="P18" s="627"/>
    </row>
    <row r="19" spans="1:16" ht="20.149999999999999" customHeight="1">
      <c r="A19" s="43">
        <v>12</v>
      </c>
      <c r="B19" s="25" t="s">
        <v>23</v>
      </c>
      <c r="C19" s="15"/>
      <c r="D19" s="15"/>
      <c r="E19" s="15"/>
      <c r="F19" s="15"/>
      <c r="G19" s="15"/>
      <c r="H19" s="15"/>
      <c r="I19" s="15"/>
      <c r="J19" s="15"/>
      <c r="K19" s="616"/>
      <c r="L19" s="15"/>
      <c r="M19" s="15"/>
      <c r="N19" s="15"/>
      <c r="O19" s="15"/>
      <c r="P19" s="26"/>
    </row>
    <row r="20" spans="1:16" s="449" customFormat="1" ht="20.149999999999999" customHeight="1">
      <c r="A20" s="450">
        <v>13</v>
      </c>
      <c r="B20" s="384" t="s">
        <v>24</v>
      </c>
      <c r="C20" s="457"/>
      <c r="D20" s="457"/>
      <c r="E20" s="457"/>
      <c r="F20" s="457"/>
      <c r="G20" s="457"/>
      <c r="H20" s="457"/>
      <c r="I20" s="457"/>
      <c r="J20" s="457"/>
      <c r="K20" s="626"/>
      <c r="L20" s="629"/>
      <c r="M20" s="457"/>
      <c r="N20" s="457"/>
      <c r="O20" s="457"/>
      <c r="P20" s="627"/>
    </row>
    <row r="21" spans="1:16" s="449" customFormat="1" ht="20.149999999999999" customHeight="1">
      <c r="A21" s="450">
        <v>14</v>
      </c>
      <c r="B21" s="384" t="s">
        <v>25</v>
      </c>
      <c r="C21" s="457"/>
      <c r="D21" s="457"/>
      <c r="E21" s="457"/>
      <c r="F21" s="457"/>
      <c r="G21" s="457"/>
      <c r="H21" s="457"/>
      <c r="I21" s="457"/>
      <c r="J21" s="457"/>
      <c r="K21" s="626"/>
      <c r="L21" s="629"/>
      <c r="M21" s="457"/>
      <c r="N21" s="457"/>
      <c r="O21" s="457"/>
      <c r="P21" s="627"/>
    </row>
    <row r="22" spans="1:16" s="449" customFormat="1" ht="20.149999999999999" customHeight="1">
      <c r="A22" s="450">
        <v>15</v>
      </c>
      <c r="B22" s="384" t="s">
        <v>395</v>
      </c>
      <c r="C22" s="457"/>
      <c r="D22" s="457"/>
      <c r="E22" s="457"/>
      <c r="F22" s="457"/>
      <c r="G22" s="457"/>
      <c r="H22" s="457"/>
      <c r="I22" s="457"/>
      <c r="J22" s="457"/>
      <c r="K22" s="626"/>
      <c r="L22" s="628"/>
      <c r="M22" s="457"/>
      <c r="N22" s="457"/>
      <c r="O22" s="457"/>
      <c r="P22" s="627"/>
    </row>
    <row r="23" spans="1:16" s="449" customFormat="1" ht="20.149999999999999" customHeight="1">
      <c r="A23" s="450">
        <v>16</v>
      </c>
      <c r="B23" s="384" t="s">
        <v>36</v>
      </c>
      <c r="C23" s="457"/>
      <c r="D23" s="457"/>
      <c r="E23" s="457"/>
      <c r="F23" s="457"/>
      <c r="G23" s="457"/>
      <c r="H23" s="457"/>
      <c r="I23" s="457"/>
      <c r="J23" s="457"/>
      <c r="K23" s="626"/>
      <c r="L23" s="457"/>
      <c r="M23" s="457"/>
      <c r="N23" s="457"/>
      <c r="O23" s="457"/>
      <c r="P23" s="627"/>
    </row>
    <row r="24" spans="1:16" s="449" customFormat="1" ht="20.149999999999999" customHeight="1">
      <c r="A24" s="450">
        <v>17</v>
      </c>
      <c r="B24" s="384" t="s">
        <v>26</v>
      </c>
      <c r="C24" s="457"/>
      <c r="D24" s="457"/>
      <c r="E24" s="457"/>
      <c r="F24" s="457"/>
      <c r="G24" s="457"/>
      <c r="H24" s="457"/>
      <c r="I24" s="457"/>
      <c r="J24" s="457"/>
      <c r="K24" s="626"/>
      <c r="L24" s="629"/>
      <c r="M24" s="457"/>
      <c r="N24" s="457"/>
      <c r="O24" s="457"/>
      <c r="P24" s="627"/>
    </row>
    <row r="25" spans="1:16" s="449" customFormat="1" ht="20.149999999999999" customHeight="1">
      <c r="A25" s="450">
        <v>18</v>
      </c>
      <c r="B25" s="384" t="s">
        <v>27</v>
      </c>
      <c r="C25" s="457"/>
      <c r="D25" s="457"/>
      <c r="E25" s="457"/>
      <c r="F25" s="457"/>
      <c r="G25" s="457"/>
      <c r="H25" s="457"/>
      <c r="I25" s="457"/>
      <c r="J25" s="457"/>
      <c r="K25" s="626"/>
      <c r="L25" s="629"/>
      <c r="M25" s="457"/>
      <c r="N25" s="457"/>
      <c r="O25" s="457"/>
      <c r="P25" s="627"/>
    </row>
    <row r="26" spans="1:16" ht="20.149999999999999" customHeight="1">
      <c r="A26" s="450">
        <v>19</v>
      </c>
      <c r="B26" s="384" t="s">
        <v>28</v>
      </c>
      <c r="C26" s="457"/>
      <c r="D26" s="457"/>
      <c r="E26" s="457"/>
      <c r="F26" s="457"/>
      <c r="G26" s="457"/>
      <c r="H26" s="457"/>
      <c r="I26" s="457"/>
      <c r="J26" s="457"/>
      <c r="K26" s="626"/>
      <c r="L26" s="628"/>
      <c r="M26" s="457"/>
      <c r="N26" s="457"/>
      <c r="O26" s="457"/>
      <c r="P26" s="627"/>
    </row>
    <row r="27" spans="1:16" s="449" customFormat="1" ht="20.149999999999999" customHeight="1">
      <c r="A27" s="450">
        <v>20</v>
      </c>
      <c r="B27" s="384" t="s">
        <v>29</v>
      </c>
      <c r="C27" s="457"/>
      <c r="D27" s="457"/>
      <c r="E27" s="457"/>
      <c r="F27" s="457"/>
      <c r="G27" s="457"/>
      <c r="H27" s="457"/>
      <c r="I27" s="457"/>
      <c r="J27" s="457"/>
      <c r="K27" s="626"/>
      <c r="L27" s="457"/>
      <c r="M27" s="457"/>
      <c r="N27" s="457"/>
      <c r="O27" s="457"/>
      <c r="P27" s="627"/>
    </row>
    <row r="28" spans="1:16" ht="20.149999999999999" customHeight="1">
      <c r="A28" s="43">
        <v>21</v>
      </c>
      <c r="B28" s="25" t="s">
        <v>37</v>
      </c>
      <c r="C28" s="15"/>
      <c r="D28" s="15"/>
      <c r="E28" s="15"/>
      <c r="F28" s="15"/>
      <c r="G28" s="15"/>
      <c r="H28" s="15"/>
      <c r="I28" s="15"/>
      <c r="J28" s="15"/>
      <c r="K28" s="616"/>
      <c r="L28" s="15"/>
      <c r="M28" s="15"/>
      <c r="N28" s="15"/>
      <c r="O28" s="15"/>
      <c r="P28" s="26"/>
    </row>
    <row r="29" spans="1:16" ht="21" customHeight="1" thickBot="1">
      <c r="A29" s="1166" t="s">
        <v>30</v>
      </c>
      <c r="B29" s="1167"/>
      <c r="C29" s="632">
        <f t="shared" ref="C29:P29" si="0">SUM(C8:C28)</f>
        <v>0</v>
      </c>
      <c r="D29" s="632">
        <f t="shared" si="0"/>
        <v>0</v>
      </c>
      <c r="E29" s="632">
        <f t="shared" si="0"/>
        <v>0</v>
      </c>
      <c r="F29" s="632">
        <f t="shared" si="0"/>
        <v>0</v>
      </c>
      <c r="G29" s="632">
        <f t="shared" si="0"/>
        <v>0</v>
      </c>
      <c r="H29" s="632">
        <f t="shared" si="0"/>
        <v>0</v>
      </c>
      <c r="I29" s="632">
        <f t="shared" si="0"/>
        <v>0</v>
      </c>
      <c r="J29" s="632">
        <f t="shared" si="0"/>
        <v>0</v>
      </c>
      <c r="K29" s="632">
        <f t="shared" si="0"/>
        <v>0</v>
      </c>
      <c r="L29" s="632">
        <f t="shared" si="0"/>
        <v>0</v>
      </c>
      <c r="M29" s="632">
        <f t="shared" si="0"/>
        <v>0</v>
      </c>
      <c r="N29" s="632">
        <f t="shared" si="0"/>
        <v>0</v>
      </c>
      <c r="O29" s="632">
        <f t="shared" si="0"/>
        <v>0</v>
      </c>
      <c r="P29" s="633">
        <f t="shared" si="0"/>
        <v>0</v>
      </c>
    </row>
    <row r="30" spans="1:16" ht="20.149999999999999" customHeight="1">
      <c r="A30" s="100"/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390"/>
    </row>
    <row r="31" spans="1:16" ht="20.149999999999999" customHeight="1">
      <c r="A31" s="634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</row>
    <row r="32" spans="1:16" ht="20.149999999999999" customHeight="1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</row>
    <row r="33" spans="1:15" ht="20.149999999999999" customHeight="1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</row>
    <row r="34" spans="1:15" ht="20.149999999999999" customHeight="1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</row>
    <row r="35" spans="1:15" ht="20.149999999999999" customHeight="1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</row>
  </sheetData>
  <mergeCells count="10">
    <mergeCell ref="A29:B29"/>
    <mergeCell ref="A2:D2"/>
    <mergeCell ref="A3:D3"/>
    <mergeCell ref="M1:P1"/>
    <mergeCell ref="M2:P2"/>
    <mergeCell ref="E3:L3"/>
    <mergeCell ref="M3:P3"/>
    <mergeCell ref="C5:D5"/>
    <mergeCell ref="E5:K5"/>
    <mergeCell ref="L5:P5"/>
  </mergeCells>
  <phoneticPr fontId="0" type="noConversion"/>
  <printOptions horizontalCentered="1"/>
  <pageMargins left="0.25" right="0.25" top="0.25" bottom="0" header="0.25" footer="0.25"/>
  <pageSetup paperSize="9" orientation="landscape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0"/>
  </sheetPr>
  <dimension ref="A1:T29"/>
  <sheetViews>
    <sheetView workbookViewId="0">
      <selection activeCell="S12" sqref="S12"/>
    </sheetView>
  </sheetViews>
  <sheetFormatPr defaultColWidth="9.1796875" defaultRowHeight="19" customHeight="1"/>
  <cols>
    <col min="1" max="1" width="4.1796875" style="16" bestFit="1" customWidth="1"/>
    <col min="2" max="2" width="13.81640625" style="16" customWidth="1"/>
    <col min="3" max="3" width="8.1796875" style="16" customWidth="1"/>
    <col min="4" max="4" width="7" style="16" customWidth="1"/>
    <col min="5" max="5" width="7.453125" style="16" customWidth="1"/>
    <col min="6" max="6" width="8" style="16" customWidth="1"/>
    <col min="7" max="7" width="7.81640625" style="16" customWidth="1"/>
    <col min="8" max="8" width="7.453125" style="16" customWidth="1"/>
    <col min="9" max="9" width="7.1796875" style="16" customWidth="1"/>
    <col min="10" max="10" width="6.54296875" style="16" customWidth="1"/>
    <col min="11" max="11" width="7.1796875" style="16" customWidth="1"/>
    <col min="12" max="12" width="7" style="16" customWidth="1"/>
    <col min="13" max="13" width="6.54296875" style="16" customWidth="1"/>
    <col min="14" max="14" width="7.81640625" style="16" customWidth="1"/>
    <col min="15" max="15" width="6.453125" style="16" customWidth="1"/>
    <col min="16" max="16" width="6.54296875" style="16" customWidth="1"/>
    <col min="17" max="18" width="7.81640625" style="16" customWidth="1"/>
    <col min="19" max="19" width="10" style="16" customWidth="1"/>
    <col min="20" max="16384" width="9.1796875" style="16"/>
  </cols>
  <sheetData>
    <row r="1" spans="1:20" ht="22" customHeight="1">
      <c r="I1" s="61"/>
      <c r="J1" s="61"/>
      <c r="K1" s="61"/>
      <c r="L1" s="61"/>
      <c r="M1" s="61"/>
      <c r="N1" s="61"/>
      <c r="O1" s="61"/>
      <c r="P1" s="975" t="s">
        <v>2</v>
      </c>
      <c r="Q1" s="975"/>
      <c r="R1" s="975"/>
      <c r="S1" s="975"/>
    </row>
    <row r="2" spans="1:20" ht="21.75" customHeight="1">
      <c r="A2" s="963" t="s">
        <v>3</v>
      </c>
      <c r="B2" s="963"/>
      <c r="C2" s="963"/>
      <c r="D2" s="963"/>
      <c r="I2" s="18"/>
      <c r="J2" s="18"/>
      <c r="K2" s="18"/>
      <c r="L2" s="18"/>
      <c r="M2" s="18"/>
      <c r="N2" s="18"/>
      <c r="O2" s="18"/>
      <c r="P2" s="1075" t="s">
        <v>4</v>
      </c>
      <c r="Q2" s="1075"/>
      <c r="R2" s="1075"/>
      <c r="S2" s="1075"/>
    </row>
    <row r="3" spans="1:20" ht="22" customHeight="1">
      <c r="A3" s="1157" t="s">
        <v>5</v>
      </c>
      <c r="B3" s="1157"/>
      <c r="C3" s="1157"/>
      <c r="D3" s="1157"/>
      <c r="E3" s="964" t="s">
        <v>519</v>
      </c>
      <c r="F3" s="964"/>
      <c r="G3" s="964"/>
      <c r="H3" s="964"/>
      <c r="I3" s="964"/>
      <c r="J3" s="964"/>
      <c r="K3" s="964"/>
      <c r="L3" s="964"/>
      <c r="M3" s="964"/>
      <c r="N3" s="964"/>
      <c r="O3" s="964"/>
      <c r="P3" s="994">
        <v>3</v>
      </c>
      <c r="Q3" s="994"/>
      <c r="R3" s="994"/>
      <c r="S3" s="994"/>
      <c r="T3" s="19"/>
    </row>
    <row r="4" spans="1:20" ht="12.75" customHeight="1" thickBot="1">
      <c r="A4" s="83"/>
      <c r="B4" s="83"/>
      <c r="C4" s="83"/>
      <c r="D4" s="83"/>
    </row>
    <row r="5" spans="1:20" ht="20.5" customHeight="1">
      <c r="A5" s="996" t="s">
        <v>7</v>
      </c>
      <c r="B5" s="58" t="s">
        <v>8</v>
      </c>
      <c r="C5" s="1173" t="s">
        <v>360</v>
      </c>
      <c r="D5" s="1174"/>
      <c r="E5" s="1174"/>
      <c r="F5" s="1174"/>
      <c r="G5" s="1174"/>
      <c r="H5" s="1174"/>
      <c r="I5" s="1174"/>
      <c r="J5" s="1174"/>
      <c r="K5" s="1174"/>
      <c r="L5" s="1174"/>
      <c r="M5" s="1174"/>
      <c r="N5" s="1174"/>
      <c r="O5" s="1174"/>
      <c r="P5" s="1174"/>
      <c r="Q5" s="1174"/>
      <c r="R5" s="1174"/>
      <c r="S5" s="1175"/>
      <c r="T5" s="57"/>
    </row>
    <row r="6" spans="1:20" ht="20.5" customHeight="1">
      <c r="A6" s="1172"/>
      <c r="B6" s="636" t="s">
        <v>13</v>
      </c>
      <c r="C6" s="77" t="s">
        <v>213</v>
      </c>
      <c r="D6" s="77" t="s">
        <v>214</v>
      </c>
      <c r="E6" s="77" t="s">
        <v>215</v>
      </c>
      <c r="F6" s="77" t="s">
        <v>216</v>
      </c>
      <c r="G6" s="77" t="s">
        <v>217</v>
      </c>
      <c r="H6" s="77" t="s">
        <v>218</v>
      </c>
      <c r="I6" s="77" t="s">
        <v>203</v>
      </c>
      <c r="J6" s="78" t="s">
        <v>219</v>
      </c>
      <c r="K6" s="78" t="s">
        <v>220</v>
      </c>
      <c r="L6" s="78" t="s">
        <v>221</v>
      </c>
      <c r="M6" s="78" t="s">
        <v>222</v>
      </c>
      <c r="N6" s="78" t="s">
        <v>223</v>
      </c>
      <c r="O6" s="78" t="s">
        <v>224</v>
      </c>
      <c r="P6" s="78" t="s">
        <v>225</v>
      </c>
      <c r="Q6" s="78" t="s">
        <v>226</v>
      </c>
      <c r="R6" s="78" t="s">
        <v>538</v>
      </c>
      <c r="S6" s="79" t="s">
        <v>227</v>
      </c>
      <c r="T6" s="57"/>
    </row>
    <row r="7" spans="1:20" ht="17.25" customHeight="1">
      <c r="A7" s="997"/>
      <c r="B7" s="182"/>
      <c r="C7" s="81" t="s">
        <v>199</v>
      </c>
      <c r="D7" s="81" t="s">
        <v>206</v>
      </c>
      <c r="E7" s="81" t="s">
        <v>206</v>
      </c>
      <c r="F7" s="81" t="s">
        <v>206</v>
      </c>
      <c r="G7" s="81" t="s">
        <v>206</v>
      </c>
      <c r="H7" s="81" t="s">
        <v>206</v>
      </c>
      <c r="I7" s="81" t="s">
        <v>206</v>
      </c>
      <c r="J7" s="81" t="s">
        <v>206</v>
      </c>
      <c r="K7" s="81" t="s">
        <v>206</v>
      </c>
      <c r="L7" s="81" t="s">
        <v>206</v>
      </c>
      <c r="M7" s="81" t="s">
        <v>206</v>
      </c>
      <c r="N7" s="81" t="s">
        <v>206</v>
      </c>
      <c r="O7" s="81" t="s">
        <v>206</v>
      </c>
      <c r="P7" s="81" t="s">
        <v>206</v>
      </c>
      <c r="Q7" s="81" t="s">
        <v>206</v>
      </c>
      <c r="R7" s="81" t="s">
        <v>206</v>
      </c>
      <c r="S7" s="23" t="s">
        <v>211</v>
      </c>
      <c r="T7" s="57"/>
    </row>
    <row r="8" spans="1:20" s="60" customFormat="1" ht="20.149999999999999" customHeight="1">
      <c r="A8" s="43">
        <v>1</v>
      </c>
      <c r="B8" s="25" t="s">
        <v>16</v>
      </c>
      <c r="C8" s="533"/>
      <c r="D8" s="533"/>
      <c r="E8" s="533"/>
      <c r="F8" s="533"/>
      <c r="G8" s="533"/>
      <c r="H8" s="533"/>
      <c r="I8" s="533"/>
      <c r="J8" s="533"/>
      <c r="K8" s="534"/>
      <c r="L8" s="534"/>
      <c r="M8" s="534"/>
      <c r="N8" s="534"/>
      <c r="O8" s="534"/>
      <c r="P8" s="534"/>
      <c r="Q8" s="534"/>
      <c r="R8" s="534"/>
      <c r="S8" s="535"/>
      <c r="T8" s="84"/>
    </row>
    <row r="9" spans="1:20" ht="20.149999999999999" customHeight="1">
      <c r="A9" s="450">
        <v>2</v>
      </c>
      <c r="B9" s="384" t="s">
        <v>17</v>
      </c>
      <c r="C9" s="536"/>
      <c r="D9" s="536"/>
      <c r="E9" s="536"/>
      <c r="F9" s="536"/>
      <c r="G9" s="536"/>
      <c r="H9" s="536"/>
      <c r="I9" s="536"/>
      <c r="J9" s="536"/>
      <c r="K9" s="537"/>
      <c r="L9" s="537"/>
      <c r="M9" s="537"/>
      <c r="N9" s="537"/>
      <c r="O9" s="537"/>
      <c r="P9" s="537"/>
      <c r="Q9" s="537"/>
      <c r="R9" s="537"/>
      <c r="S9" s="538"/>
      <c r="T9" s="57"/>
    </row>
    <row r="10" spans="1:20" ht="20.149999999999999" customHeight="1">
      <c r="A10" s="43">
        <v>3</v>
      </c>
      <c r="B10" s="384" t="s">
        <v>103</v>
      </c>
      <c r="C10" s="539"/>
      <c r="D10" s="539"/>
      <c r="E10" s="539"/>
      <c r="F10" s="539"/>
      <c r="G10" s="539"/>
      <c r="H10" s="539"/>
      <c r="I10" s="539"/>
      <c r="J10" s="539"/>
      <c r="K10" s="540"/>
      <c r="L10" s="540"/>
      <c r="M10" s="540"/>
      <c r="N10" s="540"/>
      <c r="O10" s="540"/>
      <c r="P10" s="540"/>
      <c r="Q10" s="540"/>
      <c r="R10" s="540"/>
      <c r="S10" s="541"/>
      <c r="T10" s="57"/>
    </row>
    <row r="11" spans="1:20" ht="20.149999999999999" customHeight="1">
      <c r="A11" s="43">
        <v>4</v>
      </c>
      <c r="B11" s="384" t="s">
        <v>18</v>
      </c>
      <c r="C11" s="539"/>
      <c r="D11" s="539"/>
      <c r="E11" s="539"/>
      <c r="F11" s="539"/>
      <c r="G11" s="539"/>
      <c r="H11" s="539"/>
      <c r="I11" s="539"/>
      <c r="J11" s="539"/>
      <c r="K11" s="540"/>
      <c r="L11" s="540"/>
      <c r="M11" s="540"/>
      <c r="N11" s="540"/>
      <c r="O11" s="540"/>
      <c r="P11" s="540"/>
      <c r="Q11" s="540"/>
      <c r="R11" s="540"/>
      <c r="S11" s="541"/>
      <c r="T11" s="57"/>
    </row>
    <row r="12" spans="1:20" s="462" customFormat="1" ht="20.149999999999999" customHeight="1">
      <c r="A12" s="450">
        <v>5</v>
      </c>
      <c r="B12" s="384" t="s">
        <v>34</v>
      </c>
      <c r="C12" s="536"/>
      <c r="D12" s="536"/>
      <c r="E12" s="536"/>
      <c r="F12" s="536"/>
      <c r="G12" s="536"/>
      <c r="H12" s="536"/>
      <c r="I12" s="536"/>
      <c r="J12" s="536"/>
      <c r="K12" s="537"/>
      <c r="L12" s="537"/>
      <c r="M12" s="537"/>
      <c r="N12" s="537"/>
      <c r="O12" s="537"/>
      <c r="P12" s="537"/>
      <c r="Q12" s="537"/>
      <c r="R12" s="537"/>
      <c r="S12" s="538"/>
      <c r="T12" s="465"/>
    </row>
    <row r="13" spans="1:20" ht="20.149999999999999" customHeight="1">
      <c r="A13" s="43">
        <v>6</v>
      </c>
      <c r="B13" s="25" t="s">
        <v>19</v>
      </c>
      <c r="C13" s="539"/>
      <c r="D13" s="539"/>
      <c r="E13" s="539"/>
      <c r="F13" s="539"/>
      <c r="G13" s="539"/>
      <c r="H13" s="539"/>
      <c r="I13" s="539"/>
      <c r="J13" s="539"/>
      <c r="K13" s="540"/>
      <c r="L13" s="540"/>
      <c r="M13" s="540"/>
      <c r="N13" s="540"/>
      <c r="O13" s="540"/>
      <c r="P13" s="540"/>
      <c r="Q13" s="540"/>
      <c r="R13" s="540"/>
      <c r="S13" s="541"/>
      <c r="T13" s="57"/>
    </row>
    <row r="14" spans="1:20" ht="20.149999999999999" customHeight="1">
      <c r="A14" s="43">
        <v>7</v>
      </c>
      <c r="B14" s="384" t="s">
        <v>285</v>
      </c>
      <c r="C14" s="539"/>
      <c r="D14" s="539"/>
      <c r="E14" s="539"/>
      <c r="F14" s="539"/>
      <c r="G14" s="539"/>
      <c r="H14" s="539"/>
      <c r="I14" s="539"/>
      <c r="J14" s="539"/>
      <c r="K14" s="540"/>
      <c r="L14" s="540"/>
      <c r="M14" s="540"/>
      <c r="N14" s="540"/>
      <c r="O14" s="540"/>
      <c r="P14" s="540"/>
      <c r="Q14" s="540"/>
      <c r="R14" s="540"/>
      <c r="S14" s="541"/>
      <c r="T14" s="57"/>
    </row>
    <row r="15" spans="1:20" s="60" customFormat="1" ht="20.149999999999999" customHeight="1">
      <c r="A15" s="43">
        <v>8</v>
      </c>
      <c r="B15" s="25" t="s">
        <v>20</v>
      </c>
      <c r="C15" s="533"/>
      <c r="D15" s="533"/>
      <c r="E15" s="533"/>
      <c r="F15" s="533"/>
      <c r="G15" s="533"/>
      <c r="H15" s="533"/>
      <c r="I15" s="533"/>
      <c r="J15" s="533"/>
      <c r="K15" s="534"/>
      <c r="L15" s="534"/>
      <c r="M15" s="534"/>
      <c r="N15" s="534"/>
      <c r="O15" s="534"/>
      <c r="P15" s="534"/>
      <c r="Q15" s="534"/>
      <c r="R15" s="534"/>
      <c r="S15" s="535"/>
      <c r="T15" s="84"/>
    </row>
    <row r="16" spans="1:20" ht="20.149999999999999" customHeight="1">
      <c r="A16" s="43">
        <v>9</v>
      </c>
      <c r="B16" s="25" t="s">
        <v>21</v>
      </c>
      <c r="C16" s="539"/>
      <c r="D16" s="539"/>
      <c r="E16" s="539"/>
      <c r="F16" s="539"/>
      <c r="G16" s="539"/>
      <c r="H16" s="539"/>
      <c r="I16" s="539"/>
      <c r="J16" s="539"/>
      <c r="K16" s="540"/>
      <c r="L16" s="540"/>
      <c r="M16" s="540"/>
      <c r="N16" s="540"/>
      <c r="O16" s="540"/>
      <c r="P16" s="540"/>
      <c r="Q16" s="540"/>
      <c r="R16" s="540"/>
      <c r="S16" s="541"/>
      <c r="T16" s="57"/>
    </row>
    <row r="17" spans="1:20" s="60" customFormat="1" ht="20.149999999999999" customHeight="1">
      <c r="A17" s="43">
        <v>10</v>
      </c>
      <c r="B17" s="25" t="s">
        <v>22</v>
      </c>
      <c r="C17" s="533"/>
      <c r="D17" s="533"/>
      <c r="E17" s="533"/>
      <c r="F17" s="533"/>
      <c r="G17" s="533"/>
      <c r="H17" s="533"/>
      <c r="I17" s="533"/>
      <c r="J17" s="533"/>
      <c r="K17" s="534"/>
      <c r="L17" s="534"/>
      <c r="M17" s="534"/>
      <c r="N17" s="534"/>
      <c r="O17" s="534"/>
      <c r="P17" s="534"/>
      <c r="Q17" s="534"/>
      <c r="R17" s="534"/>
      <c r="S17" s="535"/>
      <c r="T17" s="84"/>
    </row>
    <row r="18" spans="1:20" ht="20.149999999999999" customHeight="1">
      <c r="A18" s="450">
        <v>11</v>
      </c>
      <c r="B18" s="384" t="s">
        <v>35</v>
      </c>
      <c r="C18" s="536"/>
      <c r="D18" s="536"/>
      <c r="E18" s="536"/>
      <c r="F18" s="536"/>
      <c r="G18" s="536"/>
      <c r="H18" s="536"/>
      <c r="I18" s="536"/>
      <c r="J18" s="536"/>
      <c r="K18" s="537"/>
      <c r="L18" s="537"/>
      <c r="M18" s="537"/>
      <c r="N18" s="537"/>
      <c r="O18" s="537"/>
      <c r="P18" s="537"/>
      <c r="Q18" s="537"/>
      <c r="R18" s="537"/>
      <c r="S18" s="538"/>
      <c r="T18" s="57"/>
    </row>
    <row r="19" spans="1:20" ht="20.149999999999999" customHeight="1">
      <c r="A19" s="450">
        <v>12</v>
      </c>
      <c r="B19" s="384" t="s">
        <v>23</v>
      </c>
      <c r="C19" s="536"/>
      <c r="D19" s="536"/>
      <c r="E19" s="536"/>
      <c r="F19" s="536"/>
      <c r="G19" s="536"/>
      <c r="H19" s="536"/>
      <c r="I19" s="536"/>
      <c r="J19" s="536"/>
      <c r="K19" s="537"/>
      <c r="L19" s="537"/>
      <c r="M19" s="537"/>
      <c r="N19" s="537"/>
      <c r="O19" s="537"/>
      <c r="P19" s="537"/>
      <c r="Q19" s="537"/>
      <c r="R19" s="537"/>
      <c r="S19" s="538"/>
      <c r="T19" s="57"/>
    </row>
    <row r="20" spans="1:20" ht="20.149999999999999" customHeight="1">
      <c r="A20" s="43">
        <v>13</v>
      </c>
      <c r="B20" s="25" t="s">
        <v>24</v>
      </c>
      <c r="C20" s="539"/>
      <c r="D20" s="539"/>
      <c r="E20" s="539"/>
      <c r="F20" s="539"/>
      <c r="G20" s="539"/>
      <c r="H20" s="539"/>
      <c r="I20" s="539"/>
      <c r="J20" s="539"/>
      <c r="K20" s="540"/>
      <c r="L20" s="540"/>
      <c r="M20" s="540"/>
      <c r="N20" s="540"/>
      <c r="O20" s="540"/>
      <c r="P20" s="540"/>
      <c r="Q20" s="540"/>
      <c r="R20" s="540"/>
      <c r="S20" s="541"/>
      <c r="T20" s="57"/>
    </row>
    <row r="21" spans="1:20" ht="20.149999999999999" customHeight="1">
      <c r="A21" s="43">
        <v>14</v>
      </c>
      <c r="B21" s="25" t="s">
        <v>25</v>
      </c>
      <c r="C21" s="539"/>
      <c r="D21" s="539"/>
      <c r="E21" s="539"/>
      <c r="F21" s="539"/>
      <c r="G21" s="539"/>
      <c r="H21" s="539"/>
      <c r="I21" s="539"/>
      <c r="J21" s="539"/>
      <c r="K21" s="540"/>
      <c r="L21" s="540"/>
      <c r="M21" s="540"/>
      <c r="N21" s="540"/>
      <c r="O21" s="540"/>
      <c r="P21" s="540"/>
      <c r="Q21" s="540"/>
      <c r="R21" s="540"/>
      <c r="S21" s="541"/>
      <c r="T21" s="57"/>
    </row>
    <row r="22" spans="1:20" s="462" customFormat="1" ht="20.149999999999999" customHeight="1">
      <c r="A22" s="450">
        <v>15</v>
      </c>
      <c r="B22" s="384" t="s">
        <v>395</v>
      </c>
      <c r="C22" s="536"/>
      <c r="D22" s="536"/>
      <c r="E22" s="536"/>
      <c r="F22" s="536"/>
      <c r="G22" s="536"/>
      <c r="H22" s="536"/>
      <c r="I22" s="536"/>
      <c r="J22" s="536"/>
      <c r="K22" s="537"/>
      <c r="L22" s="537"/>
      <c r="M22" s="537"/>
      <c r="N22" s="537"/>
      <c r="O22" s="537"/>
      <c r="P22" s="537"/>
      <c r="Q22" s="537"/>
      <c r="R22" s="537"/>
      <c r="S22" s="538"/>
      <c r="T22" s="465"/>
    </row>
    <row r="23" spans="1:20" ht="20.149999999999999" customHeight="1">
      <c r="A23" s="43">
        <v>16</v>
      </c>
      <c r="B23" s="25" t="s">
        <v>36</v>
      </c>
      <c r="C23" s="539"/>
      <c r="D23" s="539"/>
      <c r="E23" s="539"/>
      <c r="F23" s="539"/>
      <c r="G23" s="539"/>
      <c r="H23" s="539"/>
      <c r="I23" s="539"/>
      <c r="J23" s="539"/>
      <c r="K23" s="540"/>
      <c r="L23" s="540"/>
      <c r="M23" s="540"/>
      <c r="N23" s="540"/>
      <c r="O23" s="540"/>
      <c r="P23" s="540"/>
      <c r="Q23" s="540"/>
      <c r="R23" s="540"/>
      <c r="S23" s="541"/>
      <c r="T23" s="57"/>
    </row>
    <row r="24" spans="1:20" ht="20.149999999999999" customHeight="1">
      <c r="A24" s="43">
        <v>17</v>
      </c>
      <c r="B24" s="25" t="s">
        <v>26</v>
      </c>
      <c r="C24" s="539"/>
      <c r="D24" s="539"/>
      <c r="E24" s="539"/>
      <c r="F24" s="539"/>
      <c r="G24" s="539"/>
      <c r="H24" s="539"/>
      <c r="I24" s="539"/>
      <c r="J24" s="539"/>
      <c r="K24" s="540"/>
      <c r="L24" s="540"/>
      <c r="M24" s="540"/>
      <c r="N24" s="540"/>
      <c r="O24" s="540"/>
      <c r="P24" s="540"/>
      <c r="Q24" s="540"/>
      <c r="R24" s="540"/>
      <c r="S24" s="541"/>
      <c r="T24" s="57"/>
    </row>
    <row r="25" spans="1:20" ht="20.149999999999999" customHeight="1">
      <c r="A25" s="43">
        <v>18</v>
      </c>
      <c r="B25" s="25" t="s">
        <v>27</v>
      </c>
      <c r="C25" s="539"/>
      <c r="D25" s="539"/>
      <c r="E25" s="539"/>
      <c r="F25" s="539"/>
      <c r="G25" s="539"/>
      <c r="H25" s="539"/>
      <c r="I25" s="539"/>
      <c r="J25" s="539"/>
      <c r="K25" s="540"/>
      <c r="L25" s="540"/>
      <c r="M25" s="540"/>
      <c r="N25" s="540"/>
      <c r="O25" s="540"/>
      <c r="P25" s="540"/>
      <c r="Q25" s="540"/>
      <c r="R25" s="540"/>
      <c r="S25" s="541"/>
      <c r="T25" s="57"/>
    </row>
    <row r="26" spans="1:20" s="462" customFormat="1" ht="20.149999999999999" customHeight="1">
      <c r="A26" s="450">
        <v>19</v>
      </c>
      <c r="B26" s="384" t="s">
        <v>28</v>
      </c>
      <c r="C26" s="536"/>
      <c r="D26" s="536"/>
      <c r="E26" s="536"/>
      <c r="F26" s="536"/>
      <c r="G26" s="536"/>
      <c r="H26" s="536"/>
      <c r="I26" s="536"/>
      <c r="J26" s="536"/>
      <c r="K26" s="537"/>
      <c r="L26" s="537"/>
      <c r="M26" s="537"/>
      <c r="N26" s="537"/>
      <c r="O26" s="537"/>
      <c r="P26" s="537"/>
      <c r="Q26" s="537"/>
      <c r="R26" s="537"/>
      <c r="S26" s="538"/>
      <c r="T26" s="465"/>
    </row>
    <row r="27" spans="1:20" s="462" customFormat="1" ht="20.149999999999999" customHeight="1">
      <c r="A27" s="450">
        <v>20</v>
      </c>
      <c r="B27" s="384" t="s">
        <v>29</v>
      </c>
      <c r="C27" s="536"/>
      <c r="D27" s="536"/>
      <c r="E27" s="536"/>
      <c r="F27" s="536"/>
      <c r="G27" s="536"/>
      <c r="H27" s="536"/>
      <c r="I27" s="536"/>
      <c r="J27" s="536"/>
      <c r="K27" s="537"/>
      <c r="L27" s="537"/>
      <c r="M27" s="537"/>
      <c r="N27" s="537"/>
      <c r="O27" s="537"/>
      <c r="P27" s="537"/>
      <c r="Q27" s="537"/>
      <c r="R27" s="537"/>
      <c r="S27" s="538"/>
      <c r="T27" s="465"/>
    </row>
    <row r="28" spans="1:20" ht="20.149999999999999" customHeight="1">
      <c r="A28" s="43">
        <v>21</v>
      </c>
      <c r="B28" s="25" t="s">
        <v>37</v>
      </c>
      <c r="C28" s="539"/>
      <c r="D28" s="539"/>
      <c r="E28" s="539"/>
      <c r="F28" s="539"/>
      <c r="G28" s="539"/>
      <c r="H28" s="539"/>
      <c r="I28" s="539"/>
      <c r="J28" s="539"/>
      <c r="K28" s="540"/>
      <c r="L28" s="540"/>
      <c r="M28" s="540"/>
      <c r="N28" s="540"/>
      <c r="O28" s="540"/>
      <c r="P28" s="540"/>
      <c r="Q28" s="540"/>
      <c r="R28" s="540"/>
      <c r="S28" s="541"/>
      <c r="T28" s="57"/>
    </row>
    <row r="29" spans="1:20" ht="17.25" customHeight="1" thickBot="1">
      <c r="A29" s="1166" t="s">
        <v>30</v>
      </c>
      <c r="B29" s="1167"/>
      <c r="C29" s="542">
        <f t="shared" ref="C29:S29" si="0">SUM(C8:C28)</f>
        <v>0</v>
      </c>
      <c r="D29" s="542">
        <f t="shared" si="0"/>
        <v>0</v>
      </c>
      <c r="E29" s="542">
        <f t="shared" si="0"/>
        <v>0</v>
      </c>
      <c r="F29" s="542">
        <f t="shared" si="0"/>
        <v>0</v>
      </c>
      <c r="G29" s="542">
        <f t="shared" si="0"/>
        <v>0</v>
      </c>
      <c r="H29" s="542">
        <f t="shared" si="0"/>
        <v>0</v>
      </c>
      <c r="I29" s="542">
        <f t="shared" si="0"/>
        <v>0</v>
      </c>
      <c r="J29" s="542">
        <f t="shared" si="0"/>
        <v>0</v>
      </c>
      <c r="K29" s="542">
        <f t="shared" si="0"/>
        <v>0</v>
      </c>
      <c r="L29" s="542">
        <f t="shared" si="0"/>
        <v>0</v>
      </c>
      <c r="M29" s="542">
        <f t="shared" si="0"/>
        <v>0</v>
      </c>
      <c r="N29" s="542">
        <f t="shared" si="0"/>
        <v>0</v>
      </c>
      <c r="O29" s="542">
        <f t="shared" si="0"/>
        <v>0</v>
      </c>
      <c r="P29" s="542">
        <f t="shared" si="0"/>
        <v>0</v>
      </c>
      <c r="Q29" s="542">
        <f t="shared" si="0"/>
        <v>0</v>
      </c>
      <c r="R29" s="542">
        <f t="shared" si="0"/>
        <v>0</v>
      </c>
      <c r="S29" s="543">
        <f t="shared" si="0"/>
        <v>0</v>
      </c>
      <c r="T29" s="57"/>
    </row>
  </sheetData>
  <mergeCells count="9">
    <mergeCell ref="E3:O3"/>
    <mergeCell ref="A3:D3"/>
    <mergeCell ref="P1:S1"/>
    <mergeCell ref="P2:S2"/>
    <mergeCell ref="A29:B29"/>
    <mergeCell ref="P3:S3"/>
    <mergeCell ref="A5:A7"/>
    <mergeCell ref="A2:D2"/>
    <mergeCell ref="C5:S5"/>
  </mergeCells>
  <phoneticPr fontId="7" type="noConversion"/>
  <printOptions horizontalCentered="1"/>
  <pageMargins left="0.25" right="0.25" top="0.35" bottom="0" header="0.39" footer="0.5"/>
  <pageSetup paperSize="9" orientation="landscape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0"/>
  </sheetPr>
  <dimension ref="A1:X24"/>
  <sheetViews>
    <sheetView workbookViewId="0">
      <selection activeCell="P21" sqref="P21"/>
    </sheetView>
  </sheetViews>
  <sheetFormatPr defaultColWidth="9.1796875" defaultRowHeight="25" customHeight="1"/>
  <cols>
    <col min="1" max="1" width="5.81640625" style="287" customWidth="1"/>
    <col min="2" max="2" width="13.1796875" style="287" customWidth="1"/>
    <col min="3" max="3" width="5.81640625" style="287" customWidth="1"/>
    <col min="4" max="4" width="5.1796875" style="287" customWidth="1"/>
    <col min="5" max="5" width="5" style="287" customWidth="1"/>
    <col min="6" max="6" width="4.453125" style="287" customWidth="1"/>
    <col min="7" max="7" width="7.453125" style="287" customWidth="1"/>
    <col min="8" max="8" width="7.81640625" style="287" customWidth="1"/>
    <col min="9" max="9" width="7.453125" style="287" customWidth="1"/>
    <col min="10" max="10" width="6.1796875" style="287" customWidth="1"/>
    <col min="11" max="11" width="6.453125" style="287" customWidth="1"/>
    <col min="12" max="12" width="6.54296875" style="287" customWidth="1"/>
    <col min="13" max="16" width="7.453125" style="287" customWidth="1"/>
    <col min="17" max="17" width="6.81640625" style="287" customWidth="1"/>
    <col min="18" max="18" width="7.1796875" style="287" customWidth="1"/>
    <col min="19" max="19" width="6.1796875" style="287" customWidth="1"/>
    <col min="20" max="20" width="7.54296875" style="287" customWidth="1"/>
    <col min="21" max="16384" width="9.1796875" style="287"/>
  </cols>
  <sheetData>
    <row r="1" spans="1:24" ht="25" customHeight="1">
      <c r="L1" s="298"/>
      <c r="M1" s="298"/>
      <c r="N1" s="1018" t="s">
        <v>2</v>
      </c>
      <c r="O1" s="1018"/>
      <c r="P1" s="1018"/>
      <c r="Q1" s="1018"/>
      <c r="R1" s="1018"/>
      <c r="S1" s="1018"/>
      <c r="T1" s="1018"/>
      <c r="U1" s="256"/>
      <c r="V1" s="256"/>
      <c r="W1" s="256"/>
      <c r="X1" s="256"/>
    </row>
    <row r="2" spans="1:24" ht="25" customHeight="1">
      <c r="A2" s="973" t="s">
        <v>3</v>
      </c>
      <c r="B2" s="973"/>
      <c r="C2" s="973"/>
      <c r="D2" s="973"/>
      <c r="L2" s="299"/>
      <c r="M2" s="299"/>
      <c r="N2" s="987" t="s">
        <v>4</v>
      </c>
      <c r="O2" s="987"/>
      <c r="P2" s="987"/>
      <c r="Q2" s="987"/>
      <c r="R2" s="987"/>
      <c r="S2" s="987"/>
      <c r="T2" s="987"/>
      <c r="U2" s="300"/>
      <c r="V2" s="300"/>
      <c r="W2" s="300"/>
      <c r="X2" s="300"/>
    </row>
    <row r="3" spans="1:24" ht="25" customHeight="1">
      <c r="A3" s="957" t="s">
        <v>5</v>
      </c>
      <c r="B3" s="957"/>
      <c r="C3" s="957"/>
      <c r="D3" s="957"/>
      <c r="E3" s="301"/>
      <c r="F3" s="301"/>
      <c r="G3" s="301"/>
      <c r="H3" s="301"/>
      <c r="I3" s="301"/>
      <c r="J3" s="301"/>
      <c r="K3" s="301"/>
      <c r="L3" s="301"/>
      <c r="M3" s="301"/>
      <c r="N3" s="1020">
        <v>3</v>
      </c>
      <c r="O3" s="1020"/>
      <c r="P3" s="1020"/>
      <c r="Q3" s="1020"/>
      <c r="R3" s="1020"/>
      <c r="S3" s="1020"/>
      <c r="T3" s="1020"/>
      <c r="U3" s="301"/>
      <c r="V3" s="301"/>
      <c r="W3" s="301"/>
      <c r="X3" s="301"/>
    </row>
    <row r="4" spans="1:24" ht="25" customHeight="1">
      <c r="A4" s="956" t="s">
        <v>520</v>
      </c>
      <c r="B4" s="956"/>
      <c r="C4" s="956"/>
      <c r="D4" s="956"/>
      <c r="E4" s="956"/>
      <c r="F4" s="956"/>
      <c r="G4" s="956"/>
      <c r="H4" s="956"/>
      <c r="I4" s="956"/>
      <c r="J4" s="956"/>
      <c r="K4" s="956"/>
      <c r="L4" s="956"/>
      <c r="M4" s="956"/>
      <c r="N4" s="956"/>
      <c r="O4" s="956"/>
      <c r="P4" s="956"/>
      <c r="Q4" s="956"/>
      <c r="R4" s="956"/>
      <c r="S4" s="956"/>
      <c r="T4" s="956"/>
    </row>
    <row r="5" spans="1:24" ht="12" customHeight="1" thickBot="1">
      <c r="A5" s="302"/>
      <c r="B5" s="303"/>
      <c r="C5" s="303"/>
      <c r="D5" s="303"/>
      <c r="E5" s="303"/>
      <c r="F5" s="302"/>
      <c r="G5" s="302"/>
      <c r="H5" s="302"/>
      <c r="I5" s="302"/>
      <c r="J5" s="302"/>
      <c r="K5" s="302"/>
      <c r="L5" s="302"/>
      <c r="M5" s="302"/>
      <c r="N5" s="302"/>
      <c r="O5" s="302"/>
      <c r="P5" s="302"/>
      <c r="Q5" s="302"/>
    </row>
    <row r="6" spans="1:24" ht="25" customHeight="1">
      <c r="A6" s="304"/>
      <c r="B6" s="305"/>
      <c r="C6" s="1176" t="s">
        <v>228</v>
      </c>
      <c r="D6" s="1177"/>
      <c r="E6" s="1177"/>
      <c r="F6" s="1177"/>
      <c r="G6" s="1177"/>
      <c r="H6" s="1177"/>
      <c r="I6" s="1177"/>
      <c r="J6" s="1177"/>
      <c r="K6" s="1177"/>
      <c r="L6" s="1177"/>
      <c r="M6" s="1177"/>
      <c r="N6" s="1177"/>
      <c r="O6" s="1177"/>
      <c r="P6" s="1177"/>
      <c r="Q6" s="1177"/>
      <c r="R6" s="1177"/>
      <c r="S6" s="1177"/>
      <c r="T6" s="1178"/>
    </row>
    <row r="7" spans="1:24" ht="25" customHeight="1">
      <c r="A7" s="306" t="s">
        <v>7</v>
      </c>
      <c r="B7" s="307" t="s">
        <v>8</v>
      </c>
      <c r="C7" s="308" t="s">
        <v>229</v>
      </c>
      <c r="D7" s="308" t="s">
        <v>198</v>
      </c>
      <c r="E7" s="308" t="s">
        <v>198</v>
      </c>
      <c r="F7" s="388" t="s">
        <v>198</v>
      </c>
      <c r="G7" s="308" t="s">
        <v>196</v>
      </c>
      <c r="H7" s="308" t="s">
        <v>196</v>
      </c>
      <c r="I7" s="308" t="s">
        <v>196</v>
      </c>
      <c r="J7" s="308" t="s">
        <v>231</v>
      </c>
      <c r="K7" s="308" t="s">
        <v>231</v>
      </c>
      <c r="L7" s="308" t="s">
        <v>196</v>
      </c>
      <c r="M7" s="308" t="s">
        <v>231</v>
      </c>
      <c r="N7" s="308" t="s">
        <v>231</v>
      </c>
      <c r="O7" s="308" t="s">
        <v>398</v>
      </c>
      <c r="P7" s="308" t="s">
        <v>362</v>
      </c>
      <c r="Q7" s="308" t="s">
        <v>400</v>
      </c>
      <c r="R7" s="308" t="s">
        <v>227</v>
      </c>
      <c r="S7" s="309" t="s">
        <v>234</v>
      </c>
      <c r="T7" s="310" t="s">
        <v>236</v>
      </c>
    </row>
    <row r="8" spans="1:24" ht="25" customHeight="1">
      <c r="A8" s="306"/>
      <c r="B8" s="307" t="s">
        <v>13</v>
      </c>
      <c r="C8" s="311"/>
      <c r="D8" s="311" t="s">
        <v>230</v>
      </c>
      <c r="E8" s="311" t="s">
        <v>402</v>
      </c>
      <c r="F8" s="388" t="s">
        <v>403</v>
      </c>
      <c r="G8" s="311" t="s">
        <v>404</v>
      </c>
      <c r="H8" s="311" t="s">
        <v>62</v>
      </c>
      <c r="I8" s="311" t="s">
        <v>405</v>
      </c>
      <c r="J8" s="311" t="s">
        <v>396</v>
      </c>
      <c r="K8" s="311" t="s">
        <v>397</v>
      </c>
      <c r="L8" s="311" t="s">
        <v>77</v>
      </c>
      <c r="M8" s="311" t="s">
        <v>144</v>
      </c>
      <c r="N8" s="311" t="s">
        <v>232</v>
      </c>
      <c r="O8" s="311" t="s">
        <v>399</v>
      </c>
      <c r="P8" s="311" t="s">
        <v>233</v>
      </c>
      <c r="Q8" s="311" t="s">
        <v>401</v>
      </c>
      <c r="R8" s="311"/>
      <c r="S8" s="312"/>
      <c r="T8" s="313" t="s">
        <v>237</v>
      </c>
    </row>
    <row r="9" spans="1:24" ht="25" customHeight="1">
      <c r="A9" s="314"/>
      <c r="B9" s="315"/>
      <c r="C9" s="316" t="s">
        <v>199</v>
      </c>
      <c r="D9" s="316" t="s">
        <v>199</v>
      </c>
      <c r="E9" s="316" t="s">
        <v>199</v>
      </c>
      <c r="F9" s="316" t="s">
        <v>199</v>
      </c>
      <c r="G9" s="316" t="s">
        <v>197</v>
      </c>
      <c r="H9" s="316" t="s">
        <v>197</v>
      </c>
      <c r="I9" s="316" t="s">
        <v>197</v>
      </c>
      <c r="J9" s="316" t="s">
        <v>197</v>
      </c>
      <c r="K9" s="316" t="s">
        <v>197</v>
      </c>
      <c r="L9" s="316" t="s">
        <v>197</v>
      </c>
      <c r="M9" s="316" t="s">
        <v>197</v>
      </c>
      <c r="N9" s="316" t="s">
        <v>197</v>
      </c>
      <c r="O9" s="316" t="s">
        <v>206</v>
      </c>
      <c r="P9" s="316" t="s">
        <v>206</v>
      </c>
      <c r="Q9" s="317" t="s">
        <v>235</v>
      </c>
      <c r="R9" s="316" t="s">
        <v>211</v>
      </c>
      <c r="S9" s="317" t="s">
        <v>235</v>
      </c>
      <c r="T9" s="318" t="s">
        <v>206</v>
      </c>
    </row>
    <row r="10" spans="1:24" ht="25" customHeight="1">
      <c r="A10" s="314">
        <v>1</v>
      </c>
      <c r="B10" s="394" t="s">
        <v>409</v>
      </c>
      <c r="C10" s="544"/>
      <c r="D10" s="544"/>
      <c r="E10" s="544"/>
      <c r="F10" s="544"/>
      <c r="G10" s="544"/>
      <c r="H10" s="544"/>
      <c r="I10" s="544"/>
      <c r="J10" s="544"/>
      <c r="K10" s="544"/>
      <c r="L10" s="544"/>
      <c r="M10" s="544"/>
      <c r="N10" s="544"/>
      <c r="O10" s="544"/>
      <c r="P10" s="544"/>
      <c r="Q10" s="545"/>
      <c r="R10" s="544"/>
      <c r="S10" s="545"/>
      <c r="T10" s="546"/>
    </row>
    <row r="11" spans="1:24" ht="25" customHeight="1">
      <c r="A11" s="319">
        <v>2</v>
      </c>
      <c r="B11" s="296" t="s">
        <v>43</v>
      </c>
      <c r="C11" s="547"/>
      <c r="D11" s="547"/>
      <c r="E11" s="547"/>
      <c r="F11" s="547"/>
      <c r="G11" s="547"/>
      <c r="H11" s="547"/>
      <c r="I11" s="547"/>
      <c r="J11" s="547"/>
      <c r="K11" s="547"/>
      <c r="L11" s="547"/>
      <c r="M11" s="547"/>
      <c r="N11" s="547"/>
      <c r="O11" s="547"/>
      <c r="P11" s="547"/>
      <c r="Q11" s="547"/>
      <c r="R11" s="547"/>
      <c r="S11" s="548"/>
      <c r="T11" s="531"/>
    </row>
    <row r="12" spans="1:24" ht="25" customHeight="1">
      <c r="A12" s="319">
        <v>3</v>
      </c>
      <c r="B12" s="296" t="s">
        <v>38</v>
      </c>
      <c r="C12" s="547"/>
      <c r="D12" s="547"/>
      <c r="E12" s="547"/>
      <c r="F12" s="547"/>
      <c r="G12" s="547"/>
      <c r="H12" s="547"/>
      <c r="I12" s="547"/>
      <c r="J12" s="547"/>
      <c r="K12" s="547"/>
      <c r="L12" s="547"/>
      <c r="M12" s="547"/>
      <c r="N12" s="547"/>
      <c r="O12" s="547"/>
      <c r="P12" s="547"/>
      <c r="Q12" s="547"/>
      <c r="R12" s="547"/>
      <c r="S12" s="548"/>
      <c r="T12" s="531"/>
    </row>
    <row r="13" spans="1:24" ht="25" customHeight="1">
      <c r="A13" s="319">
        <v>4</v>
      </c>
      <c r="B13" s="296" t="s">
        <v>39</v>
      </c>
      <c r="C13" s="547"/>
      <c r="D13" s="547"/>
      <c r="E13" s="547"/>
      <c r="F13" s="547"/>
      <c r="G13" s="547"/>
      <c r="H13" s="547"/>
      <c r="I13" s="547"/>
      <c r="J13" s="547"/>
      <c r="K13" s="547"/>
      <c r="L13" s="547"/>
      <c r="M13" s="547"/>
      <c r="N13" s="547"/>
      <c r="O13" s="547"/>
      <c r="P13" s="547"/>
      <c r="Q13" s="547"/>
      <c r="R13" s="547"/>
      <c r="S13" s="548"/>
      <c r="T13" s="531"/>
    </row>
    <row r="14" spans="1:24" ht="25" customHeight="1" thickBot="1">
      <c r="A14" s="1179" t="s">
        <v>30</v>
      </c>
      <c r="B14" s="1180"/>
      <c r="C14" s="549">
        <f t="shared" ref="C14:T14" si="0">SUM(C11:C13)</f>
        <v>0</v>
      </c>
      <c r="D14" s="549">
        <f t="shared" si="0"/>
        <v>0</v>
      </c>
      <c r="E14" s="549">
        <f t="shared" si="0"/>
        <v>0</v>
      </c>
      <c r="F14" s="549">
        <f t="shared" si="0"/>
        <v>0</v>
      </c>
      <c r="G14" s="549">
        <f t="shared" si="0"/>
        <v>0</v>
      </c>
      <c r="H14" s="549">
        <f t="shared" si="0"/>
        <v>0</v>
      </c>
      <c r="I14" s="549">
        <f t="shared" si="0"/>
        <v>0</v>
      </c>
      <c r="J14" s="549">
        <f t="shared" si="0"/>
        <v>0</v>
      </c>
      <c r="K14" s="549">
        <f t="shared" si="0"/>
        <v>0</v>
      </c>
      <c r="L14" s="549">
        <f t="shared" si="0"/>
        <v>0</v>
      </c>
      <c r="M14" s="549">
        <f t="shared" si="0"/>
        <v>0</v>
      </c>
      <c r="N14" s="549">
        <f t="shared" si="0"/>
        <v>0</v>
      </c>
      <c r="O14" s="549">
        <f t="shared" si="0"/>
        <v>0</v>
      </c>
      <c r="P14" s="549">
        <f t="shared" si="0"/>
        <v>0</v>
      </c>
      <c r="Q14" s="549">
        <f t="shared" si="0"/>
        <v>0</v>
      </c>
      <c r="R14" s="549">
        <f t="shared" si="0"/>
        <v>0</v>
      </c>
      <c r="S14" s="550">
        <f t="shared" si="0"/>
        <v>0</v>
      </c>
      <c r="T14" s="551">
        <f t="shared" si="0"/>
        <v>0</v>
      </c>
    </row>
    <row r="24" spans="5:5" ht="25" customHeight="1">
      <c r="E24" s="232"/>
    </row>
  </sheetData>
  <mergeCells count="8">
    <mergeCell ref="N1:T1"/>
    <mergeCell ref="N2:T2"/>
    <mergeCell ref="A4:T4"/>
    <mergeCell ref="C6:T6"/>
    <mergeCell ref="A14:B14"/>
    <mergeCell ref="A2:D2"/>
    <mergeCell ref="A3:D3"/>
    <mergeCell ref="N3:T3"/>
  </mergeCells>
  <phoneticPr fontId="0" type="noConversion"/>
  <printOptions horizontalCentered="1"/>
  <pageMargins left="0.5" right="0.5" top="0.5" bottom="0.5" header="0.25" footer="0.25"/>
  <pageSetup paperSize="9" orientation="landscape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0"/>
  </sheetPr>
  <dimension ref="A1:Z32"/>
  <sheetViews>
    <sheetView workbookViewId="0">
      <selection activeCell="G12" sqref="G12"/>
    </sheetView>
  </sheetViews>
  <sheetFormatPr defaultRowHeight="12.5"/>
  <cols>
    <col min="1" max="1" width="6.1796875" customWidth="1"/>
    <col min="2" max="2" width="20.81640625" customWidth="1"/>
    <col min="3" max="3" width="14.81640625" customWidth="1"/>
    <col min="4" max="5" width="9.81640625" customWidth="1"/>
    <col min="6" max="6" width="14.81640625" customWidth="1"/>
    <col min="7" max="8" width="9.81640625" customWidth="1"/>
    <col min="9" max="9" width="14.81640625" customWidth="1"/>
    <col min="10" max="11" width="9.81640625" customWidth="1"/>
    <col min="12" max="12" width="16.1796875" customWidth="1"/>
  </cols>
  <sheetData>
    <row r="1" spans="1:26" ht="22.5" customHeight="1">
      <c r="A1" s="16"/>
      <c r="B1" s="16"/>
      <c r="C1" s="57"/>
      <c r="D1" s="16"/>
      <c r="E1" s="16"/>
      <c r="F1" s="16"/>
      <c r="G1" s="57"/>
      <c r="H1" s="57"/>
      <c r="I1" s="16"/>
      <c r="J1" s="974" t="s">
        <v>239</v>
      </c>
      <c r="K1" s="974"/>
      <c r="L1" s="974"/>
      <c r="M1" s="16"/>
      <c r="N1" s="16"/>
      <c r="P1" s="246"/>
      <c r="Q1" s="246"/>
      <c r="R1" s="246"/>
    </row>
    <row r="2" spans="1:26" ht="23.25" customHeight="1">
      <c r="A2" s="964" t="s">
        <v>238</v>
      </c>
      <c r="B2" s="964"/>
      <c r="C2" s="964"/>
      <c r="E2" s="964" t="s">
        <v>521</v>
      </c>
      <c r="F2" s="964"/>
      <c r="G2" s="964"/>
      <c r="H2" s="964"/>
      <c r="I2" s="52"/>
      <c r="J2" s="976" t="s">
        <v>4</v>
      </c>
      <c r="K2" s="976"/>
      <c r="L2" s="976"/>
      <c r="M2" s="244"/>
      <c r="N2" s="52"/>
    </row>
    <row r="3" spans="1:26" ht="21" customHeight="1">
      <c r="A3" s="1075" t="s">
        <v>5</v>
      </c>
      <c r="B3" s="1075"/>
      <c r="C3" s="1075"/>
      <c r="D3" s="608"/>
      <c r="E3" s="608"/>
      <c r="F3" s="57"/>
      <c r="G3" s="57"/>
      <c r="H3" s="57"/>
      <c r="I3" s="57"/>
      <c r="J3" s="994">
        <v>3</v>
      </c>
      <c r="K3" s="994"/>
      <c r="L3" s="994"/>
      <c r="M3" s="57"/>
      <c r="N3" s="57"/>
      <c r="P3" s="54"/>
      <c r="Q3" s="54"/>
      <c r="R3" s="54"/>
    </row>
    <row r="4" spans="1:26" ht="10.5" customHeight="1" thickBot="1">
      <c r="A4" s="1188"/>
      <c r="B4" s="1188"/>
      <c r="C4" s="602"/>
      <c r="D4" s="602"/>
    </row>
    <row r="5" spans="1:26" ht="21.75" customHeight="1">
      <c r="A5" s="1184" t="s">
        <v>7</v>
      </c>
      <c r="B5" s="1182" t="s">
        <v>41</v>
      </c>
      <c r="C5" s="1186" t="s">
        <v>466</v>
      </c>
      <c r="D5" s="1186"/>
      <c r="E5" s="1186"/>
      <c r="F5" s="1186" t="s">
        <v>467</v>
      </c>
      <c r="G5" s="1186"/>
      <c r="H5" s="1186"/>
      <c r="I5" s="1186" t="s">
        <v>471</v>
      </c>
      <c r="J5" s="1186"/>
      <c r="K5" s="1186"/>
      <c r="L5" s="1047" t="s">
        <v>12</v>
      </c>
      <c r="M5" s="602"/>
      <c r="N5" s="602"/>
      <c r="O5" s="602"/>
      <c r="P5" s="602"/>
      <c r="Q5" s="602"/>
      <c r="R5" s="602"/>
      <c r="S5" s="602"/>
      <c r="T5" s="602"/>
      <c r="U5" s="602"/>
      <c r="V5" s="602"/>
      <c r="W5" s="602"/>
      <c r="X5" s="602"/>
      <c r="Y5" s="602"/>
      <c r="Z5" s="602"/>
    </row>
    <row r="6" spans="1:26" s="603" customFormat="1" ht="18" customHeight="1">
      <c r="A6" s="1185"/>
      <c r="B6" s="1183"/>
      <c r="C6" s="1181" t="s">
        <v>441</v>
      </c>
      <c r="D6" s="1187" t="s">
        <v>468</v>
      </c>
      <c r="E6" s="1187"/>
      <c r="F6" s="1181" t="s">
        <v>441</v>
      </c>
      <c r="G6" s="1187" t="s">
        <v>468</v>
      </c>
      <c r="H6" s="1187"/>
      <c r="I6" s="1181" t="s">
        <v>441</v>
      </c>
      <c r="J6" s="1187" t="s">
        <v>468</v>
      </c>
      <c r="K6" s="1187"/>
      <c r="L6" s="1048"/>
    </row>
    <row r="7" spans="1:26" ht="19.5" customHeight="1">
      <c r="A7" s="1185"/>
      <c r="B7" s="1183"/>
      <c r="C7" s="1181"/>
      <c r="D7" s="606" t="s">
        <v>469</v>
      </c>
      <c r="E7" s="606" t="s">
        <v>470</v>
      </c>
      <c r="F7" s="1181"/>
      <c r="G7" s="606" t="s">
        <v>469</v>
      </c>
      <c r="H7" s="606" t="s">
        <v>470</v>
      </c>
      <c r="I7" s="1181"/>
      <c r="J7" s="606" t="s">
        <v>469</v>
      </c>
      <c r="K7" s="606" t="s">
        <v>470</v>
      </c>
      <c r="L7" s="1048"/>
    </row>
    <row r="8" spans="1:26" ht="18" customHeight="1">
      <c r="A8" s="609" t="s">
        <v>472</v>
      </c>
      <c r="B8" s="25" t="s">
        <v>16</v>
      </c>
      <c r="C8" s="604"/>
      <c r="D8" s="604"/>
      <c r="E8" s="604"/>
      <c r="F8" s="604"/>
      <c r="G8" s="604"/>
      <c r="H8" s="604"/>
      <c r="I8" s="604"/>
      <c r="J8" s="605"/>
      <c r="K8" s="605"/>
      <c r="L8" s="610"/>
    </row>
    <row r="9" spans="1:26" s="603" customFormat="1" ht="18" customHeight="1">
      <c r="A9" s="609" t="s">
        <v>295</v>
      </c>
      <c r="B9" s="384" t="s">
        <v>17</v>
      </c>
      <c r="C9" s="604"/>
      <c r="D9" s="604"/>
      <c r="E9" s="604"/>
      <c r="F9" s="604"/>
      <c r="G9" s="604"/>
      <c r="H9" s="604"/>
      <c r="I9" s="605"/>
      <c r="J9" s="604"/>
      <c r="K9" s="604"/>
      <c r="L9" s="611"/>
    </row>
    <row r="10" spans="1:26" ht="18" customHeight="1">
      <c r="A10" s="609" t="s">
        <v>473</v>
      </c>
      <c r="B10" s="25" t="s">
        <v>103</v>
      </c>
      <c r="C10" s="604"/>
      <c r="D10" s="604"/>
      <c r="E10" s="604"/>
      <c r="F10" s="604"/>
      <c r="G10" s="604"/>
      <c r="H10" s="604"/>
      <c r="I10" s="605"/>
      <c r="J10" s="605"/>
      <c r="K10" s="605"/>
      <c r="L10" s="610"/>
    </row>
    <row r="11" spans="1:26" ht="18" customHeight="1">
      <c r="A11" s="609" t="s">
        <v>474</v>
      </c>
      <c r="B11" s="25" t="s">
        <v>18</v>
      </c>
      <c r="C11" s="604"/>
      <c r="D11" s="604"/>
      <c r="E11" s="604"/>
      <c r="F11" s="604"/>
      <c r="G11" s="604"/>
      <c r="H11" s="604"/>
      <c r="I11" s="605"/>
      <c r="J11" s="605"/>
      <c r="K11" s="605"/>
      <c r="L11" s="610"/>
    </row>
    <row r="12" spans="1:26" ht="18" customHeight="1">
      <c r="A12" s="609" t="s">
        <v>475</v>
      </c>
      <c r="B12" s="384" t="s">
        <v>34</v>
      </c>
      <c r="C12" s="604"/>
      <c r="D12" s="604"/>
      <c r="E12" s="604"/>
      <c r="F12" s="604"/>
      <c r="G12" s="604"/>
      <c r="H12" s="604"/>
      <c r="I12" s="605"/>
      <c r="J12" s="605"/>
      <c r="K12" s="605"/>
      <c r="L12" s="610"/>
    </row>
    <row r="13" spans="1:26" ht="18" customHeight="1">
      <c r="A13" s="609" t="s">
        <v>476</v>
      </c>
      <c r="B13" s="25" t="s">
        <v>19</v>
      </c>
      <c r="C13" s="604"/>
      <c r="D13" s="604"/>
      <c r="E13" s="604"/>
      <c r="F13" s="604"/>
      <c r="G13" s="604"/>
      <c r="H13" s="604"/>
      <c r="I13" s="605"/>
      <c r="J13" s="605"/>
      <c r="K13" s="605"/>
      <c r="L13" s="610"/>
    </row>
    <row r="14" spans="1:26" ht="18" customHeight="1">
      <c r="A14" s="609" t="s">
        <v>477</v>
      </c>
      <c r="B14" s="25" t="s">
        <v>285</v>
      </c>
      <c r="C14" s="604"/>
      <c r="D14" s="604"/>
      <c r="E14" s="604"/>
      <c r="F14" s="604"/>
      <c r="G14" s="604"/>
      <c r="H14" s="604"/>
      <c r="I14" s="605"/>
      <c r="J14" s="605"/>
      <c r="K14" s="605"/>
      <c r="L14" s="610"/>
    </row>
    <row r="15" spans="1:26" ht="18" customHeight="1">
      <c r="A15" s="609" t="s">
        <v>478</v>
      </c>
      <c r="B15" s="25" t="s">
        <v>20</v>
      </c>
      <c r="C15" s="604"/>
      <c r="D15" s="604"/>
      <c r="E15" s="604"/>
      <c r="F15" s="604"/>
      <c r="G15" s="604"/>
      <c r="H15" s="604"/>
      <c r="I15" s="605"/>
      <c r="J15" s="605"/>
      <c r="K15" s="605"/>
      <c r="L15" s="610"/>
    </row>
    <row r="16" spans="1:26" ht="18" customHeight="1">
      <c r="A16" s="609" t="s">
        <v>479</v>
      </c>
      <c r="B16" s="25" t="s">
        <v>21</v>
      </c>
      <c r="C16" s="604"/>
      <c r="D16" s="604"/>
      <c r="E16" s="604"/>
      <c r="F16" s="604"/>
      <c r="G16" s="604"/>
      <c r="H16" s="604"/>
      <c r="I16" s="605"/>
      <c r="J16" s="605"/>
      <c r="K16" s="605"/>
      <c r="L16" s="610"/>
    </row>
    <row r="17" spans="1:12" ht="18" customHeight="1">
      <c r="A17" s="609" t="s">
        <v>480</v>
      </c>
      <c r="B17" s="25" t="s">
        <v>22</v>
      </c>
      <c r="C17" s="604"/>
      <c r="D17" s="604"/>
      <c r="E17" s="604"/>
      <c r="F17" s="604"/>
      <c r="G17" s="604"/>
      <c r="H17" s="604"/>
      <c r="I17" s="605"/>
      <c r="J17" s="605"/>
      <c r="K17" s="605"/>
      <c r="L17" s="610"/>
    </row>
    <row r="18" spans="1:12" ht="18" customHeight="1">
      <c r="A18" s="609" t="s">
        <v>481</v>
      </c>
      <c r="B18" s="25" t="s">
        <v>35</v>
      </c>
      <c r="C18" s="605"/>
      <c r="D18" s="605"/>
      <c r="E18" s="605"/>
      <c r="F18" s="605"/>
      <c r="G18" s="605"/>
      <c r="H18" s="605"/>
      <c r="I18" s="605"/>
      <c r="J18" s="605"/>
      <c r="K18" s="605"/>
      <c r="L18" s="610"/>
    </row>
    <row r="19" spans="1:12" ht="18" customHeight="1">
      <c r="A19" s="609" t="s">
        <v>482</v>
      </c>
      <c r="B19" s="25" t="s">
        <v>23</v>
      </c>
      <c r="C19" s="605"/>
      <c r="D19" s="605"/>
      <c r="E19" s="605"/>
      <c r="F19" s="605"/>
      <c r="G19" s="605"/>
      <c r="H19" s="605"/>
      <c r="I19" s="605"/>
      <c r="J19" s="605"/>
      <c r="K19" s="605"/>
      <c r="L19" s="610"/>
    </row>
    <row r="20" spans="1:12" ht="18" customHeight="1">
      <c r="A20" s="609" t="s">
        <v>483</v>
      </c>
      <c r="B20" s="25" t="s">
        <v>24</v>
      </c>
      <c r="C20" s="607"/>
      <c r="D20" s="607"/>
      <c r="E20" s="607"/>
      <c r="F20" s="607"/>
      <c r="G20" s="607"/>
      <c r="H20" s="607"/>
      <c r="I20" s="607"/>
      <c r="J20" s="605"/>
      <c r="K20" s="605"/>
      <c r="L20" s="610"/>
    </row>
    <row r="21" spans="1:12" ht="18" customHeight="1">
      <c r="A21" s="609" t="s">
        <v>484</v>
      </c>
      <c r="B21" s="25" t="s">
        <v>25</v>
      </c>
      <c r="C21" s="605"/>
      <c r="D21" s="605"/>
      <c r="E21" s="605"/>
      <c r="F21" s="605"/>
      <c r="G21" s="605"/>
      <c r="H21" s="605"/>
      <c r="I21" s="605"/>
      <c r="J21" s="605"/>
      <c r="K21" s="605"/>
      <c r="L21" s="610"/>
    </row>
    <row r="22" spans="1:12" ht="18" customHeight="1">
      <c r="A22" s="609" t="s">
        <v>485</v>
      </c>
      <c r="B22" s="384" t="s">
        <v>395</v>
      </c>
      <c r="C22" s="605"/>
      <c r="D22" s="605"/>
      <c r="E22" s="605"/>
      <c r="F22" s="605"/>
      <c r="G22" s="605"/>
      <c r="H22" s="605"/>
      <c r="I22" s="605"/>
      <c r="J22" s="605"/>
      <c r="K22" s="605"/>
      <c r="L22" s="610"/>
    </row>
    <row r="23" spans="1:12" ht="18" customHeight="1">
      <c r="A23" s="609" t="s">
        <v>486</v>
      </c>
      <c r="B23" s="384" t="s">
        <v>36</v>
      </c>
      <c r="C23" s="605"/>
      <c r="D23" s="605"/>
      <c r="E23" s="605"/>
      <c r="F23" s="605"/>
      <c r="G23" s="605"/>
      <c r="H23" s="605"/>
      <c r="I23" s="605"/>
      <c r="J23" s="605"/>
      <c r="K23" s="605"/>
      <c r="L23" s="610"/>
    </row>
    <row r="24" spans="1:12" ht="18" customHeight="1">
      <c r="A24" s="609" t="s">
        <v>487</v>
      </c>
      <c r="B24" s="25" t="s">
        <v>26</v>
      </c>
      <c r="C24" s="605"/>
      <c r="D24" s="605"/>
      <c r="E24" s="605"/>
      <c r="F24" s="605"/>
      <c r="G24" s="605"/>
      <c r="H24" s="605"/>
      <c r="I24" s="605"/>
      <c r="J24" s="605"/>
      <c r="K24" s="605"/>
      <c r="L24" s="610"/>
    </row>
    <row r="25" spans="1:12" ht="18" customHeight="1">
      <c r="A25" s="609" t="s">
        <v>488</v>
      </c>
      <c r="B25" s="25" t="s">
        <v>27</v>
      </c>
      <c r="C25" s="605"/>
      <c r="D25" s="605"/>
      <c r="E25" s="605"/>
      <c r="F25" s="605"/>
      <c r="G25" s="605"/>
      <c r="H25" s="605"/>
      <c r="I25" s="605"/>
      <c r="J25" s="605"/>
      <c r="K25" s="605"/>
      <c r="L25" s="610"/>
    </row>
    <row r="26" spans="1:12" ht="18" customHeight="1">
      <c r="A26" s="609" t="s">
        <v>489</v>
      </c>
      <c r="B26" s="384" t="s">
        <v>28</v>
      </c>
      <c r="C26" s="605"/>
      <c r="D26" s="605"/>
      <c r="E26" s="605"/>
      <c r="F26" s="605"/>
      <c r="G26" s="605"/>
      <c r="H26" s="605"/>
      <c r="I26" s="605"/>
      <c r="J26" s="605"/>
      <c r="K26" s="605"/>
      <c r="L26" s="610"/>
    </row>
    <row r="27" spans="1:12" ht="18" customHeight="1">
      <c r="A27" s="609" t="s">
        <v>490</v>
      </c>
      <c r="B27" s="384" t="s">
        <v>29</v>
      </c>
      <c r="C27" s="605"/>
      <c r="D27" s="605"/>
      <c r="E27" s="605"/>
      <c r="F27" s="605"/>
      <c r="G27" s="605"/>
      <c r="H27" s="605"/>
      <c r="I27" s="605"/>
      <c r="J27" s="605"/>
      <c r="K27" s="605"/>
      <c r="L27" s="610"/>
    </row>
    <row r="28" spans="1:12" ht="18" customHeight="1">
      <c r="A28" s="609" t="s">
        <v>491</v>
      </c>
      <c r="B28" s="25" t="s">
        <v>37</v>
      </c>
      <c r="C28" s="605"/>
      <c r="D28" s="605"/>
      <c r="E28" s="605"/>
      <c r="F28" s="605"/>
      <c r="G28" s="605"/>
      <c r="H28" s="605"/>
      <c r="I28" s="605"/>
      <c r="J28" s="605"/>
      <c r="K28" s="605"/>
      <c r="L28" s="610"/>
    </row>
    <row r="29" spans="1:12" ht="18" customHeight="1">
      <c r="A29" s="609" t="s">
        <v>492</v>
      </c>
      <c r="B29" s="25" t="s">
        <v>409</v>
      </c>
      <c r="C29" s="605"/>
      <c r="D29" s="605"/>
      <c r="E29" s="605"/>
      <c r="F29" s="605"/>
      <c r="G29" s="605"/>
      <c r="H29" s="605"/>
      <c r="I29" s="605"/>
      <c r="J29" s="605"/>
      <c r="K29" s="605"/>
      <c r="L29" s="610"/>
    </row>
    <row r="30" spans="1:12" ht="18" customHeight="1">
      <c r="A30" s="609" t="s">
        <v>493</v>
      </c>
      <c r="B30" s="25" t="s">
        <v>43</v>
      </c>
      <c r="C30" s="605"/>
      <c r="D30" s="605"/>
      <c r="E30" s="605"/>
      <c r="F30" s="605"/>
      <c r="G30" s="605"/>
      <c r="H30" s="605"/>
      <c r="I30" s="605"/>
      <c r="J30" s="605"/>
      <c r="K30" s="605"/>
      <c r="L30" s="610"/>
    </row>
    <row r="31" spans="1:12" ht="18" customHeight="1">
      <c r="A31" s="609" t="s">
        <v>494</v>
      </c>
      <c r="B31" s="25" t="s">
        <v>38</v>
      </c>
      <c r="C31" s="605"/>
      <c r="D31" s="605"/>
      <c r="E31" s="605"/>
      <c r="F31" s="605"/>
      <c r="G31" s="605"/>
      <c r="H31" s="605"/>
      <c r="I31" s="605"/>
      <c r="J31" s="605"/>
      <c r="K31" s="605"/>
      <c r="L31" s="610"/>
    </row>
    <row r="32" spans="1:12" ht="18" customHeight="1" thickBot="1">
      <c r="A32" s="612" t="s">
        <v>495</v>
      </c>
      <c r="B32" s="167" t="s">
        <v>39</v>
      </c>
      <c r="C32" s="613"/>
      <c r="D32" s="613"/>
      <c r="E32" s="613"/>
      <c r="F32" s="613"/>
      <c r="G32" s="613"/>
      <c r="H32" s="613"/>
      <c r="I32" s="613"/>
      <c r="J32" s="613"/>
      <c r="K32" s="613"/>
      <c r="L32" s="614"/>
    </row>
  </sheetData>
  <mergeCells count="19">
    <mergeCell ref="J1:L1"/>
    <mergeCell ref="E2:H2"/>
    <mergeCell ref="L5:L7"/>
    <mergeCell ref="A2:C2"/>
    <mergeCell ref="A3:C3"/>
    <mergeCell ref="J3:L3"/>
    <mergeCell ref="C6:C7"/>
    <mergeCell ref="B5:B7"/>
    <mergeCell ref="A5:A7"/>
    <mergeCell ref="I5:K5"/>
    <mergeCell ref="F6:F7"/>
    <mergeCell ref="I6:I7"/>
    <mergeCell ref="J6:K6"/>
    <mergeCell ref="J2:L2"/>
    <mergeCell ref="A4:B4"/>
    <mergeCell ref="C5:E5"/>
    <mergeCell ref="F5:H5"/>
    <mergeCell ref="D6:E6"/>
    <mergeCell ref="G6:H6"/>
  </mergeCells>
  <printOptions horizontalCentered="1"/>
  <pageMargins left="0.25" right="0.25" top="0" bottom="0" header="0" footer="0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0"/>
  </sheetPr>
  <dimension ref="A1:R33"/>
  <sheetViews>
    <sheetView workbookViewId="0">
      <selection activeCell="M13" sqref="M13"/>
    </sheetView>
  </sheetViews>
  <sheetFormatPr defaultColWidth="9.1796875" defaultRowHeight="19" customHeight="1"/>
  <cols>
    <col min="1" max="1" width="4" style="16" customWidth="1"/>
    <col min="2" max="2" width="13" style="16" bestFit="1" customWidth="1"/>
    <col min="3" max="3" width="8.1796875" style="16" customWidth="1"/>
    <col min="4" max="7" width="7.81640625" style="16" customWidth="1"/>
    <col min="8" max="8" width="8.1796875" style="16" customWidth="1"/>
    <col min="9" max="16" width="7.81640625" style="16" customWidth="1"/>
    <col min="17" max="17" width="9" style="16" customWidth="1"/>
    <col min="18" max="18" width="11.1796875" style="16" customWidth="1"/>
    <col min="19" max="16384" width="9.1796875" style="16"/>
  </cols>
  <sheetData>
    <row r="1" spans="1:18" ht="19.5" customHeight="1">
      <c r="C1" s="57"/>
      <c r="G1" s="57"/>
      <c r="H1" s="57"/>
      <c r="O1" s="974" t="s">
        <v>239</v>
      </c>
      <c r="P1" s="974"/>
      <c r="Q1" s="974"/>
      <c r="R1" s="974"/>
    </row>
    <row r="2" spans="1:18" ht="22.5" customHeight="1">
      <c r="A2" s="964" t="s">
        <v>238</v>
      </c>
      <c r="B2" s="964"/>
      <c r="C2" s="964"/>
      <c r="D2" s="964"/>
      <c r="E2" s="964"/>
      <c r="G2" s="964" t="s">
        <v>522</v>
      </c>
      <c r="H2" s="964"/>
      <c r="I2" s="964"/>
      <c r="J2" s="964"/>
      <c r="K2" s="964"/>
      <c r="L2" s="964"/>
      <c r="M2" s="964"/>
      <c r="N2" s="964"/>
      <c r="O2" s="976" t="s">
        <v>4</v>
      </c>
      <c r="P2" s="976"/>
      <c r="Q2" s="976"/>
      <c r="R2" s="976"/>
    </row>
    <row r="3" spans="1:18" ht="18.75" customHeight="1" thickBot="1">
      <c r="A3" s="1193" t="s">
        <v>5</v>
      </c>
      <c r="B3" s="1193"/>
      <c r="C3" s="1193"/>
      <c r="D3" s="1193"/>
      <c r="E3" s="1193"/>
      <c r="F3" s="57"/>
      <c r="G3" s="57"/>
      <c r="H3" s="57"/>
      <c r="I3" s="57"/>
      <c r="J3" s="57"/>
      <c r="K3" s="57"/>
      <c r="L3" s="57"/>
      <c r="M3" s="57"/>
      <c r="N3" s="57"/>
      <c r="O3" s="1194">
        <v>3</v>
      </c>
      <c r="P3" s="1194"/>
      <c r="Q3" s="1194"/>
      <c r="R3" s="1194"/>
    </row>
    <row r="4" spans="1:18" ht="18.75" customHeight="1">
      <c r="A4" s="86"/>
      <c r="B4" s="58" t="s">
        <v>8</v>
      </c>
      <c r="C4" s="998" t="s">
        <v>240</v>
      </c>
      <c r="D4" s="999"/>
      <c r="E4" s="999"/>
      <c r="F4" s="999"/>
      <c r="G4" s="1130"/>
      <c r="H4" s="33" t="s">
        <v>42</v>
      </c>
      <c r="I4" s="998" t="s">
        <v>247</v>
      </c>
      <c r="J4" s="999"/>
      <c r="K4" s="999"/>
      <c r="L4" s="999"/>
      <c r="M4" s="999"/>
      <c r="N4" s="999"/>
      <c r="O4" s="999"/>
      <c r="P4" s="1130"/>
      <c r="Q4" s="33" t="s">
        <v>42</v>
      </c>
      <c r="R4" s="34"/>
    </row>
    <row r="5" spans="1:18" ht="17.25" customHeight="1">
      <c r="A5" s="87" t="s">
        <v>7</v>
      </c>
      <c r="B5" s="67" t="s">
        <v>13</v>
      </c>
      <c r="C5" s="1189" t="s">
        <v>243</v>
      </c>
      <c r="D5" s="1189"/>
      <c r="E5" s="1189" t="s">
        <v>245</v>
      </c>
      <c r="F5" s="1189"/>
      <c r="G5" s="85" t="s">
        <v>246</v>
      </c>
      <c r="H5" s="76" t="s">
        <v>241</v>
      </c>
      <c r="I5" s="1192" t="s">
        <v>250</v>
      </c>
      <c r="J5" s="1189"/>
      <c r="K5" s="1189" t="s">
        <v>252</v>
      </c>
      <c r="L5" s="1189"/>
      <c r="M5" s="1189" t="s">
        <v>252</v>
      </c>
      <c r="N5" s="1189"/>
      <c r="O5" s="1189" t="s">
        <v>252</v>
      </c>
      <c r="P5" s="1190"/>
      <c r="Q5" s="76" t="s">
        <v>248</v>
      </c>
      <c r="R5" s="88" t="s">
        <v>249</v>
      </c>
    </row>
    <row r="6" spans="1:18" ht="16.5" customHeight="1">
      <c r="A6" s="89"/>
      <c r="B6" s="90"/>
      <c r="C6" s="1191" t="s">
        <v>244</v>
      </c>
      <c r="D6" s="1191"/>
      <c r="E6" s="1191" t="s">
        <v>244</v>
      </c>
      <c r="F6" s="1191"/>
      <c r="G6" s="82" t="s">
        <v>204</v>
      </c>
      <c r="H6" s="22" t="s">
        <v>242</v>
      </c>
      <c r="I6" s="1191" t="s">
        <v>251</v>
      </c>
      <c r="J6" s="1191"/>
      <c r="K6" s="1191" t="s">
        <v>253</v>
      </c>
      <c r="L6" s="1191"/>
      <c r="M6" s="1191" t="s">
        <v>254</v>
      </c>
      <c r="N6" s="1191"/>
      <c r="O6" s="1191" t="s">
        <v>255</v>
      </c>
      <c r="P6" s="1191"/>
      <c r="Q6" s="22" t="s">
        <v>242</v>
      </c>
      <c r="R6" s="88"/>
    </row>
    <row r="7" spans="1:18" ht="18.649999999999999" customHeight="1">
      <c r="A7" s="80"/>
      <c r="B7" s="68"/>
      <c r="C7" s="91" t="s">
        <v>204</v>
      </c>
      <c r="D7" s="91" t="s">
        <v>256</v>
      </c>
      <c r="E7" s="91" t="s">
        <v>204</v>
      </c>
      <c r="F7" s="91" t="s">
        <v>256</v>
      </c>
      <c r="G7" s="91" t="s">
        <v>204</v>
      </c>
      <c r="H7" s="91"/>
      <c r="I7" s="91" t="s">
        <v>204</v>
      </c>
      <c r="J7" s="91" t="s">
        <v>256</v>
      </c>
      <c r="K7" s="91" t="s">
        <v>204</v>
      </c>
      <c r="L7" s="91" t="s">
        <v>256</v>
      </c>
      <c r="M7" s="91" t="s">
        <v>204</v>
      </c>
      <c r="N7" s="91" t="s">
        <v>256</v>
      </c>
      <c r="O7" s="91" t="s">
        <v>204</v>
      </c>
      <c r="P7" s="91" t="s">
        <v>256</v>
      </c>
      <c r="Q7" s="22"/>
      <c r="R7" s="56"/>
    </row>
    <row r="8" spans="1:18" ht="17.149999999999999" customHeight="1">
      <c r="A8" s="43">
        <v>1</v>
      </c>
      <c r="B8" s="25" t="s">
        <v>16</v>
      </c>
      <c r="C8" s="509"/>
      <c r="D8" s="509"/>
      <c r="E8" s="509"/>
      <c r="F8" s="509"/>
      <c r="G8" s="509"/>
      <c r="H8" s="552">
        <f t="shared" ref="H8:H32" si="0">C8+E8+G8</f>
        <v>0</v>
      </c>
      <c r="I8" s="509"/>
      <c r="J8" s="509"/>
      <c r="K8" s="509"/>
      <c r="L8" s="509"/>
      <c r="M8" s="509"/>
      <c r="N8" s="509"/>
      <c r="O8" s="509"/>
      <c r="P8" s="509"/>
      <c r="Q8" s="553">
        <f>I8+K8+M8+O8</f>
        <v>0</v>
      </c>
      <c r="R8" s="554">
        <f>H8+Q8</f>
        <v>0</v>
      </c>
    </row>
    <row r="9" spans="1:18" s="462" customFormat="1" ht="17.149999999999999" customHeight="1">
      <c r="A9" s="450">
        <v>2</v>
      </c>
      <c r="B9" s="384" t="s">
        <v>17</v>
      </c>
      <c r="C9" s="532"/>
      <c r="D9" s="532"/>
      <c r="E9" s="532"/>
      <c r="F9" s="532"/>
      <c r="G9" s="532"/>
      <c r="H9" s="555">
        <f t="shared" si="0"/>
        <v>0</v>
      </c>
      <c r="I9" s="532"/>
      <c r="J9" s="532"/>
      <c r="K9" s="532"/>
      <c r="L9" s="532"/>
      <c r="M9" s="532"/>
      <c r="N9" s="532"/>
      <c r="O9" s="532"/>
      <c r="P9" s="532"/>
      <c r="Q9" s="556">
        <f>I9+K9+M9+O9</f>
        <v>0</v>
      </c>
      <c r="R9" s="557">
        <f>H9+Q9</f>
        <v>0</v>
      </c>
    </row>
    <row r="10" spans="1:18" ht="17.149999999999999" customHeight="1">
      <c r="A10" s="43">
        <v>3</v>
      </c>
      <c r="B10" s="25" t="s">
        <v>103</v>
      </c>
      <c r="C10" s="509"/>
      <c r="D10" s="509"/>
      <c r="E10" s="509"/>
      <c r="F10" s="509"/>
      <c r="G10" s="509"/>
      <c r="H10" s="552">
        <f t="shared" si="0"/>
        <v>0</v>
      </c>
      <c r="I10" s="509"/>
      <c r="J10" s="509"/>
      <c r="K10" s="509"/>
      <c r="L10" s="509"/>
      <c r="M10" s="509"/>
      <c r="N10" s="509"/>
      <c r="O10" s="509"/>
      <c r="P10" s="509"/>
      <c r="Q10" s="553">
        <f>I10+K10+M10+O10</f>
        <v>0</v>
      </c>
      <c r="R10" s="554">
        <f>H10+Q10</f>
        <v>0</v>
      </c>
    </row>
    <row r="11" spans="1:18" ht="17.149999999999999" customHeight="1">
      <c r="A11" s="43">
        <v>4</v>
      </c>
      <c r="B11" s="25" t="s">
        <v>18</v>
      </c>
      <c r="C11" s="509"/>
      <c r="D11" s="509"/>
      <c r="E11" s="509"/>
      <c r="F11" s="509"/>
      <c r="G11" s="509"/>
      <c r="H11" s="552">
        <f t="shared" si="0"/>
        <v>0</v>
      </c>
      <c r="I11" s="509"/>
      <c r="J11" s="509"/>
      <c r="K11" s="509"/>
      <c r="L11" s="509"/>
      <c r="M11" s="509"/>
      <c r="N11" s="509"/>
      <c r="O11" s="509"/>
      <c r="P11" s="509"/>
      <c r="Q11" s="553">
        <f>I11+K11+M11+O11</f>
        <v>0</v>
      </c>
      <c r="R11" s="554">
        <f>H11+Q11</f>
        <v>0</v>
      </c>
    </row>
    <row r="12" spans="1:18" s="462" customFormat="1" ht="17.149999999999999" customHeight="1">
      <c r="A12" s="450">
        <v>5</v>
      </c>
      <c r="B12" s="384" t="s">
        <v>34</v>
      </c>
      <c r="C12" s="532"/>
      <c r="D12" s="532"/>
      <c r="E12" s="532"/>
      <c r="F12" s="532"/>
      <c r="G12" s="532"/>
      <c r="H12" s="555">
        <f t="shared" si="0"/>
        <v>0</v>
      </c>
      <c r="I12" s="532"/>
      <c r="J12" s="532"/>
      <c r="K12" s="532"/>
      <c r="L12" s="532"/>
      <c r="M12" s="532"/>
      <c r="N12" s="532"/>
      <c r="O12" s="532"/>
      <c r="P12" s="532"/>
      <c r="Q12" s="556">
        <f>I12+K12+M12+O12</f>
        <v>0</v>
      </c>
      <c r="R12" s="557">
        <f>H12+Q12</f>
        <v>0</v>
      </c>
    </row>
    <row r="13" spans="1:18" ht="17.149999999999999" customHeight="1">
      <c r="A13" s="43">
        <v>6</v>
      </c>
      <c r="B13" s="25" t="s">
        <v>19</v>
      </c>
      <c r="C13" s="509"/>
      <c r="D13" s="509"/>
      <c r="E13" s="509"/>
      <c r="F13" s="509"/>
      <c r="G13" s="509"/>
      <c r="H13" s="552">
        <f t="shared" si="0"/>
        <v>0</v>
      </c>
      <c r="I13" s="509"/>
      <c r="J13" s="509"/>
      <c r="K13" s="509"/>
      <c r="L13" s="509"/>
      <c r="M13" s="509"/>
      <c r="N13" s="509"/>
      <c r="O13" s="509"/>
      <c r="P13" s="509"/>
      <c r="Q13" s="553">
        <f t="shared" ref="Q13:Q32" si="1">I13+K13+M13+O13</f>
        <v>0</v>
      </c>
      <c r="R13" s="554">
        <f t="shared" ref="R13:R29" si="2">H13+Q13</f>
        <v>0</v>
      </c>
    </row>
    <row r="14" spans="1:18" ht="17.149999999999999" customHeight="1">
      <c r="A14" s="43">
        <v>7</v>
      </c>
      <c r="B14" s="25" t="s">
        <v>285</v>
      </c>
      <c r="C14" s="509"/>
      <c r="D14" s="509"/>
      <c r="E14" s="509"/>
      <c r="F14" s="509"/>
      <c r="G14" s="509"/>
      <c r="H14" s="552">
        <f t="shared" si="0"/>
        <v>0</v>
      </c>
      <c r="I14" s="509"/>
      <c r="J14" s="509"/>
      <c r="K14" s="509"/>
      <c r="L14" s="509"/>
      <c r="M14" s="509"/>
      <c r="N14" s="509"/>
      <c r="O14" s="509"/>
      <c r="P14" s="509"/>
      <c r="Q14" s="553">
        <f t="shared" si="1"/>
        <v>0</v>
      </c>
      <c r="R14" s="554">
        <f t="shared" si="2"/>
        <v>0</v>
      </c>
    </row>
    <row r="15" spans="1:18" ht="17.149999999999999" customHeight="1">
      <c r="A15" s="43">
        <v>8</v>
      </c>
      <c r="B15" s="25" t="s">
        <v>20</v>
      </c>
      <c r="C15" s="509"/>
      <c r="D15" s="509"/>
      <c r="E15" s="509"/>
      <c r="F15" s="509"/>
      <c r="G15" s="509"/>
      <c r="H15" s="552">
        <f t="shared" si="0"/>
        <v>0</v>
      </c>
      <c r="I15" s="509"/>
      <c r="J15" s="509"/>
      <c r="K15" s="509"/>
      <c r="L15" s="509"/>
      <c r="M15" s="509"/>
      <c r="N15" s="509"/>
      <c r="O15" s="509"/>
      <c r="P15" s="509"/>
      <c r="Q15" s="553">
        <f t="shared" si="1"/>
        <v>0</v>
      </c>
      <c r="R15" s="554">
        <f t="shared" si="2"/>
        <v>0</v>
      </c>
    </row>
    <row r="16" spans="1:18" ht="17.149999999999999" customHeight="1">
      <c r="A16" s="43">
        <v>9</v>
      </c>
      <c r="B16" s="25" t="s">
        <v>21</v>
      </c>
      <c r="C16" s="509"/>
      <c r="D16" s="509"/>
      <c r="E16" s="509"/>
      <c r="F16" s="509"/>
      <c r="G16" s="509"/>
      <c r="H16" s="552">
        <f t="shared" si="0"/>
        <v>0</v>
      </c>
      <c r="I16" s="509"/>
      <c r="J16" s="509"/>
      <c r="K16" s="509"/>
      <c r="L16" s="509"/>
      <c r="M16" s="509"/>
      <c r="N16" s="509"/>
      <c r="O16" s="509"/>
      <c r="P16" s="509"/>
      <c r="Q16" s="553">
        <f t="shared" si="1"/>
        <v>0</v>
      </c>
      <c r="R16" s="554">
        <f t="shared" si="2"/>
        <v>0</v>
      </c>
    </row>
    <row r="17" spans="1:18" ht="17.149999999999999" customHeight="1">
      <c r="A17" s="43">
        <v>10</v>
      </c>
      <c r="B17" s="25" t="s">
        <v>22</v>
      </c>
      <c r="C17" s="509"/>
      <c r="D17" s="509"/>
      <c r="E17" s="509"/>
      <c r="F17" s="509"/>
      <c r="G17" s="509"/>
      <c r="H17" s="552">
        <f t="shared" si="0"/>
        <v>0</v>
      </c>
      <c r="I17" s="509"/>
      <c r="J17" s="509"/>
      <c r="K17" s="509"/>
      <c r="L17" s="509"/>
      <c r="M17" s="509"/>
      <c r="N17" s="509"/>
      <c r="O17" s="509"/>
      <c r="P17" s="509"/>
      <c r="Q17" s="553">
        <f t="shared" si="1"/>
        <v>0</v>
      </c>
      <c r="R17" s="554">
        <f t="shared" si="2"/>
        <v>0</v>
      </c>
    </row>
    <row r="18" spans="1:18" ht="17.149999999999999" customHeight="1">
      <c r="A18" s="43">
        <v>11</v>
      </c>
      <c r="B18" s="25" t="s">
        <v>35</v>
      </c>
      <c r="C18" s="509"/>
      <c r="D18" s="509"/>
      <c r="E18" s="509"/>
      <c r="F18" s="509"/>
      <c r="G18" s="509"/>
      <c r="H18" s="552">
        <f t="shared" si="0"/>
        <v>0</v>
      </c>
      <c r="I18" s="509"/>
      <c r="J18" s="509"/>
      <c r="K18" s="509"/>
      <c r="L18" s="509"/>
      <c r="M18" s="509"/>
      <c r="N18" s="509"/>
      <c r="O18" s="509"/>
      <c r="P18" s="509"/>
      <c r="Q18" s="553">
        <f t="shared" si="1"/>
        <v>0</v>
      </c>
      <c r="R18" s="554">
        <f t="shared" si="2"/>
        <v>0</v>
      </c>
    </row>
    <row r="19" spans="1:18" ht="17.149999999999999" customHeight="1">
      <c r="A19" s="43">
        <v>12</v>
      </c>
      <c r="B19" s="25" t="s">
        <v>23</v>
      </c>
      <c r="C19" s="509"/>
      <c r="D19" s="509"/>
      <c r="E19" s="509"/>
      <c r="F19" s="509"/>
      <c r="G19" s="509"/>
      <c r="H19" s="552">
        <f t="shared" si="0"/>
        <v>0</v>
      </c>
      <c r="I19" s="509"/>
      <c r="J19" s="509"/>
      <c r="K19" s="509"/>
      <c r="L19" s="509"/>
      <c r="M19" s="509"/>
      <c r="N19" s="509"/>
      <c r="O19" s="509"/>
      <c r="P19" s="509"/>
      <c r="Q19" s="553">
        <f t="shared" si="1"/>
        <v>0</v>
      </c>
      <c r="R19" s="554">
        <f t="shared" si="2"/>
        <v>0</v>
      </c>
    </row>
    <row r="20" spans="1:18" ht="17.149999999999999" customHeight="1">
      <c r="A20" s="43">
        <v>13</v>
      </c>
      <c r="B20" s="25" t="s">
        <v>24</v>
      </c>
      <c r="C20" s="509"/>
      <c r="D20" s="509"/>
      <c r="E20" s="509"/>
      <c r="F20" s="509"/>
      <c r="G20" s="509"/>
      <c r="H20" s="552">
        <f t="shared" si="0"/>
        <v>0</v>
      </c>
      <c r="I20" s="509"/>
      <c r="J20" s="509"/>
      <c r="K20" s="509"/>
      <c r="L20" s="509"/>
      <c r="M20" s="509"/>
      <c r="N20" s="509"/>
      <c r="O20" s="509"/>
      <c r="P20" s="509"/>
      <c r="Q20" s="553">
        <f t="shared" si="1"/>
        <v>0</v>
      </c>
      <c r="R20" s="554">
        <f t="shared" si="2"/>
        <v>0</v>
      </c>
    </row>
    <row r="21" spans="1:18" ht="17.149999999999999" customHeight="1">
      <c r="A21" s="43">
        <v>14</v>
      </c>
      <c r="B21" s="25" t="s">
        <v>25</v>
      </c>
      <c r="C21" s="509"/>
      <c r="D21" s="558"/>
      <c r="E21" s="509"/>
      <c r="F21" s="558"/>
      <c r="G21" s="509"/>
      <c r="H21" s="552">
        <f t="shared" si="0"/>
        <v>0</v>
      </c>
      <c r="I21" s="509"/>
      <c r="J21" s="558"/>
      <c r="K21" s="509"/>
      <c r="L21" s="509"/>
      <c r="M21" s="509"/>
      <c r="N21" s="509"/>
      <c r="O21" s="509"/>
      <c r="P21" s="558"/>
      <c r="Q21" s="553">
        <f t="shared" si="1"/>
        <v>0</v>
      </c>
      <c r="R21" s="554">
        <f t="shared" si="2"/>
        <v>0</v>
      </c>
    </row>
    <row r="22" spans="1:18" s="462" customFormat="1" ht="17.149999999999999" customHeight="1">
      <c r="A22" s="450">
        <v>15</v>
      </c>
      <c r="B22" s="384" t="s">
        <v>395</v>
      </c>
      <c r="C22" s="532"/>
      <c r="D22" s="559"/>
      <c r="E22" s="532"/>
      <c r="F22" s="559"/>
      <c r="G22" s="532"/>
      <c r="H22" s="552">
        <f t="shared" si="0"/>
        <v>0</v>
      </c>
      <c r="I22" s="532"/>
      <c r="J22" s="559"/>
      <c r="K22" s="532"/>
      <c r="L22" s="532"/>
      <c r="M22" s="532"/>
      <c r="N22" s="532"/>
      <c r="O22" s="532"/>
      <c r="P22" s="559"/>
      <c r="Q22" s="556">
        <v>0</v>
      </c>
      <c r="R22" s="554">
        <f t="shared" si="2"/>
        <v>0</v>
      </c>
    </row>
    <row r="23" spans="1:18" s="462" customFormat="1" ht="17.149999999999999" customHeight="1">
      <c r="A23" s="450">
        <v>16</v>
      </c>
      <c r="B23" s="384" t="s">
        <v>36</v>
      </c>
      <c r="C23" s="532"/>
      <c r="D23" s="532"/>
      <c r="E23" s="532"/>
      <c r="F23" s="532"/>
      <c r="G23" s="532"/>
      <c r="H23" s="555">
        <v>0</v>
      </c>
      <c r="I23" s="532"/>
      <c r="J23" s="532"/>
      <c r="K23" s="532"/>
      <c r="L23" s="532"/>
      <c r="M23" s="532"/>
      <c r="N23" s="532"/>
      <c r="O23" s="532"/>
      <c r="P23" s="532"/>
      <c r="Q23" s="556">
        <v>0</v>
      </c>
      <c r="R23" s="554">
        <f t="shared" si="2"/>
        <v>0</v>
      </c>
    </row>
    <row r="24" spans="1:18" ht="17.149999999999999" customHeight="1">
      <c r="A24" s="43">
        <v>17</v>
      </c>
      <c r="B24" s="25" t="s">
        <v>26</v>
      </c>
      <c r="C24" s="509"/>
      <c r="D24" s="509"/>
      <c r="E24" s="509"/>
      <c r="F24" s="560"/>
      <c r="G24" s="509"/>
      <c r="H24" s="552">
        <f t="shared" si="0"/>
        <v>0</v>
      </c>
      <c r="I24" s="509"/>
      <c r="J24" s="509"/>
      <c r="K24" s="509"/>
      <c r="L24" s="509"/>
      <c r="M24" s="509"/>
      <c r="N24" s="509"/>
      <c r="O24" s="509"/>
      <c r="P24" s="509"/>
      <c r="Q24" s="553">
        <f t="shared" si="1"/>
        <v>0</v>
      </c>
      <c r="R24" s="554">
        <f t="shared" si="2"/>
        <v>0</v>
      </c>
    </row>
    <row r="25" spans="1:18" ht="17.149999999999999" customHeight="1">
      <c r="A25" s="43">
        <v>18</v>
      </c>
      <c r="B25" s="25" t="s">
        <v>27</v>
      </c>
      <c r="C25" s="509"/>
      <c r="D25" s="509"/>
      <c r="E25" s="509"/>
      <c r="F25" s="509"/>
      <c r="G25" s="509"/>
      <c r="H25" s="552">
        <f t="shared" si="0"/>
        <v>0</v>
      </c>
      <c r="I25" s="509"/>
      <c r="J25" s="509"/>
      <c r="K25" s="509"/>
      <c r="L25" s="509"/>
      <c r="M25" s="509"/>
      <c r="N25" s="509"/>
      <c r="O25" s="509"/>
      <c r="P25" s="509"/>
      <c r="Q25" s="553">
        <f t="shared" si="1"/>
        <v>0</v>
      </c>
      <c r="R25" s="554">
        <f t="shared" si="2"/>
        <v>0</v>
      </c>
    </row>
    <row r="26" spans="1:18" s="462" customFormat="1" ht="17.149999999999999" customHeight="1">
      <c r="A26" s="450">
        <v>19</v>
      </c>
      <c r="B26" s="384" t="s">
        <v>28</v>
      </c>
      <c r="C26" s="532"/>
      <c r="D26" s="532"/>
      <c r="E26" s="532"/>
      <c r="F26" s="532"/>
      <c r="G26" s="532"/>
      <c r="H26" s="555">
        <f t="shared" si="0"/>
        <v>0</v>
      </c>
      <c r="I26" s="561"/>
      <c r="J26" s="532"/>
      <c r="K26" s="532"/>
      <c r="L26" s="532"/>
      <c r="M26" s="532"/>
      <c r="N26" s="532"/>
      <c r="O26" s="532"/>
      <c r="P26" s="532"/>
      <c r="Q26" s="556">
        <f t="shared" si="1"/>
        <v>0</v>
      </c>
      <c r="R26" s="557">
        <f t="shared" si="2"/>
        <v>0</v>
      </c>
    </row>
    <row r="27" spans="1:18" s="462" customFormat="1" ht="17.149999999999999" customHeight="1">
      <c r="A27" s="450">
        <v>20</v>
      </c>
      <c r="B27" s="384" t="s">
        <v>29</v>
      </c>
      <c r="C27" s="532"/>
      <c r="D27" s="532"/>
      <c r="E27" s="532"/>
      <c r="F27" s="532"/>
      <c r="G27" s="532"/>
      <c r="H27" s="555">
        <f t="shared" si="0"/>
        <v>0</v>
      </c>
      <c r="I27" s="532"/>
      <c r="J27" s="532"/>
      <c r="K27" s="532"/>
      <c r="L27" s="532"/>
      <c r="M27" s="532"/>
      <c r="N27" s="532"/>
      <c r="O27" s="532"/>
      <c r="P27" s="532"/>
      <c r="Q27" s="556">
        <f t="shared" si="1"/>
        <v>0</v>
      </c>
      <c r="R27" s="557">
        <f>H27+Q27</f>
        <v>0</v>
      </c>
    </row>
    <row r="28" spans="1:18" ht="17.149999999999999" customHeight="1">
      <c r="A28" s="43">
        <v>21</v>
      </c>
      <c r="B28" s="25" t="s">
        <v>37</v>
      </c>
      <c r="C28" s="509"/>
      <c r="D28" s="509"/>
      <c r="E28" s="509"/>
      <c r="F28" s="509"/>
      <c r="G28" s="509"/>
      <c r="H28" s="552">
        <f t="shared" si="0"/>
        <v>0</v>
      </c>
      <c r="I28" s="509"/>
      <c r="J28" s="509"/>
      <c r="K28" s="509"/>
      <c r="L28" s="509"/>
      <c r="M28" s="509"/>
      <c r="N28" s="509"/>
      <c r="O28" s="509"/>
      <c r="P28" s="509"/>
      <c r="Q28" s="553">
        <f t="shared" si="1"/>
        <v>0</v>
      </c>
      <c r="R28" s="554">
        <f t="shared" si="2"/>
        <v>0</v>
      </c>
    </row>
    <row r="29" spans="1:18" ht="17.149999999999999" customHeight="1">
      <c r="A29" s="43">
        <v>22</v>
      </c>
      <c r="B29" s="25" t="s">
        <v>409</v>
      </c>
      <c r="C29" s="509"/>
      <c r="D29" s="509"/>
      <c r="E29" s="509"/>
      <c r="F29" s="509"/>
      <c r="G29" s="509"/>
      <c r="H29" s="552">
        <f t="shared" si="0"/>
        <v>0</v>
      </c>
      <c r="I29" s="509"/>
      <c r="J29" s="509"/>
      <c r="K29" s="509"/>
      <c r="L29" s="509"/>
      <c r="M29" s="509"/>
      <c r="N29" s="509"/>
      <c r="O29" s="509"/>
      <c r="P29" s="509"/>
      <c r="Q29" s="553">
        <f t="shared" si="1"/>
        <v>0</v>
      </c>
      <c r="R29" s="554">
        <f t="shared" si="2"/>
        <v>0</v>
      </c>
    </row>
    <row r="30" spans="1:18" ht="17.149999999999999" customHeight="1">
      <c r="A30" s="43">
        <v>23</v>
      </c>
      <c r="B30" s="25" t="s">
        <v>43</v>
      </c>
      <c r="C30" s="509"/>
      <c r="D30" s="509"/>
      <c r="E30" s="509"/>
      <c r="F30" s="509"/>
      <c r="G30" s="509"/>
      <c r="H30" s="552">
        <f t="shared" si="0"/>
        <v>0</v>
      </c>
      <c r="I30" s="509"/>
      <c r="J30" s="509"/>
      <c r="K30" s="509"/>
      <c r="L30" s="509"/>
      <c r="M30" s="509"/>
      <c r="N30" s="509"/>
      <c r="O30" s="509"/>
      <c r="P30" s="509"/>
      <c r="Q30" s="553">
        <f t="shared" si="1"/>
        <v>0</v>
      </c>
      <c r="R30" s="554">
        <f>H30+Q30</f>
        <v>0</v>
      </c>
    </row>
    <row r="31" spans="1:18" ht="17.149999999999999" customHeight="1">
      <c r="A31" s="43">
        <v>24</v>
      </c>
      <c r="B31" s="25" t="s">
        <v>38</v>
      </c>
      <c r="C31" s="509"/>
      <c r="D31" s="509"/>
      <c r="E31" s="509"/>
      <c r="F31" s="509"/>
      <c r="G31" s="509"/>
      <c r="H31" s="552">
        <f t="shared" si="0"/>
        <v>0</v>
      </c>
      <c r="I31" s="509"/>
      <c r="J31" s="509"/>
      <c r="K31" s="509"/>
      <c r="L31" s="509"/>
      <c r="M31" s="509"/>
      <c r="N31" s="509"/>
      <c r="O31" s="509"/>
      <c r="P31" s="509"/>
      <c r="Q31" s="553">
        <f t="shared" si="1"/>
        <v>0</v>
      </c>
      <c r="R31" s="554">
        <f>H31+Q31</f>
        <v>0</v>
      </c>
    </row>
    <row r="32" spans="1:18" ht="17.149999999999999" customHeight="1">
      <c r="A32" s="43">
        <v>25</v>
      </c>
      <c r="B32" s="25" t="s">
        <v>39</v>
      </c>
      <c r="C32" s="509"/>
      <c r="D32" s="509"/>
      <c r="E32" s="509"/>
      <c r="F32" s="509"/>
      <c r="G32" s="509"/>
      <c r="H32" s="552">
        <f t="shared" si="0"/>
        <v>0</v>
      </c>
      <c r="I32" s="509"/>
      <c r="J32" s="509"/>
      <c r="K32" s="509"/>
      <c r="L32" s="509"/>
      <c r="M32" s="509"/>
      <c r="N32" s="509"/>
      <c r="O32" s="509"/>
      <c r="P32" s="509"/>
      <c r="Q32" s="553">
        <f t="shared" si="1"/>
        <v>0</v>
      </c>
      <c r="R32" s="554">
        <f>H32+Q32</f>
        <v>0</v>
      </c>
    </row>
    <row r="33" spans="1:18" ht="18.649999999999999" customHeight="1" thickBot="1">
      <c r="A33" s="1166" t="s">
        <v>30</v>
      </c>
      <c r="B33" s="1167"/>
      <c r="C33" s="562">
        <f>SUM(C8:C32)</f>
        <v>0</v>
      </c>
      <c r="D33" s="562"/>
      <c r="E33" s="562">
        <f>SUM(E8:E32)</f>
        <v>0</v>
      </c>
      <c r="F33" s="562"/>
      <c r="G33" s="562">
        <f>SUM(G8:G32)</f>
        <v>0</v>
      </c>
      <c r="H33" s="562">
        <f>SUM(H8:H32)</f>
        <v>0</v>
      </c>
      <c r="I33" s="562">
        <f>SUM(I8:I32)</f>
        <v>0</v>
      </c>
      <c r="J33" s="562"/>
      <c r="K33" s="562">
        <f>SUM(K8:K32)</f>
        <v>0</v>
      </c>
      <c r="L33" s="562"/>
      <c r="M33" s="562">
        <f>SUM(M8:M32)</f>
        <v>0</v>
      </c>
      <c r="N33" s="562"/>
      <c r="O33" s="562">
        <f>SUM(O8:O32)</f>
        <v>0</v>
      </c>
      <c r="P33" s="562"/>
      <c r="Q33" s="562">
        <f>SUM(Q8:Q32)</f>
        <v>0</v>
      </c>
      <c r="R33" s="563">
        <f>SUM(R8:R32)</f>
        <v>0</v>
      </c>
    </row>
  </sheetData>
  <mergeCells count="21">
    <mergeCell ref="A3:E3"/>
    <mergeCell ref="O1:R1"/>
    <mergeCell ref="O2:R2"/>
    <mergeCell ref="O3:R3"/>
    <mergeCell ref="C4:G4"/>
    <mergeCell ref="I4:P4"/>
    <mergeCell ref="G2:N2"/>
    <mergeCell ref="A2:E2"/>
    <mergeCell ref="O5:P5"/>
    <mergeCell ref="C6:D6"/>
    <mergeCell ref="O6:P6"/>
    <mergeCell ref="A33:B33"/>
    <mergeCell ref="E6:F6"/>
    <mergeCell ref="I6:J6"/>
    <mergeCell ref="K6:L6"/>
    <mergeCell ref="M6:N6"/>
    <mergeCell ref="C5:D5"/>
    <mergeCell ref="E5:F5"/>
    <mergeCell ref="I5:J5"/>
    <mergeCell ref="K5:L5"/>
    <mergeCell ref="M5:N5"/>
  </mergeCells>
  <phoneticPr fontId="0" type="noConversion"/>
  <printOptions horizontalCentered="1"/>
  <pageMargins left="0.25" right="0" top="0.25" bottom="0" header="0.25" footer="0.25"/>
  <pageSetup paperSize="9" orientation="landscape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0"/>
  </sheetPr>
  <dimension ref="A1:M13"/>
  <sheetViews>
    <sheetView workbookViewId="0">
      <selection activeCell="G19" sqref="G18:G19"/>
    </sheetView>
  </sheetViews>
  <sheetFormatPr defaultRowHeight="12.5"/>
  <cols>
    <col min="1" max="1" width="5" bestFit="1" customWidth="1"/>
    <col min="2" max="2" width="22.81640625" customWidth="1"/>
    <col min="3" max="3" width="14.81640625" customWidth="1"/>
    <col min="4" max="5" width="11.1796875" customWidth="1"/>
    <col min="6" max="7" width="12.81640625" customWidth="1"/>
    <col min="8" max="8" width="11.1796875" customWidth="1"/>
    <col min="9" max="9" width="12.54296875" customWidth="1"/>
    <col min="10" max="10" width="17" customWidth="1"/>
    <col min="11" max="11" width="14.81640625" customWidth="1"/>
    <col min="12" max="14" width="9.81640625" customWidth="1"/>
  </cols>
  <sheetData>
    <row r="1" spans="1:13" ht="27">
      <c r="H1" s="974" t="s">
        <v>239</v>
      </c>
      <c r="I1" s="974"/>
      <c r="J1" s="974"/>
      <c r="K1" s="246"/>
      <c r="L1" s="246"/>
    </row>
    <row r="2" spans="1:13" ht="33">
      <c r="H2" s="976" t="s">
        <v>4</v>
      </c>
      <c r="I2" s="976"/>
      <c r="J2" s="976"/>
      <c r="K2" s="244"/>
      <c r="L2" s="244"/>
    </row>
    <row r="3" spans="1:13" ht="25">
      <c r="A3" s="964" t="s">
        <v>238</v>
      </c>
      <c r="B3" s="964"/>
      <c r="C3" s="964"/>
      <c r="D3" s="964"/>
      <c r="E3" s="666"/>
      <c r="F3" s="666"/>
      <c r="G3" s="52"/>
      <c r="H3" s="1058">
        <v>3</v>
      </c>
      <c r="I3" s="1058"/>
      <c r="J3" s="1058"/>
    </row>
    <row r="4" spans="1:13" ht="30">
      <c r="A4" s="1075" t="s">
        <v>5</v>
      </c>
      <c r="B4" s="1075"/>
      <c r="C4" s="1075"/>
      <c r="D4" s="1075"/>
      <c r="E4" s="507"/>
      <c r="F4" s="507"/>
      <c r="G4" s="608"/>
      <c r="H4" s="667"/>
      <c r="I4" s="667"/>
      <c r="J4" s="667"/>
    </row>
    <row r="5" spans="1:13" ht="42.65" customHeight="1" thickBot="1">
      <c r="A5" s="1222" t="s">
        <v>537</v>
      </c>
      <c r="B5" s="1222"/>
      <c r="C5" s="1222"/>
      <c r="D5" s="1222"/>
      <c r="E5" s="1222"/>
      <c r="F5" s="1222"/>
      <c r="G5" s="1222"/>
      <c r="H5" s="1222"/>
      <c r="I5" s="1222"/>
      <c r="J5" s="1222"/>
      <c r="K5" s="1222"/>
    </row>
    <row r="6" spans="1:13" ht="27.65" customHeight="1">
      <c r="A6" s="1213" t="s">
        <v>7</v>
      </c>
      <c r="B6" s="1216" t="s">
        <v>41</v>
      </c>
      <c r="C6" s="1210" t="s">
        <v>525</v>
      </c>
      <c r="D6" s="1220" t="s">
        <v>526</v>
      </c>
      <c r="E6" s="1221"/>
      <c r="F6" s="1208" t="s">
        <v>527</v>
      </c>
      <c r="G6" s="1209"/>
      <c r="H6" s="1210" t="s">
        <v>528</v>
      </c>
      <c r="I6" s="1195" t="s">
        <v>529</v>
      </c>
      <c r="J6" s="1198" t="s">
        <v>249</v>
      </c>
      <c r="K6" s="1201" t="s">
        <v>12</v>
      </c>
    </row>
    <row r="7" spans="1:13" ht="41.5" customHeight="1">
      <c r="A7" s="1214"/>
      <c r="B7" s="1217"/>
      <c r="C7" s="1219"/>
      <c r="D7" s="1204" t="s">
        <v>530</v>
      </c>
      <c r="E7" s="1205"/>
      <c r="F7" s="1206" t="s">
        <v>530</v>
      </c>
      <c r="G7" s="1207"/>
      <c r="H7" s="1211"/>
      <c r="I7" s="1196"/>
      <c r="J7" s="1199"/>
      <c r="K7" s="1202"/>
    </row>
    <row r="8" spans="1:13" ht="45.65" customHeight="1">
      <c r="A8" s="1215"/>
      <c r="B8" s="1218"/>
      <c r="C8" s="1211"/>
      <c r="D8" s="668" t="s">
        <v>532</v>
      </c>
      <c r="E8" s="668" t="s">
        <v>533</v>
      </c>
      <c r="F8" s="668" t="s">
        <v>534</v>
      </c>
      <c r="G8" s="668" t="s">
        <v>535</v>
      </c>
      <c r="H8" s="668" t="s">
        <v>536</v>
      </c>
      <c r="I8" s="1197"/>
      <c r="J8" s="1200"/>
      <c r="K8" s="1203"/>
    </row>
    <row r="9" spans="1:13" ht="30">
      <c r="A9" s="669">
        <v>1</v>
      </c>
      <c r="B9" s="670" t="s">
        <v>409</v>
      </c>
      <c r="C9" s="671"/>
      <c r="D9" s="672"/>
      <c r="E9" s="672"/>
      <c r="F9" s="672"/>
      <c r="G9" s="673"/>
      <c r="H9" s="673"/>
      <c r="I9" s="674">
        <f>SUM(D9:H9)</f>
        <v>0</v>
      </c>
      <c r="J9" s="675">
        <f>C9+I9</f>
        <v>0</v>
      </c>
      <c r="K9" s="676"/>
      <c r="L9" s="677"/>
      <c r="M9" s="677"/>
    </row>
    <row r="10" spans="1:13" ht="30">
      <c r="A10" s="669">
        <v>2</v>
      </c>
      <c r="B10" s="670" t="s">
        <v>43</v>
      </c>
      <c r="C10" s="671"/>
      <c r="D10" s="672"/>
      <c r="E10" s="672"/>
      <c r="F10" s="672"/>
      <c r="G10" s="672"/>
      <c r="H10" s="672"/>
      <c r="I10" s="674">
        <f>SUM(D10:H10)</f>
        <v>0</v>
      </c>
      <c r="J10" s="675">
        <f>C10+D10+E10+F10+G10+H10</f>
        <v>0</v>
      </c>
      <c r="K10" s="610"/>
    </row>
    <row r="11" spans="1:13" ht="30">
      <c r="A11" s="669">
        <v>3</v>
      </c>
      <c r="B11" s="670" t="s">
        <v>38</v>
      </c>
      <c r="C11" s="671"/>
      <c r="D11" s="672"/>
      <c r="E11" s="672"/>
      <c r="F11" s="672"/>
      <c r="G11" s="672"/>
      <c r="H11" s="672"/>
      <c r="I11" s="674">
        <f t="shared" ref="I11:I12" si="0">SUM(D11:H11)</f>
        <v>0</v>
      </c>
      <c r="J11" s="675">
        <f>C11+D11+E11+F11+G11+H11</f>
        <v>0</v>
      </c>
      <c r="K11" s="610"/>
    </row>
    <row r="12" spans="1:13" ht="30">
      <c r="A12" s="669">
        <v>4</v>
      </c>
      <c r="B12" s="670" t="s">
        <v>39</v>
      </c>
      <c r="C12" s="671"/>
      <c r="D12" s="672"/>
      <c r="E12" s="672"/>
      <c r="F12" s="672"/>
      <c r="G12" s="672"/>
      <c r="H12" s="672"/>
      <c r="I12" s="674">
        <f t="shared" si="0"/>
        <v>0</v>
      </c>
      <c r="J12" s="675">
        <f>C12+D12+E12+F12+G12+H12</f>
        <v>0</v>
      </c>
      <c r="K12" s="610"/>
    </row>
    <row r="13" spans="1:13" ht="23.5" thickBot="1">
      <c r="A13" s="1212" t="s">
        <v>531</v>
      </c>
      <c r="B13" s="1147"/>
      <c r="C13" s="678">
        <f>SUM(C9:C12)</f>
        <v>0</v>
      </c>
      <c r="D13" s="679">
        <f>SUM(D9:D12)</f>
        <v>0</v>
      </c>
      <c r="E13" s="679">
        <f>SUM(E9:E12)</f>
        <v>0</v>
      </c>
      <c r="F13" s="679">
        <f>SUM(F9:F12)</f>
        <v>0</v>
      </c>
      <c r="G13" s="680">
        <f t="shared" ref="G13:H13" si="1">SUM(G9:G12)</f>
        <v>0</v>
      </c>
      <c r="H13" s="680">
        <f t="shared" si="1"/>
        <v>0</v>
      </c>
      <c r="I13" s="678">
        <f>SUM(I9:I12)</f>
        <v>0</v>
      </c>
      <c r="J13" s="681">
        <f>SUM(J9:J12)</f>
        <v>0</v>
      </c>
      <c r="K13" s="614"/>
    </row>
  </sheetData>
  <mergeCells count="18">
    <mergeCell ref="A5:K5"/>
    <mergeCell ref="H1:J1"/>
    <mergeCell ref="H2:J2"/>
    <mergeCell ref="A3:D3"/>
    <mergeCell ref="H3:J3"/>
    <mergeCell ref="A4:D4"/>
    <mergeCell ref="A13:B13"/>
    <mergeCell ref="A6:A8"/>
    <mergeCell ref="B6:B8"/>
    <mergeCell ref="C6:C8"/>
    <mergeCell ref="D6:E6"/>
    <mergeCell ref="I6:I8"/>
    <mergeCell ref="J6:J8"/>
    <mergeCell ref="K6:K8"/>
    <mergeCell ref="D7:E7"/>
    <mergeCell ref="F7:G7"/>
    <mergeCell ref="F6:G6"/>
    <mergeCell ref="H6:H7"/>
  </mergeCells>
  <printOptions horizontalCentered="1"/>
  <pageMargins left="0.25" right="0.25" top="0.5" bottom="0.25" header="0.25" footer="0.25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0"/>
  </sheetPr>
  <dimension ref="A1:L32"/>
  <sheetViews>
    <sheetView workbookViewId="0">
      <selection activeCell="J6" sqref="J6"/>
    </sheetView>
  </sheetViews>
  <sheetFormatPr defaultColWidth="9.1796875" defaultRowHeight="12.5"/>
  <cols>
    <col min="1" max="1" width="5.453125" style="3" customWidth="1"/>
    <col min="2" max="2" width="15.1796875" style="3" customWidth="1"/>
    <col min="3" max="4" width="12.81640625" style="3" customWidth="1"/>
    <col min="5" max="10" width="11.81640625" style="3" customWidth="1"/>
    <col min="11" max="12" width="13.81640625" style="3" customWidth="1"/>
    <col min="13" max="16384" width="9.1796875" style="3"/>
  </cols>
  <sheetData>
    <row r="1" spans="1:12" ht="23.25" customHeight="1">
      <c r="A1" s="16"/>
      <c r="B1" s="16"/>
      <c r="C1" s="57"/>
      <c r="D1" s="57"/>
      <c r="E1" s="16"/>
      <c r="F1" s="16"/>
      <c r="G1" s="16"/>
      <c r="H1" s="16"/>
      <c r="I1" s="16"/>
      <c r="J1" s="975" t="s">
        <v>239</v>
      </c>
      <c r="K1" s="975"/>
      <c r="L1" s="975"/>
    </row>
    <row r="2" spans="1:12" ht="24" customHeight="1">
      <c r="A2" s="964" t="s">
        <v>238</v>
      </c>
      <c r="B2" s="964"/>
      <c r="C2" s="964"/>
      <c r="D2" s="964"/>
      <c r="E2" s="31"/>
      <c r="F2" s="16"/>
      <c r="G2" s="16"/>
      <c r="H2" s="16"/>
      <c r="I2" s="16"/>
      <c r="J2" s="993" t="s">
        <v>4</v>
      </c>
      <c r="K2" s="993"/>
      <c r="L2" s="993"/>
    </row>
    <row r="3" spans="1:12" ht="23.25" customHeight="1">
      <c r="A3" s="1228" t="s">
        <v>257</v>
      </c>
      <c r="B3" s="1228"/>
      <c r="C3" s="1228"/>
      <c r="D3" s="1228"/>
      <c r="E3" s="964" t="s">
        <v>410</v>
      </c>
      <c r="F3" s="964"/>
      <c r="G3" s="964"/>
      <c r="H3" s="964"/>
      <c r="I3" s="964"/>
      <c r="J3" s="994">
        <v>3</v>
      </c>
      <c r="K3" s="994"/>
      <c r="L3" s="994"/>
    </row>
    <row r="4" spans="1:12" ht="20.25" customHeight="1" thickBot="1">
      <c r="A4" s="92"/>
      <c r="B4" s="92"/>
      <c r="C4" s="16"/>
      <c r="D4" s="16"/>
      <c r="E4" s="1231" t="s">
        <v>523</v>
      </c>
      <c r="F4" s="1231"/>
      <c r="G4" s="1231"/>
      <c r="H4" s="1231"/>
      <c r="I4" s="1231"/>
      <c r="J4" s="95"/>
      <c r="K4" s="92"/>
      <c r="L4" s="92"/>
    </row>
    <row r="5" spans="1:12" ht="19.5" customHeight="1">
      <c r="A5" s="1229" t="s">
        <v>7</v>
      </c>
      <c r="B5" s="160" t="s">
        <v>8</v>
      </c>
      <c r="C5" s="1225" t="s">
        <v>258</v>
      </c>
      <c r="D5" s="1225"/>
      <c r="E5" s="1232" t="s">
        <v>408</v>
      </c>
      <c r="F5" s="1233"/>
      <c r="G5" s="1232" t="s">
        <v>259</v>
      </c>
      <c r="H5" s="1233"/>
      <c r="I5" s="1232" t="s">
        <v>268</v>
      </c>
      <c r="J5" s="1233"/>
      <c r="K5" s="1226" t="s">
        <v>42</v>
      </c>
      <c r="L5" s="1227"/>
    </row>
    <row r="6" spans="1:12" ht="18.75" customHeight="1">
      <c r="A6" s="1230"/>
      <c r="B6" s="161" t="s">
        <v>13</v>
      </c>
      <c r="C6" s="183" t="s">
        <v>260</v>
      </c>
      <c r="D6" s="183" t="s">
        <v>261</v>
      </c>
      <c r="E6" s="183" t="s">
        <v>260</v>
      </c>
      <c r="F6" s="183" t="s">
        <v>261</v>
      </c>
      <c r="G6" s="183" t="s">
        <v>260</v>
      </c>
      <c r="H6" s="183" t="s">
        <v>261</v>
      </c>
      <c r="I6" s="183" t="s">
        <v>260</v>
      </c>
      <c r="J6" s="183" t="s">
        <v>261</v>
      </c>
      <c r="K6" s="183" t="s">
        <v>260</v>
      </c>
      <c r="L6" s="184" t="s">
        <v>261</v>
      </c>
    </row>
    <row r="7" spans="1:12" ht="17.149999999999999" customHeight="1">
      <c r="A7" s="165">
        <v>1</v>
      </c>
      <c r="B7" s="158" t="s">
        <v>16</v>
      </c>
      <c r="C7" s="528"/>
      <c r="D7" s="528"/>
      <c r="E7" s="528"/>
      <c r="F7" s="528"/>
      <c r="G7" s="528"/>
      <c r="H7" s="528"/>
      <c r="I7" s="528"/>
      <c r="J7" s="528"/>
      <c r="K7" s="564">
        <f>C7+E7+G7+I7</f>
        <v>0</v>
      </c>
      <c r="L7" s="565">
        <f>D7+F7+H7+J7</f>
        <v>0</v>
      </c>
    </row>
    <row r="8" spans="1:12" ht="17.149999999999999" customHeight="1">
      <c r="A8" s="165">
        <v>2</v>
      </c>
      <c r="B8" s="158" t="s">
        <v>17</v>
      </c>
      <c r="C8" s="528"/>
      <c r="D8" s="528"/>
      <c r="E8" s="528"/>
      <c r="F8" s="528"/>
      <c r="G8" s="528"/>
      <c r="H8" s="528"/>
      <c r="I8" s="528"/>
      <c r="J8" s="528"/>
      <c r="K8" s="564">
        <f t="shared" ref="K8:K31" si="0">C8+E8+G8+I8</f>
        <v>0</v>
      </c>
      <c r="L8" s="565">
        <f t="shared" ref="L8:L31" si="1">D8+F8+H8+J8</f>
        <v>0</v>
      </c>
    </row>
    <row r="9" spans="1:12" ht="17.149999999999999" customHeight="1">
      <c r="A9" s="165">
        <v>3</v>
      </c>
      <c r="B9" s="158" t="s">
        <v>103</v>
      </c>
      <c r="C9" s="528"/>
      <c r="D9" s="528"/>
      <c r="E9" s="528"/>
      <c r="F9" s="528"/>
      <c r="G9" s="528"/>
      <c r="H9" s="528"/>
      <c r="I9" s="528"/>
      <c r="J9" s="528"/>
      <c r="K9" s="564">
        <f t="shared" si="0"/>
        <v>0</v>
      </c>
      <c r="L9" s="565">
        <f t="shared" si="1"/>
        <v>0</v>
      </c>
    </row>
    <row r="10" spans="1:12" ht="17.149999999999999" customHeight="1">
      <c r="A10" s="165">
        <v>4</v>
      </c>
      <c r="B10" s="158" t="s">
        <v>18</v>
      </c>
      <c r="C10" s="528"/>
      <c r="D10" s="528"/>
      <c r="E10" s="528"/>
      <c r="F10" s="528"/>
      <c r="G10" s="528"/>
      <c r="H10" s="528"/>
      <c r="I10" s="528"/>
      <c r="J10" s="528"/>
      <c r="K10" s="564">
        <f t="shared" si="0"/>
        <v>0</v>
      </c>
      <c r="L10" s="565">
        <f t="shared" si="1"/>
        <v>0</v>
      </c>
    </row>
    <row r="11" spans="1:12" ht="17.149999999999999" customHeight="1">
      <c r="A11" s="408">
        <v>5</v>
      </c>
      <c r="B11" s="188" t="s">
        <v>34</v>
      </c>
      <c r="C11" s="529"/>
      <c r="D11" s="529"/>
      <c r="E11" s="529"/>
      <c r="F11" s="529"/>
      <c r="G11" s="529"/>
      <c r="H11" s="529"/>
      <c r="I11" s="529"/>
      <c r="J11" s="529"/>
      <c r="K11" s="564">
        <f t="shared" si="0"/>
        <v>0</v>
      </c>
      <c r="L11" s="565">
        <f t="shared" si="1"/>
        <v>0</v>
      </c>
    </row>
    <row r="12" spans="1:12" ht="17.149999999999999" customHeight="1">
      <c r="A12" s="165">
        <v>6</v>
      </c>
      <c r="B12" s="158" t="s">
        <v>19</v>
      </c>
      <c r="C12" s="528"/>
      <c r="D12" s="528"/>
      <c r="E12" s="528"/>
      <c r="F12" s="528"/>
      <c r="G12" s="528"/>
      <c r="H12" s="528"/>
      <c r="I12" s="528"/>
      <c r="J12" s="528"/>
      <c r="K12" s="564">
        <f t="shared" si="0"/>
        <v>0</v>
      </c>
      <c r="L12" s="565">
        <f t="shared" si="1"/>
        <v>0</v>
      </c>
    </row>
    <row r="13" spans="1:12" ht="17.149999999999999" customHeight="1">
      <c r="A13" s="165">
        <v>7</v>
      </c>
      <c r="B13" s="158" t="s">
        <v>285</v>
      </c>
      <c r="C13" s="528"/>
      <c r="D13" s="528"/>
      <c r="E13" s="528"/>
      <c r="F13" s="528"/>
      <c r="G13" s="528"/>
      <c r="H13" s="528"/>
      <c r="I13" s="528"/>
      <c r="J13" s="528"/>
      <c r="K13" s="564">
        <f t="shared" si="0"/>
        <v>0</v>
      </c>
      <c r="L13" s="565">
        <f t="shared" si="1"/>
        <v>0</v>
      </c>
    </row>
    <row r="14" spans="1:12" s="7" customFormat="1" ht="17.149999999999999" customHeight="1">
      <c r="A14" s="165">
        <v>8</v>
      </c>
      <c r="B14" s="158" t="s">
        <v>20</v>
      </c>
      <c r="C14" s="566"/>
      <c r="D14" s="566"/>
      <c r="E14" s="566"/>
      <c r="F14" s="566"/>
      <c r="G14" s="566"/>
      <c r="H14" s="566"/>
      <c r="I14" s="566"/>
      <c r="J14" s="566"/>
      <c r="K14" s="564">
        <f t="shared" si="0"/>
        <v>0</v>
      </c>
      <c r="L14" s="565">
        <f t="shared" si="1"/>
        <v>0</v>
      </c>
    </row>
    <row r="15" spans="1:12" ht="17.149999999999999" customHeight="1">
      <c r="A15" s="165">
        <v>9</v>
      </c>
      <c r="B15" s="158" t="s">
        <v>21</v>
      </c>
      <c r="C15" s="528"/>
      <c r="D15" s="528"/>
      <c r="E15" s="528"/>
      <c r="F15" s="528"/>
      <c r="G15" s="528"/>
      <c r="H15" s="528"/>
      <c r="I15" s="528"/>
      <c r="J15" s="528"/>
      <c r="K15" s="564">
        <f t="shared" si="0"/>
        <v>0</v>
      </c>
      <c r="L15" s="565">
        <f t="shared" si="1"/>
        <v>0</v>
      </c>
    </row>
    <row r="16" spans="1:12" s="7" customFormat="1" ht="17.149999999999999" customHeight="1">
      <c r="A16" s="165">
        <v>10</v>
      </c>
      <c r="B16" s="158" t="s">
        <v>22</v>
      </c>
      <c r="C16" s="566"/>
      <c r="D16" s="566"/>
      <c r="E16" s="566"/>
      <c r="F16" s="566"/>
      <c r="G16" s="566"/>
      <c r="H16" s="566"/>
      <c r="I16" s="566"/>
      <c r="J16" s="566"/>
      <c r="K16" s="564">
        <f t="shared" si="0"/>
        <v>0</v>
      </c>
      <c r="L16" s="565">
        <f t="shared" si="1"/>
        <v>0</v>
      </c>
    </row>
    <row r="17" spans="1:12" ht="17.149999999999999" customHeight="1">
      <c r="A17" s="165">
        <v>11</v>
      </c>
      <c r="B17" s="158" t="s">
        <v>35</v>
      </c>
      <c r="C17" s="528"/>
      <c r="D17" s="528"/>
      <c r="E17" s="528"/>
      <c r="F17" s="528"/>
      <c r="G17" s="528"/>
      <c r="H17" s="528"/>
      <c r="I17" s="528"/>
      <c r="J17" s="528"/>
      <c r="K17" s="564">
        <f t="shared" si="0"/>
        <v>0</v>
      </c>
      <c r="L17" s="565">
        <f t="shared" si="1"/>
        <v>0</v>
      </c>
    </row>
    <row r="18" spans="1:12" ht="17.149999999999999" customHeight="1">
      <c r="A18" s="165">
        <v>12</v>
      </c>
      <c r="B18" s="158" t="s">
        <v>23</v>
      </c>
      <c r="C18" s="528"/>
      <c r="D18" s="528"/>
      <c r="E18" s="528"/>
      <c r="F18" s="528"/>
      <c r="G18" s="528"/>
      <c r="H18" s="528"/>
      <c r="I18" s="528"/>
      <c r="J18" s="528"/>
      <c r="K18" s="564">
        <f t="shared" si="0"/>
        <v>0</v>
      </c>
      <c r="L18" s="565">
        <f t="shared" si="1"/>
        <v>0</v>
      </c>
    </row>
    <row r="19" spans="1:12" ht="17.149999999999999" customHeight="1">
      <c r="A19" s="165">
        <v>13</v>
      </c>
      <c r="B19" s="158" t="s">
        <v>24</v>
      </c>
      <c r="C19" s="528"/>
      <c r="D19" s="528"/>
      <c r="E19" s="528"/>
      <c r="F19" s="528"/>
      <c r="G19" s="528"/>
      <c r="H19" s="528"/>
      <c r="I19" s="528"/>
      <c r="J19" s="528"/>
      <c r="K19" s="564">
        <f t="shared" si="0"/>
        <v>0</v>
      </c>
      <c r="L19" s="565">
        <f t="shared" si="1"/>
        <v>0</v>
      </c>
    </row>
    <row r="20" spans="1:12" ht="17.149999999999999" customHeight="1">
      <c r="A20" s="165">
        <v>14</v>
      </c>
      <c r="B20" s="158" t="s">
        <v>25</v>
      </c>
      <c r="C20" s="528"/>
      <c r="D20" s="528"/>
      <c r="E20" s="528"/>
      <c r="F20" s="528"/>
      <c r="G20" s="528"/>
      <c r="H20" s="528"/>
      <c r="I20" s="528"/>
      <c r="J20" s="528"/>
      <c r="K20" s="564">
        <f t="shared" si="0"/>
        <v>0</v>
      </c>
      <c r="L20" s="565">
        <f t="shared" si="1"/>
        <v>0</v>
      </c>
    </row>
    <row r="21" spans="1:12" ht="17.149999999999999" customHeight="1">
      <c r="A21" s="408">
        <v>15</v>
      </c>
      <c r="B21" s="188" t="s">
        <v>395</v>
      </c>
      <c r="C21" s="529"/>
      <c r="D21" s="529"/>
      <c r="E21" s="529"/>
      <c r="F21" s="529"/>
      <c r="G21" s="529"/>
      <c r="H21" s="529"/>
      <c r="I21" s="529"/>
      <c r="J21" s="529"/>
      <c r="K21" s="564">
        <f t="shared" si="0"/>
        <v>0</v>
      </c>
      <c r="L21" s="565">
        <f t="shared" si="1"/>
        <v>0</v>
      </c>
    </row>
    <row r="22" spans="1:12" ht="17.149999999999999" customHeight="1">
      <c r="A22" s="165">
        <v>16</v>
      </c>
      <c r="B22" s="158" t="s">
        <v>36</v>
      </c>
      <c r="C22" s="521"/>
      <c r="D22" s="521"/>
      <c r="E22" s="528"/>
      <c r="F22" s="528"/>
      <c r="G22" s="528"/>
      <c r="H22" s="528"/>
      <c r="I22" s="528"/>
      <c r="J22" s="528"/>
      <c r="K22" s="564">
        <f t="shared" si="0"/>
        <v>0</v>
      </c>
      <c r="L22" s="565">
        <f t="shared" si="1"/>
        <v>0</v>
      </c>
    </row>
    <row r="23" spans="1:12" ht="17.149999999999999" customHeight="1">
      <c r="A23" s="165">
        <v>17</v>
      </c>
      <c r="B23" s="158" t="s">
        <v>26</v>
      </c>
      <c r="C23" s="528"/>
      <c r="D23" s="528"/>
      <c r="E23" s="528"/>
      <c r="F23" s="528"/>
      <c r="G23" s="528"/>
      <c r="H23" s="528"/>
      <c r="I23" s="528"/>
      <c r="J23" s="528"/>
      <c r="K23" s="564">
        <f t="shared" si="0"/>
        <v>0</v>
      </c>
      <c r="L23" s="565">
        <f t="shared" si="1"/>
        <v>0</v>
      </c>
    </row>
    <row r="24" spans="1:12" ht="17.149999999999999" customHeight="1">
      <c r="A24" s="165">
        <v>18</v>
      </c>
      <c r="B24" s="158" t="s">
        <v>27</v>
      </c>
      <c r="C24" s="528"/>
      <c r="D24" s="528"/>
      <c r="E24" s="528"/>
      <c r="F24" s="567"/>
      <c r="G24" s="528"/>
      <c r="H24" s="528"/>
      <c r="I24" s="528"/>
      <c r="J24" s="528"/>
      <c r="K24" s="564">
        <f t="shared" si="0"/>
        <v>0</v>
      </c>
      <c r="L24" s="565">
        <f t="shared" si="1"/>
        <v>0</v>
      </c>
    </row>
    <row r="25" spans="1:12" s="463" customFormat="1" ht="17.149999999999999" customHeight="1">
      <c r="A25" s="408">
        <v>19</v>
      </c>
      <c r="B25" s="188" t="s">
        <v>28</v>
      </c>
      <c r="C25" s="529"/>
      <c r="D25" s="529"/>
      <c r="E25" s="529"/>
      <c r="F25" s="529"/>
      <c r="G25" s="529"/>
      <c r="H25" s="529"/>
      <c r="I25" s="529"/>
      <c r="J25" s="529"/>
      <c r="K25" s="568">
        <f t="shared" si="0"/>
        <v>0</v>
      </c>
      <c r="L25" s="569">
        <f t="shared" si="1"/>
        <v>0</v>
      </c>
    </row>
    <row r="26" spans="1:12" ht="17.149999999999999" customHeight="1">
      <c r="A26" s="408">
        <v>20</v>
      </c>
      <c r="B26" s="188" t="s">
        <v>29</v>
      </c>
      <c r="C26" s="529"/>
      <c r="D26" s="529"/>
      <c r="E26" s="529"/>
      <c r="F26" s="529"/>
      <c r="G26" s="529"/>
      <c r="H26" s="529"/>
      <c r="I26" s="529"/>
      <c r="J26" s="529"/>
      <c r="K26" s="568">
        <f t="shared" si="0"/>
        <v>0</v>
      </c>
      <c r="L26" s="569">
        <f t="shared" si="1"/>
        <v>0</v>
      </c>
    </row>
    <row r="27" spans="1:12" ht="17.149999999999999" customHeight="1">
      <c r="A27" s="165">
        <v>21</v>
      </c>
      <c r="B27" s="158" t="s">
        <v>37</v>
      </c>
      <c r="C27" s="528"/>
      <c r="D27" s="528"/>
      <c r="E27" s="528"/>
      <c r="F27" s="528"/>
      <c r="G27" s="528"/>
      <c r="H27" s="528"/>
      <c r="I27" s="528"/>
      <c r="J27" s="528"/>
      <c r="K27" s="564">
        <f t="shared" si="0"/>
        <v>0</v>
      </c>
      <c r="L27" s="565">
        <f t="shared" si="1"/>
        <v>0</v>
      </c>
    </row>
    <row r="28" spans="1:12" ht="17.149999999999999" customHeight="1">
      <c r="A28" s="165">
        <v>22</v>
      </c>
      <c r="B28" s="158" t="s">
        <v>409</v>
      </c>
      <c r="C28" s="528"/>
      <c r="D28" s="528"/>
      <c r="E28" s="528"/>
      <c r="F28" s="528"/>
      <c r="G28" s="528"/>
      <c r="H28" s="528"/>
      <c r="I28" s="528"/>
      <c r="J28" s="528"/>
      <c r="K28" s="564">
        <f t="shared" si="0"/>
        <v>0</v>
      </c>
      <c r="L28" s="565">
        <f t="shared" si="1"/>
        <v>0</v>
      </c>
    </row>
    <row r="29" spans="1:12" ht="17.149999999999999" customHeight="1">
      <c r="A29" s="165">
        <v>23</v>
      </c>
      <c r="B29" s="158" t="s">
        <v>43</v>
      </c>
      <c r="C29" s="528"/>
      <c r="D29" s="528"/>
      <c r="E29" s="528"/>
      <c r="F29" s="528"/>
      <c r="G29" s="528"/>
      <c r="H29" s="528"/>
      <c r="I29" s="528"/>
      <c r="J29" s="528"/>
      <c r="K29" s="564">
        <f t="shared" si="0"/>
        <v>0</v>
      </c>
      <c r="L29" s="565">
        <f t="shared" si="1"/>
        <v>0</v>
      </c>
    </row>
    <row r="30" spans="1:12" ht="17.149999999999999" customHeight="1">
      <c r="A30" s="165">
        <v>24</v>
      </c>
      <c r="B30" s="158" t="s">
        <v>38</v>
      </c>
      <c r="C30" s="528"/>
      <c r="D30" s="528"/>
      <c r="E30" s="528"/>
      <c r="F30" s="528"/>
      <c r="G30" s="528"/>
      <c r="H30" s="528"/>
      <c r="I30" s="528"/>
      <c r="J30" s="528"/>
      <c r="K30" s="564">
        <f t="shared" si="0"/>
        <v>0</v>
      </c>
      <c r="L30" s="565">
        <f t="shared" si="1"/>
        <v>0</v>
      </c>
    </row>
    <row r="31" spans="1:12" ht="17.149999999999999" customHeight="1">
      <c r="A31" s="165">
        <v>25</v>
      </c>
      <c r="B31" s="158" t="s">
        <v>39</v>
      </c>
      <c r="C31" s="528"/>
      <c r="D31" s="528"/>
      <c r="E31" s="528"/>
      <c r="F31" s="528"/>
      <c r="G31" s="528"/>
      <c r="H31" s="528"/>
      <c r="I31" s="528"/>
      <c r="J31" s="528"/>
      <c r="K31" s="564">
        <f t="shared" si="0"/>
        <v>0</v>
      </c>
      <c r="L31" s="565">
        <f t="shared" si="1"/>
        <v>0</v>
      </c>
    </row>
    <row r="32" spans="1:12" s="5" customFormat="1" ht="24" customHeight="1" thickBot="1">
      <c r="A32" s="1223" t="s">
        <v>30</v>
      </c>
      <c r="B32" s="1224"/>
      <c r="C32" s="570">
        <f t="shared" ref="C32:J32" si="2">SUM(C7:C31)</f>
        <v>0</v>
      </c>
      <c r="D32" s="570">
        <f t="shared" si="2"/>
        <v>0</v>
      </c>
      <c r="E32" s="570">
        <f t="shared" si="2"/>
        <v>0</v>
      </c>
      <c r="F32" s="570">
        <f t="shared" si="2"/>
        <v>0</v>
      </c>
      <c r="G32" s="570">
        <f t="shared" si="2"/>
        <v>0</v>
      </c>
      <c r="H32" s="570">
        <f t="shared" si="2"/>
        <v>0</v>
      </c>
      <c r="I32" s="570">
        <f t="shared" si="2"/>
        <v>0</v>
      </c>
      <c r="J32" s="570">
        <f t="shared" si="2"/>
        <v>0</v>
      </c>
      <c r="K32" s="570">
        <f>C32+E32+G32+I32</f>
        <v>0</v>
      </c>
      <c r="L32" s="571">
        <f>D32+F32+H32+J32</f>
        <v>0</v>
      </c>
    </row>
  </sheetData>
  <mergeCells count="14">
    <mergeCell ref="A2:D2"/>
    <mergeCell ref="J2:L2"/>
    <mergeCell ref="J1:L1"/>
    <mergeCell ref="A32:B32"/>
    <mergeCell ref="C5:D5"/>
    <mergeCell ref="K5:L5"/>
    <mergeCell ref="A3:D3"/>
    <mergeCell ref="A5:A6"/>
    <mergeCell ref="E3:I3"/>
    <mergeCell ref="E4:I4"/>
    <mergeCell ref="J3:L3"/>
    <mergeCell ref="E5:F5"/>
    <mergeCell ref="G5:H5"/>
    <mergeCell ref="I5:J5"/>
  </mergeCells>
  <phoneticPr fontId="0" type="noConversion"/>
  <printOptions horizontalCentered="1"/>
  <pageMargins left="0.25" right="0.25" top="0.25" bottom="0" header="0.25" footer="0.25"/>
  <pageSetup paperSize="9" orientation="landscape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0"/>
  </sheetPr>
  <dimension ref="A1:N33"/>
  <sheetViews>
    <sheetView workbookViewId="0">
      <selection activeCell="B22" sqref="B22"/>
    </sheetView>
  </sheetViews>
  <sheetFormatPr defaultColWidth="9.1796875" defaultRowHeight="22" customHeight="1"/>
  <cols>
    <col min="1" max="1" width="5" style="51" customWidth="1"/>
    <col min="2" max="2" width="42.81640625" style="51" customWidth="1"/>
    <col min="3" max="3" width="7.81640625" style="51" customWidth="1"/>
    <col min="4" max="4" width="6.81640625" style="51" bestFit="1" customWidth="1"/>
    <col min="5" max="11" width="7.81640625" style="51" customWidth="1"/>
    <col min="12" max="12" width="8.54296875" style="51" customWidth="1"/>
    <col min="13" max="13" width="8.1796875" style="51" customWidth="1"/>
    <col min="14" max="16384" width="9.1796875" style="51"/>
  </cols>
  <sheetData>
    <row r="1" spans="1:14" ht="22" customHeight="1">
      <c r="K1" s="974" t="s">
        <v>2</v>
      </c>
      <c r="L1" s="974"/>
      <c r="M1" s="974"/>
      <c r="N1" s="974"/>
    </row>
    <row r="2" spans="1:14" ht="22" customHeight="1">
      <c r="A2" s="975" t="s">
        <v>3</v>
      </c>
      <c r="B2" s="975"/>
      <c r="C2" s="975"/>
      <c r="D2" s="490"/>
      <c r="E2" s="490"/>
      <c r="F2" s="490"/>
      <c r="G2" s="490"/>
      <c r="H2" s="31"/>
      <c r="I2" s="1"/>
      <c r="K2" s="976" t="s">
        <v>4</v>
      </c>
      <c r="L2" s="976"/>
      <c r="M2" s="976"/>
      <c r="N2" s="976"/>
    </row>
    <row r="3" spans="1:14" ht="21" customHeight="1">
      <c r="A3" s="976" t="s">
        <v>5</v>
      </c>
      <c r="B3" s="976"/>
      <c r="C3" s="976"/>
      <c r="D3" s="244"/>
      <c r="E3" s="244"/>
      <c r="F3" s="244"/>
      <c r="G3" s="244"/>
      <c r="H3" s="2"/>
      <c r="I3" s="53"/>
      <c r="K3" s="994">
        <v>3</v>
      </c>
      <c r="L3" s="994"/>
      <c r="M3" s="994"/>
      <c r="N3" s="994"/>
    </row>
    <row r="4" spans="1:14" ht="22" customHeight="1">
      <c r="A4" s="963" t="s">
        <v>524</v>
      </c>
      <c r="B4" s="963"/>
      <c r="C4" s="963"/>
      <c r="D4" s="963"/>
      <c r="E4" s="963"/>
      <c r="F4" s="963"/>
      <c r="G4" s="963"/>
      <c r="H4" s="963"/>
      <c r="I4" s="963"/>
      <c r="J4" s="963"/>
      <c r="K4" s="963"/>
      <c r="L4" s="963"/>
      <c r="M4" s="963"/>
      <c r="N4" s="963"/>
    </row>
    <row r="5" spans="1:14" ht="5.25" customHeight="1" thickBo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4" ht="21.65" customHeight="1">
      <c r="A6" s="1126" t="s">
        <v>7</v>
      </c>
      <c r="B6" s="1128" t="s">
        <v>5</v>
      </c>
      <c r="C6" s="1238" t="s">
        <v>390</v>
      </c>
      <c r="D6" s="1239"/>
      <c r="E6" s="1238" t="s">
        <v>391</v>
      </c>
      <c r="F6" s="1239"/>
      <c r="G6" s="998" t="s">
        <v>392</v>
      </c>
      <c r="H6" s="1130"/>
      <c r="I6" s="998" t="s">
        <v>393</v>
      </c>
      <c r="J6" s="1130"/>
      <c r="K6" s="1234" t="s">
        <v>394</v>
      </c>
      <c r="L6" s="1078" t="s">
        <v>42</v>
      </c>
      <c r="M6" s="1096"/>
      <c r="N6" s="1236" t="s">
        <v>249</v>
      </c>
    </row>
    <row r="7" spans="1:14" ht="21.65" customHeight="1">
      <c r="A7" s="1127"/>
      <c r="B7" s="1129"/>
      <c r="C7" s="387" t="s">
        <v>13</v>
      </c>
      <c r="D7" s="387" t="s">
        <v>12</v>
      </c>
      <c r="E7" s="387" t="s">
        <v>13</v>
      </c>
      <c r="F7" s="387" t="s">
        <v>12</v>
      </c>
      <c r="G7" s="387" t="s">
        <v>13</v>
      </c>
      <c r="H7" s="387" t="s">
        <v>12</v>
      </c>
      <c r="I7" s="387" t="s">
        <v>13</v>
      </c>
      <c r="J7" s="387" t="s">
        <v>12</v>
      </c>
      <c r="K7" s="1235"/>
      <c r="L7" s="395" t="s">
        <v>13</v>
      </c>
      <c r="M7" s="487" t="s">
        <v>12</v>
      </c>
      <c r="N7" s="1237"/>
    </row>
    <row r="8" spans="1:14" ht="15.75" customHeight="1">
      <c r="A8" s="500" t="s">
        <v>294</v>
      </c>
      <c r="B8" s="499" t="s">
        <v>41</v>
      </c>
      <c r="C8" s="577">
        <f>SUM(C9:C33)</f>
        <v>0</v>
      </c>
      <c r="D8" s="577">
        <f t="shared" ref="D8:N8" si="0">SUM(D9:D33)</f>
        <v>0</v>
      </c>
      <c r="E8" s="577">
        <f t="shared" si="0"/>
        <v>0</v>
      </c>
      <c r="F8" s="577">
        <f t="shared" si="0"/>
        <v>0</v>
      </c>
      <c r="G8" s="577">
        <f t="shared" si="0"/>
        <v>0</v>
      </c>
      <c r="H8" s="577">
        <f t="shared" si="0"/>
        <v>0</v>
      </c>
      <c r="I8" s="577">
        <f t="shared" si="0"/>
        <v>0</v>
      </c>
      <c r="J8" s="577">
        <f t="shared" si="0"/>
        <v>0</v>
      </c>
      <c r="K8" s="577">
        <f t="shared" si="0"/>
        <v>0</v>
      </c>
      <c r="L8" s="577">
        <f t="shared" si="0"/>
        <v>0</v>
      </c>
      <c r="M8" s="577">
        <f t="shared" si="0"/>
        <v>0</v>
      </c>
      <c r="N8" s="577">
        <f t="shared" si="0"/>
        <v>0</v>
      </c>
    </row>
    <row r="9" spans="1:14" ht="16.5" customHeight="1">
      <c r="A9" s="43">
        <v>1</v>
      </c>
      <c r="B9" s="25" t="s">
        <v>16</v>
      </c>
      <c r="C9" s="518"/>
      <c r="D9" s="518"/>
      <c r="E9" s="518"/>
      <c r="F9" s="518"/>
      <c r="G9" s="518"/>
      <c r="H9" s="518"/>
      <c r="I9" s="574"/>
      <c r="J9" s="509"/>
      <c r="K9" s="509"/>
      <c r="L9" s="509">
        <f>C9+E9+G9+I9</f>
        <v>0</v>
      </c>
      <c r="M9" s="509">
        <f>D9+F9+H9+J9+K9</f>
        <v>0</v>
      </c>
      <c r="N9" s="578">
        <f>L9+M9</f>
        <v>0</v>
      </c>
    </row>
    <row r="10" spans="1:14" ht="16.5" customHeight="1">
      <c r="A10" s="450">
        <v>2</v>
      </c>
      <c r="B10" s="384" t="s">
        <v>17</v>
      </c>
      <c r="C10" s="519"/>
      <c r="D10" s="519"/>
      <c r="E10" s="519"/>
      <c r="F10" s="519"/>
      <c r="G10" s="519"/>
      <c r="H10" s="519"/>
      <c r="I10" s="576"/>
      <c r="J10" s="532"/>
      <c r="K10" s="532"/>
      <c r="L10" s="532">
        <f t="shared" ref="L10:L33" si="1">C10+E10+G10+I10</f>
        <v>0</v>
      </c>
      <c r="M10" s="509">
        <f t="shared" ref="M10:M33" si="2">D10+F10+H10+J10+K10</f>
        <v>0</v>
      </c>
      <c r="N10" s="578">
        <f t="shared" ref="N10:N33" si="3">L10+M10</f>
        <v>0</v>
      </c>
    </row>
    <row r="11" spans="1:14" ht="16.5" customHeight="1">
      <c r="A11" s="43">
        <v>3</v>
      </c>
      <c r="B11" s="25" t="s">
        <v>103</v>
      </c>
      <c r="C11" s="518"/>
      <c r="D11" s="518"/>
      <c r="E11" s="518"/>
      <c r="F11" s="518"/>
      <c r="G11" s="518"/>
      <c r="H11" s="518"/>
      <c r="I11" s="574"/>
      <c r="J11" s="509"/>
      <c r="K11" s="509"/>
      <c r="L11" s="509">
        <f t="shared" si="1"/>
        <v>0</v>
      </c>
      <c r="M11" s="509">
        <f t="shared" si="2"/>
        <v>0</v>
      </c>
      <c r="N11" s="578">
        <f t="shared" si="3"/>
        <v>0</v>
      </c>
    </row>
    <row r="12" spans="1:14" ht="16.5" customHeight="1">
      <c r="A12" s="450">
        <v>4</v>
      </c>
      <c r="B12" s="384" t="s">
        <v>18</v>
      </c>
      <c r="C12" s="519"/>
      <c r="D12" s="519"/>
      <c r="E12" s="519"/>
      <c r="F12" s="519"/>
      <c r="G12" s="519"/>
      <c r="H12" s="519"/>
      <c r="I12" s="576"/>
      <c r="J12" s="532"/>
      <c r="K12" s="532"/>
      <c r="L12" s="532">
        <f t="shared" si="1"/>
        <v>0</v>
      </c>
      <c r="M12" s="509">
        <f t="shared" si="2"/>
        <v>0</v>
      </c>
      <c r="N12" s="578">
        <f t="shared" si="3"/>
        <v>0</v>
      </c>
    </row>
    <row r="13" spans="1:14" ht="16.5" customHeight="1">
      <c r="A13" s="450">
        <v>5</v>
      </c>
      <c r="B13" s="384" t="s">
        <v>34</v>
      </c>
      <c r="C13" s="519"/>
      <c r="D13" s="519"/>
      <c r="E13" s="519"/>
      <c r="F13" s="519"/>
      <c r="G13" s="519"/>
      <c r="H13" s="519"/>
      <c r="I13" s="576"/>
      <c r="J13" s="532"/>
      <c r="K13" s="532"/>
      <c r="L13" s="532">
        <f t="shared" si="1"/>
        <v>0</v>
      </c>
      <c r="M13" s="509">
        <f t="shared" si="2"/>
        <v>0</v>
      </c>
      <c r="N13" s="578">
        <f t="shared" si="3"/>
        <v>0</v>
      </c>
    </row>
    <row r="14" spans="1:14" ht="16.5" customHeight="1">
      <c r="A14" s="43">
        <v>6</v>
      </c>
      <c r="B14" s="25" t="s">
        <v>19</v>
      </c>
      <c r="C14" s="518"/>
      <c r="D14" s="518"/>
      <c r="E14" s="518"/>
      <c r="F14" s="518"/>
      <c r="G14" s="518"/>
      <c r="H14" s="518"/>
      <c r="I14" s="574"/>
      <c r="J14" s="509"/>
      <c r="K14" s="509"/>
      <c r="L14" s="509">
        <f t="shared" si="1"/>
        <v>0</v>
      </c>
      <c r="M14" s="509">
        <f t="shared" si="2"/>
        <v>0</v>
      </c>
      <c r="N14" s="578">
        <f t="shared" si="3"/>
        <v>0</v>
      </c>
    </row>
    <row r="15" spans="1:14" ht="16.5" customHeight="1">
      <c r="A15" s="43">
        <v>7</v>
      </c>
      <c r="B15" s="25" t="s">
        <v>285</v>
      </c>
      <c r="C15" s="518"/>
      <c r="D15" s="518"/>
      <c r="E15" s="518"/>
      <c r="F15" s="518"/>
      <c r="G15" s="518"/>
      <c r="H15" s="518"/>
      <c r="I15" s="574"/>
      <c r="J15" s="509"/>
      <c r="K15" s="509"/>
      <c r="L15" s="509">
        <f t="shared" si="1"/>
        <v>0</v>
      </c>
      <c r="M15" s="509">
        <f t="shared" si="2"/>
        <v>0</v>
      </c>
      <c r="N15" s="578">
        <f t="shared" si="3"/>
        <v>0</v>
      </c>
    </row>
    <row r="16" spans="1:14" ht="16.5" customHeight="1">
      <c r="A16" s="43">
        <v>8</v>
      </c>
      <c r="B16" s="25" t="s">
        <v>20</v>
      </c>
      <c r="C16" s="518"/>
      <c r="D16" s="518"/>
      <c r="E16" s="518"/>
      <c r="F16" s="518"/>
      <c r="G16" s="518"/>
      <c r="H16" s="518"/>
      <c r="I16" s="574"/>
      <c r="J16" s="509"/>
      <c r="K16" s="509"/>
      <c r="L16" s="509">
        <f t="shared" si="1"/>
        <v>0</v>
      </c>
      <c r="M16" s="509">
        <f t="shared" si="2"/>
        <v>0</v>
      </c>
      <c r="N16" s="578">
        <f t="shared" si="3"/>
        <v>0</v>
      </c>
    </row>
    <row r="17" spans="1:14" ht="16.5" customHeight="1">
      <c r="A17" s="43">
        <v>9</v>
      </c>
      <c r="B17" s="25" t="s">
        <v>21</v>
      </c>
      <c r="C17" s="518"/>
      <c r="D17" s="518"/>
      <c r="E17" s="518"/>
      <c r="F17" s="518"/>
      <c r="G17" s="518"/>
      <c r="H17" s="518"/>
      <c r="I17" s="574"/>
      <c r="J17" s="509"/>
      <c r="K17" s="509"/>
      <c r="L17" s="509">
        <f t="shared" si="1"/>
        <v>0</v>
      </c>
      <c r="M17" s="509">
        <f t="shared" si="2"/>
        <v>0</v>
      </c>
      <c r="N17" s="578">
        <f t="shared" si="3"/>
        <v>0</v>
      </c>
    </row>
    <row r="18" spans="1:14" ht="16.5" customHeight="1">
      <c r="A18" s="43">
        <v>10</v>
      </c>
      <c r="B18" s="25" t="s">
        <v>22</v>
      </c>
      <c r="C18" s="518"/>
      <c r="D18" s="518"/>
      <c r="E18" s="518"/>
      <c r="F18" s="518"/>
      <c r="G18" s="518"/>
      <c r="H18" s="518"/>
      <c r="I18" s="574"/>
      <c r="J18" s="509"/>
      <c r="K18" s="509"/>
      <c r="L18" s="509">
        <f t="shared" si="1"/>
        <v>0</v>
      </c>
      <c r="M18" s="509">
        <f t="shared" si="2"/>
        <v>0</v>
      </c>
      <c r="N18" s="578">
        <f t="shared" si="3"/>
        <v>0</v>
      </c>
    </row>
    <row r="19" spans="1:14" ht="16.5" customHeight="1">
      <c r="A19" s="450">
        <v>11</v>
      </c>
      <c r="B19" s="384" t="s">
        <v>35</v>
      </c>
      <c r="C19" s="519"/>
      <c r="D19" s="519"/>
      <c r="E19" s="519"/>
      <c r="F19" s="519"/>
      <c r="G19" s="519"/>
      <c r="H19" s="519"/>
      <c r="I19" s="576"/>
      <c r="J19" s="532"/>
      <c r="K19" s="532"/>
      <c r="L19" s="532">
        <f t="shared" si="1"/>
        <v>0</v>
      </c>
      <c r="M19" s="509">
        <f t="shared" si="2"/>
        <v>0</v>
      </c>
      <c r="N19" s="578">
        <f t="shared" si="3"/>
        <v>0</v>
      </c>
    </row>
    <row r="20" spans="1:14" ht="16.5" customHeight="1">
      <c r="A20" s="43">
        <v>12</v>
      </c>
      <c r="B20" s="25" t="s">
        <v>23</v>
      </c>
      <c r="C20" s="518"/>
      <c r="D20" s="518"/>
      <c r="E20" s="518"/>
      <c r="F20" s="518"/>
      <c r="G20" s="518"/>
      <c r="H20" s="518"/>
      <c r="I20" s="574"/>
      <c r="J20" s="509"/>
      <c r="K20" s="509"/>
      <c r="L20" s="509">
        <f t="shared" si="1"/>
        <v>0</v>
      </c>
      <c r="M20" s="509">
        <f t="shared" si="2"/>
        <v>0</v>
      </c>
      <c r="N20" s="578">
        <f t="shared" si="3"/>
        <v>0</v>
      </c>
    </row>
    <row r="21" spans="1:14" ht="16.5" customHeight="1">
      <c r="A21" s="43">
        <v>13</v>
      </c>
      <c r="B21" s="25" t="s">
        <v>24</v>
      </c>
      <c r="C21" s="518"/>
      <c r="D21" s="518"/>
      <c r="E21" s="518"/>
      <c r="F21" s="518"/>
      <c r="G21" s="518"/>
      <c r="H21" s="518"/>
      <c r="I21" s="574"/>
      <c r="J21" s="509"/>
      <c r="K21" s="509"/>
      <c r="L21" s="509">
        <f t="shared" si="1"/>
        <v>0</v>
      </c>
      <c r="M21" s="509">
        <f t="shared" si="2"/>
        <v>0</v>
      </c>
      <c r="N21" s="578">
        <f t="shared" si="3"/>
        <v>0</v>
      </c>
    </row>
    <row r="22" spans="1:14" ht="16.5" customHeight="1">
      <c r="A22" s="43">
        <v>14</v>
      </c>
      <c r="B22" s="25" t="s">
        <v>25</v>
      </c>
      <c r="C22" s="518"/>
      <c r="D22" s="518"/>
      <c r="E22" s="518"/>
      <c r="F22" s="518"/>
      <c r="G22" s="518"/>
      <c r="H22" s="518"/>
      <c r="I22" s="574"/>
      <c r="J22" s="509"/>
      <c r="K22" s="509"/>
      <c r="L22" s="509">
        <f t="shared" si="1"/>
        <v>0</v>
      </c>
      <c r="M22" s="509">
        <f t="shared" si="2"/>
        <v>0</v>
      </c>
      <c r="N22" s="578">
        <f t="shared" si="3"/>
        <v>0</v>
      </c>
    </row>
    <row r="23" spans="1:14" ht="16.5" customHeight="1">
      <c r="A23" s="450">
        <v>15</v>
      </c>
      <c r="B23" s="384" t="s">
        <v>395</v>
      </c>
      <c r="C23" s="519"/>
      <c r="D23" s="519"/>
      <c r="E23" s="519"/>
      <c r="F23" s="519"/>
      <c r="G23" s="519"/>
      <c r="H23" s="519"/>
      <c r="I23" s="576"/>
      <c r="J23" s="532"/>
      <c r="K23" s="532"/>
      <c r="L23" s="532">
        <f t="shared" si="1"/>
        <v>0</v>
      </c>
      <c r="M23" s="509">
        <f t="shared" si="2"/>
        <v>0</v>
      </c>
      <c r="N23" s="578">
        <f t="shared" si="3"/>
        <v>0</v>
      </c>
    </row>
    <row r="24" spans="1:14" ht="16.5" customHeight="1">
      <c r="A24" s="43">
        <v>16</v>
      </c>
      <c r="B24" s="25" t="s">
        <v>36</v>
      </c>
      <c r="C24" s="518"/>
      <c r="D24" s="518"/>
      <c r="E24" s="518"/>
      <c r="F24" s="518"/>
      <c r="G24" s="518"/>
      <c r="H24" s="518"/>
      <c r="I24" s="509"/>
      <c r="J24" s="509"/>
      <c r="K24" s="509"/>
      <c r="L24" s="509">
        <f t="shared" si="1"/>
        <v>0</v>
      </c>
      <c r="M24" s="509">
        <f t="shared" si="2"/>
        <v>0</v>
      </c>
      <c r="N24" s="578">
        <f t="shared" si="3"/>
        <v>0</v>
      </c>
    </row>
    <row r="25" spans="1:14" ht="16.5" customHeight="1">
      <c r="A25" s="43">
        <v>17</v>
      </c>
      <c r="B25" s="25" t="s">
        <v>26</v>
      </c>
      <c r="C25" s="518"/>
      <c r="D25" s="518"/>
      <c r="E25" s="518"/>
      <c r="F25" s="518"/>
      <c r="G25" s="518"/>
      <c r="H25" s="518"/>
      <c r="I25" s="574"/>
      <c r="J25" s="560"/>
      <c r="K25" s="509"/>
      <c r="L25" s="509">
        <f t="shared" si="1"/>
        <v>0</v>
      </c>
      <c r="M25" s="509">
        <f t="shared" si="2"/>
        <v>0</v>
      </c>
      <c r="N25" s="578">
        <f t="shared" si="3"/>
        <v>0</v>
      </c>
    </row>
    <row r="26" spans="1:14" ht="16.5" customHeight="1">
      <c r="A26" s="43">
        <v>18</v>
      </c>
      <c r="B26" s="25" t="s">
        <v>27</v>
      </c>
      <c r="C26" s="518"/>
      <c r="D26" s="518"/>
      <c r="E26" s="518"/>
      <c r="F26" s="518"/>
      <c r="G26" s="518"/>
      <c r="H26" s="518"/>
      <c r="I26" s="574"/>
      <c r="J26" s="509"/>
      <c r="K26" s="509"/>
      <c r="L26" s="509">
        <f t="shared" si="1"/>
        <v>0</v>
      </c>
      <c r="M26" s="509">
        <f t="shared" si="2"/>
        <v>0</v>
      </c>
      <c r="N26" s="578">
        <f t="shared" si="3"/>
        <v>0</v>
      </c>
    </row>
    <row r="27" spans="1:14" ht="16.5" customHeight="1">
      <c r="A27" s="450">
        <v>19</v>
      </c>
      <c r="B27" s="384" t="s">
        <v>28</v>
      </c>
      <c r="C27" s="519"/>
      <c r="D27" s="519"/>
      <c r="E27" s="519"/>
      <c r="F27" s="519"/>
      <c r="G27" s="519"/>
      <c r="H27" s="519"/>
      <c r="I27" s="576"/>
      <c r="J27" s="532"/>
      <c r="K27" s="532"/>
      <c r="L27" s="532">
        <f t="shared" si="1"/>
        <v>0</v>
      </c>
      <c r="M27" s="509">
        <f t="shared" si="2"/>
        <v>0</v>
      </c>
      <c r="N27" s="578">
        <f t="shared" si="3"/>
        <v>0</v>
      </c>
    </row>
    <row r="28" spans="1:14" ht="16.5" customHeight="1">
      <c r="A28" s="450">
        <v>20</v>
      </c>
      <c r="B28" s="384" t="s">
        <v>29</v>
      </c>
      <c r="C28" s="519"/>
      <c r="D28" s="519"/>
      <c r="E28" s="519"/>
      <c r="F28" s="519"/>
      <c r="G28" s="519"/>
      <c r="H28" s="519"/>
      <c r="I28" s="576"/>
      <c r="J28" s="532"/>
      <c r="K28" s="532"/>
      <c r="L28" s="532">
        <f t="shared" si="1"/>
        <v>0</v>
      </c>
      <c r="M28" s="509">
        <f t="shared" si="2"/>
        <v>0</v>
      </c>
      <c r="N28" s="578">
        <f t="shared" si="3"/>
        <v>0</v>
      </c>
    </row>
    <row r="29" spans="1:14" ht="16.5" customHeight="1">
      <c r="A29" s="43">
        <v>21</v>
      </c>
      <c r="B29" s="25" t="s">
        <v>37</v>
      </c>
      <c r="C29" s="518"/>
      <c r="D29" s="518"/>
      <c r="E29" s="518"/>
      <c r="F29" s="518"/>
      <c r="G29" s="518"/>
      <c r="H29" s="518"/>
      <c r="I29" s="574"/>
      <c r="J29" s="509"/>
      <c r="K29" s="509"/>
      <c r="L29" s="509">
        <f t="shared" si="1"/>
        <v>0</v>
      </c>
      <c r="M29" s="509">
        <f t="shared" si="2"/>
        <v>0</v>
      </c>
      <c r="N29" s="578">
        <f t="shared" si="3"/>
        <v>0</v>
      </c>
    </row>
    <row r="30" spans="1:14" ht="16.5" customHeight="1">
      <c r="A30" s="43">
        <v>22</v>
      </c>
      <c r="B30" s="25" t="s">
        <v>409</v>
      </c>
      <c r="C30" s="518"/>
      <c r="D30" s="518"/>
      <c r="E30" s="518"/>
      <c r="F30" s="518"/>
      <c r="G30" s="518"/>
      <c r="H30" s="518"/>
      <c r="I30" s="574"/>
      <c r="J30" s="509"/>
      <c r="K30" s="517"/>
      <c r="L30" s="509">
        <f t="shared" si="1"/>
        <v>0</v>
      </c>
      <c r="M30" s="509">
        <f t="shared" si="2"/>
        <v>0</v>
      </c>
      <c r="N30" s="578">
        <f t="shared" si="3"/>
        <v>0</v>
      </c>
    </row>
    <row r="31" spans="1:14" ht="16.5" customHeight="1">
      <c r="A31" s="43">
        <v>23</v>
      </c>
      <c r="B31" s="25" t="s">
        <v>43</v>
      </c>
      <c r="C31" s="518"/>
      <c r="D31" s="518"/>
      <c r="E31" s="518"/>
      <c r="F31" s="518"/>
      <c r="G31" s="518"/>
      <c r="H31" s="518"/>
      <c r="I31" s="574"/>
      <c r="J31" s="509"/>
      <c r="K31" s="509"/>
      <c r="L31" s="509">
        <f t="shared" si="1"/>
        <v>0</v>
      </c>
      <c r="M31" s="509">
        <f t="shared" si="2"/>
        <v>0</v>
      </c>
      <c r="N31" s="578">
        <f t="shared" si="3"/>
        <v>0</v>
      </c>
    </row>
    <row r="32" spans="1:14" ht="16.5" customHeight="1">
      <c r="A32" s="43">
        <v>24</v>
      </c>
      <c r="B32" s="25" t="s">
        <v>38</v>
      </c>
      <c r="C32" s="518"/>
      <c r="D32" s="518"/>
      <c r="E32" s="518"/>
      <c r="F32" s="518"/>
      <c r="G32" s="518"/>
      <c r="H32" s="518"/>
      <c r="I32" s="574"/>
      <c r="J32" s="509"/>
      <c r="K32" s="509"/>
      <c r="L32" s="509">
        <f t="shared" si="1"/>
        <v>0</v>
      </c>
      <c r="M32" s="509">
        <f t="shared" si="2"/>
        <v>0</v>
      </c>
      <c r="N32" s="578">
        <f t="shared" si="3"/>
        <v>0</v>
      </c>
    </row>
    <row r="33" spans="1:14" ht="16.5" customHeight="1" thickBot="1">
      <c r="A33" s="64">
        <v>25</v>
      </c>
      <c r="B33" s="167" t="s">
        <v>39</v>
      </c>
      <c r="C33" s="637"/>
      <c r="D33" s="637"/>
      <c r="E33" s="637"/>
      <c r="F33" s="637"/>
      <c r="G33" s="637"/>
      <c r="H33" s="637"/>
      <c r="I33" s="638"/>
      <c r="J33" s="639"/>
      <c r="K33" s="639"/>
      <c r="L33" s="639">
        <f t="shared" si="1"/>
        <v>0</v>
      </c>
      <c r="M33" s="639">
        <f t="shared" si="2"/>
        <v>0</v>
      </c>
      <c r="N33" s="640">
        <f t="shared" si="3"/>
        <v>0</v>
      </c>
    </row>
  </sheetData>
  <mergeCells count="15">
    <mergeCell ref="K6:K7"/>
    <mergeCell ref="L6:M6"/>
    <mergeCell ref="N6:N7"/>
    <mergeCell ref="A6:A7"/>
    <mergeCell ref="B6:B7"/>
    <mergeCell ref="C6:D6"/>
    <mergeCell ref="E6:F6"/>
    <mergeCell ref="G6:H6"/>
    <mergeCell ref="I6:J6"/>
    <mergeCell ref="A4:N4"/>
    <mergeCell ref="K1:N1"/>
    <mergeCell ref="A2:C2"/>
    <mergeCell ref="K2:N2"/>
    <mergeCell ref="A3:C3"/>
    <mergeCell ref="K3:N3"/>
  </mergeCells>
  <printOptions horizontalCentered="1"/>
  <pageMargins left="0.25" right="0.25" top="0.25" bottom="0" header="0.25" footer="0.25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W38"/>
  <sheetViews>
    <sheetView topLeftCell="B4" zoomScale="120" zoomScaleNormal="120" workbookViewId="0">
      <pane xSplit="2" ySplit="4" topLeftCell="D14" activePane="bottomRight" state="frozen"/>
      <selection activeCell="B4" sqref="B4"/>
      <selection pane="topRight" activeCell="D4" sqref="D4"/>
      <selection pane="bottomLeft" activeCell="B8" sqref="B8"/>
      <selection pane="bottomRight" activeCell="O8" sqref="O8:O32"/>
    </sheetView>
  </sheetViews>
  <sheetFormatPr defaultColWidth="9.1796875" defaultRowHeight="12.5"/>
  <cols>
    <col min="1" max="1" width="6.1796875" style="8" customWidth="1"/>
    <col min="2" max="2" width="13.54296875" style="8" customWidth="1"/>
    <col min="3" max="3" width="9.1796875" style="8" customWidth="1"/>
    <col min="4" max="5" width="6.1796875" style="8" customWidth="1"/>
    <col min="6" max="6" width="6.1796875" style="355" customWidth="1"/>
    <col min="7" max="7" width="7.1796875" style="8" customWidth="1"/>
    <col min="8" max="10" width="6.1796875" style="8" customWidth="1"/>
    <col min="11" max="11" width="8.81640625" style="8" customWidth="1"/>
    <col min="12" max="12" width="7.54296875" style="8" customWidth="1"/>
    <col min="13" max="13" width="11.81640625" style="8" customWidth="1"/>
    <col min="14" max="14" width="11.81640625" style="8" hidden="1" customWidth="1"/>
    <col min="15" max="15" width="11.81640625" style="8" customWidth="1"/>
    <col min="16" max="17" width="11.54296875" style="8" customWidth="1"/>
    <col min="18" max="18" width="10.81640625" style="8" customWidth="1"/>
    <col min="19" max="19" width="12.81640625" style="8" bestFit="1" customWidth="1"/>
    <col min="20" max="21" width="11.81640625" style="8" bestFit="1" customWidth="1"/>
    <col min="22" max="16384" width="9.1796875" style="8"/>
  </cols>
  <sheetData>
    <row r="1" spans="1:23" ht="21" customHeight="1">
      <c r="A1" s="16"/>
      <c r="B1" s="16"/>
      <c r="C1" s="16"/>
      <c r="D1" s="16"/>
      <c r="E1" s="16"/>
      <c r="G1" s="16"/>
      <c r="H1" s="16"/>
      <c r="I1" s="16"/>
      <c r="J1" s="16"/>
      <c r="K1" s="16"/>
      <c r="L1" s="16"/>
      <c r="M1" s="61"/>
      <c r="N1" s="61"/>
      <c r="O1" s="61"/>
      <c r="P1" s="974" t="s">
        <v>2</v>
      </c>
      <c r="Q1" s="974"/>
      <c r="R1" s="974"/>
      <c r="S1" s="10"/>
    </row>
    <row r="2" spans="1:23" ht="23.25" customHeight="1">
      <c r="A2" s="992" t="s">
        <v>3</v>
      </c>
      <c r="B2" s="992"/>
      <c r="C2" s="992"/>
      <c r="D2" s="992"/>
      <c r="E2" s="992"/>
      <c r="F2" s="992"/>
      <c r="G2" s="16"/>
      <c r="H2" s="16"/>
      <c r="I2" s="16"/>
      <c r="J2" s="16"/>
      <c r="K2" s="16"/>
      <c r="L2" s="16"/>
      <c r="M2" s="2"/>
      <c r="N2" s="2"/>
      <c r="O2" s="2"/>
      <c r="P2" s="993" t="s">
        <v>4</v>
      </c>
      <c r="Q2" s="993"/>
      <c r="R2" s="993"/>
    </row>
    <row r="3" spans="1:23" ht="19.5" customHeight="1">
      <c r="A3" s="993" t="s">
        <v>5</v>
      </c>
      <c r="B3" s="993"/>
      <c r="C3" s="993"/>
      <c r="D3" s="993"/>
      <c r="E3" s="993"/>
      <c r="F3" s="993"/>
      <c r="G3" s="62"/>
      <c r="H3" s="62"/>
      <c r="I3" s="62"/>
      <c r="J3" s="62"/>
      <c r="K3" s="62"/>
      <c r="L3" s="62"/>
      <c r="M3" s="62"/>
      <c r="N3" s="62"/>
      <c r="O3" s="62"/>
      <c r="P3" s="994">
        <v>3</v>
      </c>
      <c r="Q3" s="994"/>
      <c r="R3" s="994"/>
    </row>
    <row r="4" spans="1:23" ht="21" customHeight="1">
      <c r="A4" s="964" t="s">
        <v>388</v>
      </c>
      <c r="B4" s="964"/>
      <c r="C4" s="964"/>
      <c r="D4" s="964"/>
      <c r="E4" s="964"/>
      <c r="F4" s="964"/>
      <c r="G4" s="964"/>
      <c r="H4" s="964"/>
      <c r="I4" s="964"/>
      <c r="J4" s="964"/>
      <c r="K4" s="964"/>
      <c r="L4" s="964"/>
      <c r="M4" s="964"/>
      <c r="N4" s="964"/>
      <c r="O4" s="964"/>
      <c r="P4" s="964"/>
      <c r="Q4" s="964"/>
      <c r="R4" s="964"/>
    </row>
    <row r="5" spans="1:23" ht="16.5" customHeight="1" thickBot="1">
      <c r="A5" s="16"/>
      <c r="B5" s="16"/>
      <c r="C5" s="16"/>
      <c r="D5" s="16"/>
      <c r="E5" s="16"/>
      <c r="G5" s="16"/>
      <c r="H5" s="16"/>
      <c r="I5" s="16"/>
      <c r="J5" s="16"/>
      <c r="K5" s="16"/>
      <c r="L5" s="16"/>
      <c r="M5" s="995" t="s">
        <v>106</v>
      </c>
      <c r="N5" s="995"/>
      <c r="O5" s="995"/>
      <c r="P5" s="995"/>
      <c r="Q5" s="995"/>
      <c r="R5" s="995"/>
    </row>
    <row r="6" spans="1:23" ht="18.75" customHeight="1">
      <c r="A6" s="996" t="s">
        <v>7</v>
      </c>
      <c r="B6" s="21" t="s">
        <v>8</v>
      </c>
      <c r="C6" s="998" t="s">
        <v>389</v>
      </c>
      <c r="D6" s="999"/>
      <c r="E6" s="999"/>
      <c r="F6" s="999"/>
      <c r="G6" s="999"/>
      <c r="H6" s="999"/>
      <c r="I6" s="999"/>
      <c r="J6" s="999"/>
      <c r="K6" s="999"/>
      <c r="L6" s="999"/>
      <c r="M6" s="999"/>
      <c r="N6" s="999"/>
      <c r="O6" s="999"/>
      <c r="P6" s="999"/>
      <c r="Q6" s="999"/>
      <c r="R6" s="1000" t="s">
        <v>12</v>
      </c>
      <c r="T6" s="439">
        <v>0.2</v>
      </c>
      <c r="U6" s="8" t="s">
        <v>428</v>
      </c>
    </row>
    <row r="7" spans="1:23" ht="19.5" customHeight="1">
      <c r="A7" s="997"/>
      <c r="B7" s="22" t="s">
        <v>13</v>
      </c>
      <c r="C7" s="91" t="s">
        <v>89</v>
      </c>
      <c r="D7" s="91" t="s">
        <v>107</v>
      </c>
      <c r="E7" s="91" t="s">
        <v>108</v>
      </c>
      <c r="F7" s="91" t="s">
        <v>341</v>
      </c>
      <c r="G7" s="91" t="s">
        <v>342</v>
      </c>
      <c r="H7" s="91" t="s">
        <v>62</v>
      </c>
      <c r="I7" s="91" t="s">
        <v>66</v>
      </c>
      <c r="J7" s="91" t="s">
        <v>367</v>
      </c>
      <c r="K7" s="91" t="s">
        <v>70</v>
      </c>
      <c r="L7" s="91" t="s">
        <v>109</v>
      </c>
      <c r="M7" s="55" t="s">
        <v>101</v>
      </c>
      <c r="N7" s="55">
        <v>2014</v>
      </c>
      <c r="O7" s="55"/>
      <c r="P7" s="91" t="s">
        <v>110</v>
      </c>
      <c r="Q7" s="91" t="s">
        <v>111</v>
      </c>
      <c r="R7" s="1001"/>
    </row>
    <row r="8" spans="1:23" s="9" customFormat="1" ht="16" customHeight="1">
      <c r="A8" s="396">
        <v>1</v>
      </c>
      <c r="B8" s="158" t="s">
        <v>16</v>
      </c>
      <c r="C8" s="178">
        <v>30600</v>
      </c>
      <c r="D8" s="178"/>
      <c r="E8" s="178"/>
      <c r="F8" s="397"/>
      <c r="G8" s="178"/>
      <c r="H8" s="178"/>
      <c r="I8" s="178"/>
      <c r="J8" s="178"/>
      <c r="K8" s="178"/>
      <c r="L8" s="178"/>
      <c r="M8" s="398">
        <f t="shared" ref="M8:M32" si="0">SUM(C8:L8)</f>
        <v>30600</v>
      </c>
      <c r="N8" s="398">
        <f>25500</f>
        <v>25500</v>
      </c>
      <c r="O8" s="475">
        <v>35000</v>
      </c>
      <c r="P8" s="178">
        <v>10750</v>
      </c>
      <c r="Q8" s="178">
        <v>657</v>
      </c>
      <c r="R8" s="399"/>
      <c r="S8" s="9">
        <f t="shared" ref="S8:S32" si="1">N8/$N$33</f>
        <v>0.21240264878597309</v>
      </c>
      <c r="T8" s="9">
        <f t="shared" ref="T8:T32" si="2">(S8*$N$35)+N8</f>
        <v>30600</v>
      </c>
      <c r="U8" s="441">
        <f>(S8*$N$35)+N8</f>
        <v>30600</v>
      </c>
      <c r="V8" s="440">
        <f t="shared" ref="V8:V32" si="3">C8-SUM(D8:L8)</f>
        <v>30600</v>
      </c>
      <c r="W8" s="440"/>
    </row>
    <row r="9" spans="1:23" s="9" customFormat="1" ht="16" customHeight="1">
      <c r="A9" s="396">
        <v>2</v>
      </c>
      <c r="B9" s="158" t="s">
        <v>17</v>
      </c>
      <c r="C9" s="178">
        <v>24375</v>
      </c>
      <c r="D9" s="178"/>
      <c r="E9" s="178"/>
      <c r="F9" s="397"/>
      <c r="G9" s="178"/>
      <c r="H9" s="178"/>
      <c r="I9" s="178"/>
      <c r="J9" s="178"/>
      <c r="K9" s="178"/>
      <c r="L9" s="178"/>
      <c r="M9" s="398">
        <f t="shared" si="0"/>
        <v>24375</v>
      </c>
      <c r="N9" s="398">
        <v>19500</v>
      </c>
      <c r="O9" s="476">
        <v>35500</v>
      </c>
      <c r="P9" s="178">
        <v>15802</v>
      </c>
      <c r="Q9" s="178">
        <v>10945</v>
      </c>
      <c r="R9" s="399"/>
      <c r="S9" s="9">
        <f t="shared" si="1"/>
        <v>0.16242555495397942</v>
      </c>
      <c r="T9" s="9">
        <f t="shared" si="2"/>
        <v>23400</v>
      </c>
      <c r="U9" s="208">
        <f>(S9*$N$36)+N9</f>
        <v>24375</v>
      </c>
      <c r="V9" s="440">
        <f t="shared" si="3"/>
        <v>24375</v>
      </c>
      <c r="W9" s="440"/>
    </row>
    <row r="10" spans="1:23" s="9" customFormat="1" ht="16" customHeight="1">
      <c r="A10" s="396">
        <v>3</v>
      </c>
      <c r="B10" s="158" t="s">
        <v>103</v>
      </c>
      <c r="C10" s="178">
        <v>7800</v>
      </c>
      <c r="D10" s="178"/>
      <c r="E10" s="178"/>
      <c r="F10" s="397"/>
      <c r="G10" s="178"/>
      <c r="H10" s="178"/>
      <c r="I10" s="178"/>
      <c r="J10" s="178"/>
      <c r="K10" s="178"/>
      <c r="L10" s="178"/>
      <c r="M10" s="398">
        <f t="shared" si="0"/>
        <v>7800</v>
      </c>
      <c r="N10" s="398">
        <v>6500</v>
      </c>
      <c r="O10" s="476">
        <v>12000</v>
      </c>
      <c r="P10" s="178">
        <v>4467</v>
      </c>
      <c r="Q10" s="178"/>
      <c r="R10" s="399"/>
      <c r="S10" s="9">
        <f t="shared" si="1"/>
        <v>5.4141851651326477E-2</v>
      </c>
      <c r="T10" s="9">
        <f t="shared" si="2"/>
        <v>7800</v>
      </c>
      <c r="U10" s="441">
        <f>(S10*$N$35)+N10</f>
        <v>7800</v>
      </c>
      <c r="V10" s="440">
        <f t="shared" si="3"/>
        <v>7800</v>
      </c>
    </row>
    <row r="11" spans="1:23" s="9" customFormat="1" ht="16" customHeight="1">
      <c r="A11" s="396">
        <v>4</v>
      </c>
      <c r="B11" s="158" t="s">
        <v>18</v>
      </c>
      <c r="C11" s="458">
        <v>9000</v>
      </c>
      <c r="D11" s="178"/>
      <c r="E11" s="178"/>
      <c r="F11" s="178"/>
      <c r="G11" s="178"/>
      <c r="H11" s="178"/>
      <c r="I11" s="178"/>
      <c r="J11" s="178"/>
      <c r="K11" s="178"/>
      <c r="L11" s="178"/>
      <c r="M11" s="398">
        <f t="shared" si="0"/>
        <v>9000</v>
      </c>
      <c r="N11" s="398">
        <v>7500</v>
      </c>
      <c r="O11" s="476">
        <v>15000</v>
      </c>
      <c r="P11" s="178">
        <v>10486</v>
      </c>
      <c r="Q11" s="178"/>
      <c r="R11" s="185"/>
      <c r="S11" s="9">
        <f t="shared" si="1"/>
        <v>6.2471367289992086E-2</v>
      </c>
      <c r="T11" s="9">
        <f t="shared" si="2"/>
        <v>9000</v>
      </c>
      <c r="U11" s="441">
        <f>(S11*$N$35)+N11</f>
        <v>9000</v>
      </c>
      <c r="V11" s="440">
        <f t="shared" si="3"/>
        <v>9000</v>
      </c>
    </row>
    <row r="12" spans="1:23" s="9" customFormat="1" ht="16" customHeight="1">
      <c r="A12" s="396">
        <v>5</v>
      </c>
      <c r="B12" s="158" t="s">
        <v>34</v>
      </c>
      <c r="C12" s="458">
        <v>4050</v>
      </c>
      <c r="D12" s="178"/>
      <c r="E12" s="178"/>
      <c r="F12" s="397"/>
      <c r="G12" s="178"/>
      <c r="H12" s="178"/>
      <c r="I12" s="178"/>
      <c r="J12" s="178"/>
      <c r="K12" s="178"/>
      <c r="L12" s="178"/>
      <c r="M12" s="398">
        <f t="shared" si="0"/>
        <v>4050</v>
      </c>
      <c r="N12" s="398">
        <v>4500</v>
      </c>
      <c r="O12" s="476">
        <v>8000</v>
      </c>
      <c r="P12" s="178">
        <v>7000</v>
      </c>
      <c r="Q12" s="178"/>
      <c r="R12" s="399"/>
      <c r="S12" s="9">
        <f t="shared" si="1"/>
        <v>3.7482820373995251E-2</v>
      </c>
      <c r="T12" s="9">
        <f t="shared" si="2"/>
        <v>5400</v>
      </c>
      <c r="U12" s="441">
        <v>4050</v>
      </c>
      <c r="V12" s="440">
        <f t="shared" si="3"/>
        <v>4050</v>
      </c>
    </row>
    <row r="13" spans="1:23" s="9" customFormat="1" ht="16" customHeight="1">
      <c r="A13" s="396">
        <v>6</v>
      </c>
      <c r="B13" s="158" t="s">
        <v>19</v>
      </c>
      <c r="C13" s="458">
        <v>6600</v>
      </c>
      <c r="D13" s="178"/>
      <c r="E13" s="178"/>
      <c r="F13" s="397"/>
      <c r="G13" s="178"/>
      <c r="H13" s="178"/>
      <c r="I13" s="178"/>
      <c r="J13" s="178"/>
      <c r="K13" s="178"/>
      <c r="L13" s="178"/>
      <c r="M13" s="398">
        <f t="shared" si="0"/>
        <v>6600</v>
      </c>
      <c r="N13" s="398">
        <v>5500</v>
      </c>
      <c r="O13" s="476">
        <v>6500</v>
      </c>
      <c r="P13" s="178">
        <v>3913</v>
      </c>
      <c r="Q13" s="178"/>
      <c r="R13" s="399"/>
      <c r="S13" s="9">
        <f t="shared" si="1"/>
        <v>4.5812336012660861E-2</v>
      </c>
      <c r="T13" s="9">
        <f t="shared" si="2"/>
        <v>6600</v>
      </c>
      <c r="U13" s="441">
        <f>(S13*$N$35)+N13</f>
        <v>6600</v>
      </c>
      <c r="V13" s="440">
        <f t="shared" si="3"/>
        <v>6600</v>
      </c>
    </row>
    <row r="14" spans="1:23" s="9" customFormat="1" ht="16" customHeight="1">
      <c r="A14" s="396">
        <v>7</v>
      </c>
      <c r="B14" s="158" t="s">
        <v>285</v>
      </c>
      <c r="C14" s="458">
        <v>837.5</v>
      </c>
      <c r="D14" s="178"/>
      <c r="E14" s="178"/>
      <c r="F14" s="397"/>
      <c r="G14" s="178"/>
      <c r="H14" s="178"/>
      <c r="I14" s="178"/>
      <c r="J14" s="178"/>
      <c r="K14" s="178"/>
      <c r="L14" s="178"/>
      <c r="M14" s="398">
        <f t="shared" si="0"/>
        <v>837.5</v>
      </c>
      <c r="N14" s="398">
        <v>670</v>
      </c>
      <c r="O14" s="476">
        <v>1500</v>
      </c>
      <c r="P14" s="178"/>
      <c r="Q14" s="178"/>
      <c r="R14" s="399"/>
      <c r="S14" s="9">
        <f t="shared" si="1"/>
        <v>5.5807754779059601E-3</v>
      </c>
      <c r="T14" s="9">
        <f t="shared" si="2"/>
        <v>804</v>
      </c>
      <c r="U14" s="208">
        <f>(S14*$N$36)+N14</f>
        <v>837.5</v>
      </c>
      <c r="V14" s="440">
        <f t="shared" si="3"/>
        <v>837.5</v>
      </c>
    </row>
    <row r="15" spans="1:23" s="9" customFormat="1" ht="16" customHeight="1">
      <c r="A15" s="396">
        <v>8</v>
      </c>
      <c r="B15" s="158" t="s">
        <v>20</v>
      </c>
      <c r="C15" s="458">
        <v>812.5</v>
      </c>
      <c r="D15" s="178"/>
      <c r="E15" s="178"/>
      <c r="F15" s="397"/>
      <c r="G15" s="178"/>
      <c r="H15" s="178"/>
      <c r="I15" s="178"/>
      <c r="J15" s="178"/>
      <c r="K15" s="178"/>
      <c r="L15" s="178"/>
      <c r="M15" s="398">
        <f t="shared" si="0"/>
        <v>812.5</v>
      </c>
      <c r="N15" s="398">
        <v>650</v>
      </c>
      <c r="O15" s="476">
        <v>1000</v>
      </c>
      <c r="P15" s="178">
        <v>500</v>
      </c>
      <c r="Q15" s="178"/>
      <c r="R15" s="399"/>
      <c r="S15" s="9">
        <f t="shared" si="1"/>
        <v>5.4141851651326473E-3</v>
      </c>
      <c r="T15" s="9">
        <f t="shared" si="2"/>
        <v>780</v>
      </c>
      <c r="U15" s="208">
        <f>(S15*$N$36)+N15</f>
        <v>812.5</v>
      </c>
      <c r="V15" s="440">
        <f t="shared" si="3"/>
        <v>812.5</v>
      </c>
    </row>
    <row r="16" spans="1:23" s="9" customFormat="1" ht="16" customHeight="1">
      <c r="A16" s="396">
        <v>9</v>
      </c>
      <c r="B16" s="158" t="s">
        <v>21</v>
      </c>
      <c r="C16" s="458">
        <v>100</v>
      </c>
      <c r="D16" s="178"/>
      <c r="E16" s="178"/>
      <c r="F16" s="397"/>
      <c r="G16" s="178"/>
      <c r="H16" s="178"/>
      <c r="I16" s="178"/>
      <c r="J16" s="178"/>
      <c r="K16" s="178"/>
      <c r="L16" s="178"/>
      <c r="M16" s="398">
        <f t="shared" si="0"/>
        <v>100</v>
      </c>
      <c r="N16" s="398">
        <v>45</v>
      </c>
      <c r="O16" s="476">
        <v>500</v>
      </c>
      <c r="P16" s="178">
        <v>45</v>
      </c>
      <c r="Q16" s="178"/>
      <c r="R16" s="399"/>
      <c r="S16" s="9">
        <f t="shared" si="1"/>
        <v>3.7482820373995254E-4</v>
      </c>
      <c r="T16" s="9">
        <f t="shared" si="2"/>
        <v>54</v>
      </c>
      <c r="U16" s="441">
        <v>100</v>
      </c>
      <c r="V16" s="440">
        <f t="shared" si="3"/>
        <v>100</v>
      </c>
    </row>
    <row r="17" spans="1:22" s="9" customFormat="1" ht="16" customHeight="1">
      <c r="A17" s="396">
        <v>10</v>
      </c>
      <c r="B17" s="158" t="s">
        <v>22</v>
      </c>
      <c r="C17" s="458">
        <v>50</v>
      </c>
      <c r="D17" s="178"/>
      <c r="E17" s="178"/>
      <c r="F17" s="397"/>
      <c r="G17" s="178"/>
      <c r="H17" s="178"/>
      <c r="I17" s="178"/>
      <c r="J17" s="178"/>
      <c r="K17" s="178"/>
      <c r="L17" s="178"/>
      <c r="M17" s="398">
        <f t="shared" si="0"/>
        <v>50</v>
      </c>
      <c r="N17" s="398">
        <v>20</v>
      </c>
      <c r="O17" s="476">
        <v>200</v>
      </c>
      <c r="P17" s="178">
        <v>150</v>
      </c>
      <c r="Q17" s="178"/>
      <c r="R17" s="399"/>
      <c r="S17" s="9">
        <f t="shared" si="1"/>
        <v>1.6659031277331223E-4</v>
      </c>
      <c r="T17" s="9">
        <f t="shared" si="2"/>
        <v>24</v>
      </c>
      <c r="U17" s="441">
        <v>50</v>
      </c>
      <c r="V17" s="440">
        <f t="shared" si="3"/>
        <v>50</v>
      </c>
    </row>
    <row r="18" spans="1:22" s="9" customFormat="1" ht="16" customHeight="1">
      <c r="A18" s="396">
        <v>11</v>
      </c>
      <c r="B18" s="188" t="s">
        <v>35</v>
      </c>
      <c r="C18" s="458">
        <v>30</v>
      </c>
      <c r="D18" s="178"/>
      <c r="E18" s="178"/>
      <c r="F18" s="397"/>
      <c r="G18" s="178"/>
      <c r="H18" s="178"/>
      <c r="I18" s="178"/>
      <c r="J18" s="178"/>
      <c r="K18" s="178"/>
      <c r="L18" s="178"/>
      <c r="M18" s="398">
        <f t="shared" si="0"/>
        <v>30</v>
      </c>
      <c r="N18" s="398">
        <v>20</v>
      </c>
      <c r="O18" s="476">
        <v>200</v>
      </c>
      <c r="P18" s="178">
        <v>115</v>
      </c>
      <c r="Q18" s="178"/>
      <c r="R18" s="399"/>
      <c r="S18" s="9">
        <f t="shared" si="1"/>
        <v>1.6659031277331223E-4</v>
      </c>
      <c r="T18" s="9">
        <f t="shared" si="2"/>
        <v>24</v>
      </c>
      <c r="U18" s="441">
        <v>30</v>
      </c>
      <c r="V18" s="440">
        <f t="shared" si="3"/>
        <v>30</v>
      </c>
    </row>
    <row r="19" spans="1:22" s="9" customFormat="1" ht="16" customHeight="1">
      <c r="A19" s="396">
        <v>12</v>
      </c>
      <c r="B19" s="158" t="s">
        <v>23</v>
      </c>
      <c r="C19" s="458">
        <v>10156.700000000001</v>
      </c>
      <c r="D19" s="178">
        <v>40</v>
      </c>
      <c r="E19" s="178"/>
      <c r="F19" s="178">
        <v>3.3</v>
      </c>
      <c r="G19" s="178"/>
      <c r="H19" s="178"/>
      <c r="I19" s="178"/>
      <c r="J19" s="178"/>
      <c r="K19" s="178"/>
      <c r="L19" s="178"/>
      <c r="M19" s="398">
        <f t="shared" si="0"/>
        <v>10200</v>
      </c>
      <c r="N19" s="398">
        <v>8500</v>
      </c>
      <c r="O19" s="476">
        <v>8000</v>
      </c>
      <c r="P19" s="178">
        <v>400</v>
      </c>
      <c r="Q19" s="178">
        <v>41405</v>
      </c>
      <c r="R19" s="399"/>
      <c r="S19" s="9">
        <f t="shared" si="1"/>
        <v>7.0800882928657702E-2</v>
      </c>
      <c r="T19" s="9">
        <f t="shared" si="2"/>
        <v>10200</v>
      </c>
      <c r="U19" s="441">
        <f>(S19*$N$35)+N19</f>
        <v>10200</v>
      </c>
      <c r="V19" s="440">
        <f t="shared" si="3"/>
        <v>10113.400000000001</v>
      </c>
    </row>
    <row r="20" spans="1:22" s="9" customFormat="1" ht="16" customHeight="1">
      <c r="A20" s="396">
        <v>13</v>
      </c>
      <c r="B20" s="158" t="s">
        <v>24</v>
      </c>
      <c r="C20" s="458">
        <v>9000</v>
      </c>
      <c r="D20" s="178"/>
      <c r="E20" s="178"/>
      <c r="F20" s="397"/>
      <c r="G20" s="178"/>
      <c r="H20" s="178"/>
      <c r="I20" s="178"/>
      <c r="J20" s="178"/>
      <c r="K20" s="178"/>
      <c r="L20" s="178"/>
      <c r="M20" s="398">
        <f t="shared" si="0"/>
        <v>9000</v>
      </c>
      <c r="N20" s="398">
        <v>7500</v>
      </c>
      <c r="O20" s="476">
        <v>15000</v>
      </c>
      <c r="P20" s="178">
        <v>10000</v>
      </c>
      <c r="Q20" s="178">
        <v>2455</v>
      </c>
      <c r="R20" s="399"/>
      <c r="S20" s="9">
        <f t="shared" si="1"/>
        <v>6.2471367289992086E-2</v>
      </c>
      <c r="T20" s="9">
        <f t="shared" si="2"/>
        <v>9000</v>
      </c>
      <c r="U20" s="441">
        <f>(S20*$N$35)+N20</f>
        <v>9000</v>
      </c>
      <c r="V20" s="440">
        <f t="shared" si="3"/>
        <v>9000</v>
      </c>
    </row>
    <row r="21" spans="1:22" s="9" customFormat="1" ht="16" customHeight="1">
      <c r="A21" s="396">
        <v>14</v>
      </c>
      <c r="B21" s="158" t="s">
        <v>25</v>
      </c>
      <c r="C21" s="458">
        <v>6597</v>
      </c>
      <c r="D21" s="178">
        <v>3</v>
      </c>
      <c r="E21" s="178"/>
      <c r="F21" s="397"/>
      <c r="G21" s="178"/>
      <c r="H21" s="178"/>
      <c r="I21" s="178"/>
      <c r="J21" s="178"/>
      <c r="K21" s="178"/>
      <c r="L21" s="178"/>
      <c r="M21" s="398">
        <f t="shared" si="0"/>
        <v>6600</v>
      </c>
      <c r="N21" s="398">
        <v>5500</v>
      </c>
      <c r="O21" s="476">
        <v>8000</v>
      </c>
      <c r="P21" s="178">
        <v>4362</v>
      </c>
      <c r="Q21" s="178">
        <v>26126</v>
      </c>
      <c r="R21" s="399"/>
      <c r="S21" s="9">
        <f t="shared" si="1"/>
        <v>4.5812336012660861E-2</v>
      </c>
      <c r="T21" s="9">
        <f t="shared" si="2"/>
        <v>6600</v>
      </c>
      <c r="U21" s="441">
        <f>(S21*$N$35)+N21</f>
        <v>6600</v>
      </c>
      <c r="V21" s="440">
        <f t="shared" si="3"/>
        <v>6594</v>
      </c>
    </row>
    <row r="22" spans="1:22" s="9" customFormat="1" ht="16" customHeight="1">
      <c r="A22" s="396">
        <v>15</v>
      </c>
      <c r="B22" s="158" t="s">
        <v>395</v>
      </c>
      <c r="C22" s="458">
        <v>20</v>
      </c>
      <c r="D22" s="178"/>
      <c r="E22" s="178"/>
      <c r="F22" s="397"/>
      <c r="G22" s="178"/>
      <c r="H22" s="178"/>
      <c r="I22" s="178"/>
      <c r="J22" s="178"/>
      <c r="K22" s="178"/>
      <c r="L22" s="178"/>
      <c r="M22" s="398">
        <f t="shared" si="0"/>
        <v>20</v>
      </c>
      <c r="N22" s="407"/>
      <c r="O22" s="476">
        <v>100</v>
      </c>
      <c r="P22" s="178">
        <v>2</v>
      </c>
      <c r="Q22" s="178"/>
      <c r="R22" s="399"/>
      <c r="S22" s="9">
        <f t="shared" si="1"/>
        <v>0</v>
      </c>
      <c r="T22" s="9">
        <f t="shared" si="2"/>
        <v>0</v>
      </c>
      <c r="U22" s="441">
        <v>20</v>
      </c>
      <c r="V22" s="440">
        <f t="shared" si="3"/>
        <v>20</v>
      </c>
    </row>
    <row r="23" spans="1:22" s="9" customFormat="1" ht="16" customHeight="1">
      <c r="A23" s="396">
        <v>16</v>
      </c>
      <c r="B23" s="158" t="s">
        <v>36</v>
      </c>
      <c r="C23" s="458">
        <v>720</v>
      </c>
      <c r="D23" s="178"/>
      <c r="E23" s="178"/>
      <c r="F23" s="397"/>
      <c r="G23" s="178"/>
      <c r="H23" s="178"/>
      <c r="I23" s="178"/>
      <c r="J23" s="178"/>
      <c r="K23" s="178"/>
      <c r="L23" s="178"/>
      <c r="M23" s="398">
        <f t="shared" si="0"/>
        <v>720</v>
      </c>
      <c r="N23" s="398">
        <v>600</v>
      </c>
      <c r="O23" s="476">
        <v>1500</v>
      </c>
      <c r="P23" s="178">
        <v>547</v>
      </c>
      <c r="Q23" s="178"/>
      <c r="R23" s="399"/>
      <c r="S23" s="9">
        <f t="shared" si="1"/>
        <v>4.9977093831993667E-3</v>
      </c>
      <c r="T23" s="9">
        <f t="shared" si="2"/>
        <v>720</v>
      </c>
      <c r="U23" s="441">
        <f>(S23*$N$35)+N23</f>
        <v>720</v>
      </c>
      <c r="V23" s="440">
        <f t="shared" si="3"/>
        <v>720</v>
      </c>
    </row>
    <row r="24" spans="1:22" s="9" customFormat="1" ht="16" customHeight="1">
      <c r="A24" s="396">
        <v>17</v>
      </c>
      <c r="B24" s="158" t="s">
        <v>26</v>
      </c>
      <c r="C24" s="458">
        <v>9000</v>
      </c>
      <c r="D24" s="178">
        <v>1</v>
      </c>
      <c r="E24" s="178">
        <v>2</v>
      </c>
      <c r="F24" s="400"/>
      <c r="G24" s="178"/>
      <c r="H24" s="178"/>
      <c r="I24" s="178"/>
      <c r="J24" s="178"/>
      <c r="K24" s="178"/>
      <c r="L24" s="178"/>
      <c r="M24" s="398">
        <f t="shared" si="0"/>
        <v>9003</v>
      </c>
      <c r="N24" s="398">
        <v>7550</v>
      </c>
      <c r="O24" s="476">
        <v>7000</v>
      </c>
      <c r="P24" s="178">
        <v>655</v>
      </c>
      <c r="Q24" s="178">
        <v>11700</v>
      </c>
      <c r="R24" s="413"/>
      <c r="S24" s="9">
        <f t="shared" si="1"/>
        <v>6.2887843071925367E-2</v>
      </c>
      <c r="T24" s="9">
        <f t="shared" si="2"/>
        <v>9060</v>
      </c>
      <c r="U24" s="441">
        <v>9003</v>
      </c>
      <c r="V24" s="440">
        <f t="shared" si="3"/>
        <v>8997</v>
      </c>
    </row>
    <row r="25" spans="1:22" s="9" customFormat="1" ht="16" customHeight="1">
      <c r="A25" s="396">
        <v>18</v>
      </c>
      <c r="B25" s="158" t="s">
        <v>27</v>
      </c>
      <c r="C25" s="458">
        <v>9608</v>
      </c>
      <c r="D25" s="178">
        <v>12</v>
      </c>
      <c r="E25" s="178">
        <v>5</v>
      </c>
      <c r="F25" s="397"/>
      <c r="G25" s="178"/>
      <c r="H25" s="178"/>
      <c r="I25" s="178"/>
      <c r="J25" s="178"/>
      <c r="K25" s="178"/>
      <c r="L25" s="178"/>
      <c r="M25" s="398">
        <f t="shared" si="0"/>
        <v>9625</v>
      </c>
      <c r="N25" s="398">
        <v>7700</v>
      </c>
      <c r="O25" s="476">
        <v>8000</v>
      </c>
      <c r="P25" s="178">
        <v>2050</v>
      </c>
      <c r="Q25" s="178">
        <v>200400</v>
      </c>
      <c r="R25" s="399"/>
      <c r="S25" s="9">
        <f t="shared" si="1"/>
        <v>6.4137270417725212E-2</v>
      </c>
      <c r="T25" s="9">
        <f t="shared" si="2"/>
        <v>9240</v>
      </c>
      <c r="U25" s="208">
        <f>(S25*$N$36)+N25</f>
        <v>9625</v>
      </c>
      <c r="V25" s="440">
        <f t="shared" si="3"/>
        <v>9591</v>
      </c>
    </row>
    <row r="26" spans="1:22" s="9" customFormat="1" ht="16" customHeight="1">
      <c r="A26" s="396">
        <v>19</v>
      </c>
      <c r="B26" s="188" t="s">
        <v>28</v>
      </c>
      <c r="C26" s="472">
        <v>1265</v>
      </c>
      <c r="D26" s="448"/>
      <c r="E26" s="448">
        <v>35</v>
      </c>
      <c r="F26" s="473"/>
      <c r="G26" s="448"/>
      <c r="H26" s="448"/>
      <c r="I26" s="448"/>
      <c r="J26" s="448"/>
      <c r="K26" s="448"/>
      <c r="L26" s="448"/>
      <c r="M26" s="474">
        <f t="shared" si="0"/>
        <v>1300</v>
      </c>
      <c r="N26" s="398">
        <v>1500</v>
      </c>
      <c r="O26" s="476">
        <v>3500</v>
      </c>
      <c r="P26" s="178">
        <v>1748</v>
      </c>
      <c r="Q26" s="178">
        <v>3895</v>
      </c>
      <c r="R26" s="399"/>
      <c r="S26" s="9">
        <f t="shared" si="1"/>
        <v>1.2494273457998417E-2</v>
      </c>
      <c r="T26" s="9">
        <f t="shared" si="2"/>
        <v>1800</v>
      </c>
      <c r="U26" s="441">
        <v>1300</v>
      </c>
      <c r="V26" s="440">
        <f t="shared" si="3"/>
        <v>1230</v>
      </c>
    </row>
    <row r="27" spans="1:22" s="9" customFormat="1" ht="16" customHeight="1">
      <c r="A27" s="396">
        <v>20</v>
      </c>
      <c r="B27" s="188" t="s">
        <v>29</v>
      </c>
      <c r="C27" s="458">
        <v>40</v>
      </c>
      <c r="D27" s="178"/>
      <c r="E27" s="178"/>
      <c r="F27" s="397"/>
      <c r="G27" s="178"/>
      <c r="H27" s="178"/>
      <c r="I27" s="178"/>
      <c r="J27" s="178"/>
      <c r="K27" s="178"/>
      <c r="L27" s="178"/>
      <c r="M27" s="398">
        <f t="shared" si="0"/>
        <v>40</v>
      </c>
      <c r="N27" s="398">
        <v>30</v>
      </c>
      <c r="O27" s="476">
        <v>400</v>
      </c>
      <c r="P27" s="178">
        <v>300</v>
      </c>
      <c r="Q27" s="178"/>
      <c r="R27" s="399"/>
      <c r="S27" s="9">
        <f t="shared" si="1"/>
        <v>2.4988546915996835E-4</v>
      </c>
      <c r="T27" s="9">
        <f t="shared" si="2"/>
        <v>36</v>
      </c>
      <c r="U27" s="441">
        <v>40</v>
      </c>
      <c r="V27" s="440">
        <f t="shared" si="3"/>
        <v>40</v>
      </c>
    </row>
    <row r="28" spans="1:22" s="9" customFormat="1" ht="16" customHeight="1">
      <c r="A28" s="396">
        <v>21</v>
      </c>
      <c r="B28" s="188" t="s">
        <v>37</v>
      </c>
      <c r="C28" s="458">
        <v>40</v>
      </c>
      <c r="D28" s="178"/>
      <c r="E28" s="178"/>
      <c r="F28" s="397"/>
      <c r="G28" s="178"/>
      <c r="H28" s="178"/>
      <c r="I28" s="178"/>
      <c r="J28" s="178"/>
      <c r="K28" s="178"/>
      <c r="L28" s="178"/>
      <c r="M28" s="398">
        <f t="shared" si="0"/>
        <v>40</v>
      </c>
      <c r="N28" s="398">
        <v>30</v>
      </c>
      <c r="O28" s="476">
        <v>400</v>
      </c>
      <c r="P28" s="178">
        <v>250</v>
      </c>
      <c r="Q28" s="178"/>
      <c r="R28" s="399"/>
      <c r="S28" s="9">
        <f t="shared" si="1"/>
        <v>2.4988546915996835E-4</v>
      </c>
      <c r="T28" s="9">
        <f t="shared" si="2"/>
        <v>36</v>
      </c>
      <c r="U28" s="441">
        <v>40</v>
      </c>
      <c r="V28" s="440">
        <f t="shared" si="3"/>
        <v>40</v>
      </c>
    </row>
    <row r="29" spans="1:22" s="9" customFormat="1" ht="16" customHeight="1">
      <c r="A29" s="396">
        <v>22</v>
      </c>
      <c r="B29" s="188" t="s">
        <v>409</v>
      </c>
      <c r="C29" s="458">
        <v>20</v>
      </c>
      <c r="D29" s="178"/>
      <c r="E29" s="178"/>
      <c r="F29" s="397"/>
      <c r="G29" s="178"/>
      <c r="H29" s="178">
        <v>5</v>
      </c>
      <c r="I29" s="178">
        <v>2</v>
      </c>
      <c r="J29" s="178"/>
      <c r="K29" s="178"/>
      <c r="L29" s="178">
        <v>3</v>
      </c>
      <c r="M29" s="398">
        <f t="shared" si="0"/>
        <v>30</v>
      </c>
      <c r="N29" s="398"/>
      <c r="O29" s="476">
        <v>200</v>
      </c>
      <c r="P29" s="178"/>
      <c r="Q29" s="178"/>
      <c r="R29" s="399"/>
      <c r="S29" s="9">
        <f t="shared" si="1"/>
        <v>0</v>
      </c>
      <c r="T29" s="9">
        <f t="shared" si="2"/>
        <v>0</v>
      </c>
      <c r="U29" s="441">
        <v>30</v>
      </c>
      <c r="V29" s="440">
        <f t="shared" si="3"/>
        <v>10</v>
      </c>
    </row>
    <row r="30" spans="1:22" s="9" customFormat="1" ht="16" customHeight="1">
      <c r="A30" s="396">
        <v>23</v>
      </c>
      <c r="B30" s="158" t="s">
        <v>43</v>
      </c>
      <c r="C30" s="458">
        <v>3095</v>
      </c>
      <c r="D30" s="178"/>
      <c r="E30" s="178"/>
      <c r="F30" s="397"/>
      <c r="G30" s="178"/>
      <c r="H30" s="178">
        <v>300</v>
      </c>
      <c r="I30" s="178">
        <v>35</v>
      </c>
      <c r="J30" s="178"/>
      <c r="K30" s="178"/>
      <c r="L30" s="178">
        <v>70</v>
      </c>
      <c r="M30" s="398">
        <f t="shared" si="0"/>
        <v>3500</v>
      </c>
      <c r="N30" s="398">
        <v>3400</v>
      </c>
      <c r="O30" s="476">
        <v>11000</v>
      </c>
      <c r="P30" s="178">
        <v>7100</v>
      </c>
      <c r="Q30" s="178"/>
      <c r="R30" s="399"/>
      <c r="S30" s="9">
        <f t="shared" si="1"/>
        <v>2.8320353171463079E-2</v>
      </c>
      <c r="T30" s="9">
        <f t="shared" si="2"/>
        <v>4080</v>
      </c>
      <c r="U30" s="441">
        <v>3500</v>
      </c>
      <c r="V30" s="440">
        <f t="shared" si="3"/>
        <v>2690</v>
      </c>
    </row>
    <row r="31" spans="1:22" s="9" customFormat="1" ht="16" customHeight="1">
      <c r="A31" s="396">
        <v>24</v>
      </c>
      <c r="B31" s="158" t="s">
        <v>38</v>
      </c>
      <c r="C31" s="458">
        <v>1024</v>
      </c>
      <c r="D31" s="178"/>
      <c r="E31" s="178"/>
      <c r="F31" s="397"/>
      <c r="G31" s="178"/>
      <c r="H31" s="178">
        <v>60</v>
      </c>
      <c r="I31" s="178">
        <v>43</v>
      </c>
      <c r="J31" s="178">
        <v>15</v>
      </c>
      <c r="K31" s="178">
        <v>205</v>
      </c>
      <c r="L31" s="178">
        <v>321</v>
      </c>
      <c r="M31" s="398">
        <f t="shared" si="0"/>
        <v>1668</v>
      </c>
      <c r="N31" s="398">
        <v>1390</v>
      </c>
      <c r="O31" s="476">
        <v>500</v>
      </c>
      <c r="P31" s="178"/>
      <c r="Q31" s="178">
        <v>1086</v>
      </c>
      <c r="R31" s="399"/>
      <c r="S31" s="9">
        <f t="shared" si="1"/>
        <v>1.15780267377452E-2</v>
      </c>
      <c r="T31" s="9">
        <f t="shared" si="2"/>
        <v>1668</v>
      </c>
      <c r="U31" s="441">
        <f>(S31*$N$35)+N31</f>
        <v>1668</v>
      </c>
      <c r="V31" s="440">
        <f t="shared" si="3"/>
        <v>380</v>
      </c>
    </row>
    <row r="32" spans="1:22" s="9" customFormat="1" ht="16" customHeight="1">
      <c r="A32" s="396">
        <v>25</v>
      </c>
      <c r="B32" s="158" t="s">
        <v>39</v>
      </c>
      <c r="C32" s="458">
        <v>5655</v>
      </c>
      <c r="D32" s="178"/>
      <c r="E32" s="178"/>
      <c r="F32" s="397"/>
      <c r="G32" s="178"/>
      <c r="H32" s="178">
        <v>77</v>
      </c>
      <c r="I32" s="178">
        <v>16</v>
      </c>
      <c r="J32" s="178">
        <v>172</v>
      </c>
      <c r="K32" s="178">
        <v>1120</v>
      </c>
      <c r="L32" s="178">
        <v>100</v>
      </c>
      <c r="M32" s="398">
        <f t="shared" si="0"/>
        <v>7140</v>
      </c>
      <c r="N32" s="398">
        <v>5950</v>
      </c>
      <c r="O32" s="476">
        <v>1500</v>
      </c>
      <c r="P32" s="178">
        <v>50</v>
      </c>
      <c r="Q32" s="178"/>
      <c r="R32" s="399"/>
      <c r="S32" s="9">
        <f t="shared" si="1"/>
        <v>4.9560618050060387E-2</v>
      </c>
      <c r="T32" s="9">
        <f t="shared" si="2"/>
        <v>7140</v>
      </c>
      <c r="U32" s="441">
        <f>(S32*$N$35)+N32</f>
        <v>7140</v>
      </c>
      <c r="V32" s="440">
        <f t="shared" si="3"/>
        <v>4170</v>
      </c>
    </row>
    <row r="33" spans="1:22" ht="21" customHeight="1" thickBot="1">
      <c r="A33" s="990" t="s">
        <v>30</v>
      </c>
      <c r="B33" s="991"/>
      <c r="C33" s="442">
        <f>SUM(C8:C32)</f>
        <v>140495.70000000001</v>
      </c>
      <c r="D33" s="186">
        <f t="shared" ref="D33:L33" si="4">SUM(D8:D32)</f>
        <v>56</v>
      </c>
      <c r="E33" s="186">
        <f t="shared" si="4"/>
        <v>42</v>
      </c>
      <c r="F33" s="186">
        <f t="shared" si="4"/>
        <v>3.3</v>
      </c>
      <c r="G33" s="186">
        <f t="shared" si="4"/>
        <v>0</v>
      </c>
      <c r="H33" s="186">
        <f t="shared" si="4"/>
        <v>442</v>
      </c>
      <c r="I33" s="186">
        <f t="shared" si="4"/>
        <v>96</v>
      </c>
      <c r="J33" s="186">
        <f t="shared" si="4"/>
        <v>187</v>
      </c>
      <c r="K33" s="186">
        <f t="shared" si="4"/>
        <v>1325</v>
      </c>
      <c r="L33" s="186">
        <f t="shared" si="4"/>
        <v>494</v>
      </c>
      <c r="M33" s="186">
        <f>SUM(M8:M32)</f>
        <v>143141</v>
      </c>
      <c r="N33" s="186">
        <f>SUM(N8:N32)</f>
        <v>120055</v>
      </c>
      <c r="O33" s="186">
        <f>SUM(O8:O32)</f>
        <v>180500</v>
      </c>
      <c r="P33" s="186">
        <f>SUM(P8:P32)</f>
        <v>80692</v>
      </c>
      <c r="Q33" s="186">
        <f>SUM(Q8:Q32)</f>
        <v>298669</v>
      </c>
      <c r="R33" s="401"/>
      <c r="T33" s="471">
        <f>SUM(T8:T32)</f>
        <v>144066</v>
      </c>
      <c r="U33" s="471">
        <f>SUM(U8:U32)</f>
        <v>143141</v>
      </c>
      <c r="V33" s="471">
        <f>SUM(V8:V32)</f>
        <v>137850.4</v>
      </c>
    </row>
    <row r="34" spans="1:22" s="190" customFormat="1" ht="19" customHeight="1">
      <c r="C34" s="441"/>
      <c r="F34" s="360"/>
      <c r="M34" s="191"/>
      <c r="N34" s="191"/>
      <c r="O34" s="191"/>
      <c r="P34" s="191">
        <v>160000000</v>
      </c>
    </row>
    <row r="35" spans="1:22">
      <c r="C35" s="441"/>
      <c r="M35" s="439"/>
      <c r="N35" s="8">
        <f>(N33*20/100)</f>
        <v>24011</v>
      </c>
    </row>
    <row r="36" spans="1:22">
      <c r="M36" s="439"/>
      <c r="N36" s="438">
        <f>N33*25/100</f>
        <v>30013.75</v>
      </c>
      <c r="O36" s="438"/>
      <c r="P36" s="470">
        <v>180500000</v>
      </c>
    </row>
    <row r="37" spans="1:22">
      <c r="N37" s="437">
        <f>N33+N35</f>
        <v>144066</v>
      </c>
      <c r="O37" s="437"/>
    </row>
    <row r="38" spans="1:22">
      <c r="M38" s="437"/>
    </row>
  </sheetData>
  <mergeCells count="11">
    <mergeCell ref="A33:B33"/>
    <mergeCell ref="P1:R1"/>
    <mergeCell ref="A2:F2"/>
    <mergeCell ref="P2:R2"/>
    <mergeCell ref="A3:F3"/>
    <mergeCell ref="P3:R3"/>
    <mergeCell ref="A4:R4"/>
    <mergeCell ref="M5:R5"/>
    <mergeCell ref="A6:A7"/>
    <mergeCell ref="C6:Q6"/>
    <mergeCell ref="R6:R7"/>
  </mergeCells>
  <printOptions horizontalCentered="1"/>
  <pageMargins left="0.25" right="0.25" top="0.25" bottom="0.25" header="0.25" footer="0.25"/>
  <pageSetup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0"/>
  </sheetPr>
  <dimension ref="A1:N58"/>
  <sheetViews>
    <sheetView workbookViewId="0">
      <selection activeCell="K30" sqref="K30:K31"/>
    </sheetView>
  </sheetViews>
  <sheetFormatPr defaultColWidth="9.1796875" defaultRowHeight="22" customHeight="1"/>
  <cols>
    <col min="1" max="1" width="5" style="51" customWidth="1"/>
    <col min="2" max="2" width="42.81640625" style="51" customWidth="1"/>
    <col min="3" max="3" width="7.81640625" style="51" customWidth="1"/>
    <col min="4" max="4" width="6.81640625" style="51" bestFit="1" customWidth="1"/>
    <col min="5" max="11" width="7.81640625" style="51" customWidth="1"/>
    <col min="12" max="12" width="8.54296875" style="51" customWidth="1"/>
    <col min="13" max="13" width="8.1796875" style="51" customWidth="1"/>
    <col min="14" max="16384" width="9.1796875" style="51"/>
  </cols>
  <sheetData>
    <row r="1" spans="1:14" ht="22" customHeight="1">
      <c r="K1" s="974" t="s">
        <v>2</v>
      </c>
      <c r="L1" s="974"/>
      <c r="M1" s="974"/>
      <c r="N1" s="974"/>
    </row>
    <row r="2" spans="1:14" ht="22" customHeight="1">
      <c r="A2" s="975" t="s">
        <v>3</v>
      </c>
      <c r="B2" s="975"/>
      <c r="C2" s="975"/>
      <c r="D2" s="490"/>
      <c r="E2" s="490"/>
      <c r="F2" s="490"/>
      <c r="G2" s="490"/>
      <c r="H2" s="31"/>
      <c r="I2" s="1"/>
      <c r="K2" s="976" t="s">
        <v>4</v>
      </c>
      <c r="L2" s="976"/>
      <c r="M2" s="976"/>
      <c r="N2" s="976"/>
    </row>
    <row r="3" spans="1:14" ht="22" customHeight="1">
      <c r="A3" s="976" t="s">
        <v>5</v>
      </c>
      <c r="B3" s="976"/>
      <c r="C3" s="976"/>
      <c r="D3" s="244"/>
      <c r="E3" s="244"/>
      <c r="F3" s="244"/>
      <c r="G3" s="244"/>
      <c r="H3" s="2"/>
      <c r="I3" s="53"/>
      <c r="K3" s="994">
        <v>3</v>
      </c>
      <c r="L3" s="994"/>
      <c r="M3" s="994"/>
      <c r="N3" s="994"/>
    </row>
    <row r="4" spans="1:14" ht="22" customHeight="1">
      <c r="A4" s="963" t="s">
        <v>500</v>
      </c>
      <c r="B4" s="963"/>
      <c r="C4" s="963"/>
      <c r="D4" s="963"/>
      <c r="E4" s="963"/>
      <c r="F4" s="963"/>
      <c r="G4" s="963"/>
      <c r="H4" s="963"/>
      <c r="I4" s="963"/>
      <c r="J4" s="963"/>
      <c r="K4" s="963"/>
      <c r="L4" s="963"/>
      <c r="M4" s="963"/>
      <c r="N4" s="963"/>
    </row>
    <row r="5" spans="1:14" ht="5.25" customHeight="1" thickBo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4" ht="21.65" customHeight="1">
      <c r="A6" s="1126" t="s">
        <v>7</v>
      </c>
      <c r="B6" s="1128" t="s">
        <v>5</v>
      </c>
      <c r="C6" s="1238" t="s">
        <v>390</v>
      </c>
      <c r="D6" s="1239"/>
      <c r="E6" s="1238" t="s">
        <v>391</v>
      </c>
      <c r="F6" s="1239"/>
      <c r="G6" s="998" t="s">
        <v>392</v>
      </c>
      <c r="H6" s="1130"/>
      <c r="I6" s="998" t="s">
        <v>393</v>
      </c>
      <c r="J6" s="1130"/>
      <c r="K6" s="1234" t="s">
        <v>394</v>
      </c>
      <c r="L6" s="1078" t="s">
        <v>42</v>
      </c>
      <c r="M6" s="1096"/>
      <c r="N6" s="1236" t="s">
        <v>249</v>
      </c>
    </row>
    <row r="7" spans="1:14" ht="21.65" customHeight="1">
      <c r="A7" s="1127"/>
      <c r="B7" s="1129"/>
      <c r="C7" s="387" t="s">
        <v>13</v>
      </c>
      <c r="D7" s="387" t="s">
        <v>12</v>
      </c>
      <c r="E7" s="387" t="s">
        <v>13</v>
      </c>
      <c r="F7" s="387" t="s">
        <v>12</v>
      </c>
      <c r="G7" s="387" t="s">
        <v>13</v>
      </c>
      <c r="H7" s="387" t="s">
        <v>12</v>
      </c>
      <c r="I7" s="387" t="s">
        <v>13</v>
      </c>
      <c r="J7" s="387" t="s">
        <v>12</v>
      </c>
      <c r="K7" s="1235"/>
      <c r="L7" s="395" t="s">
        <v>13</v>
      </c>
      <c r="M7" s="487" t="s">
        <v>12</v>
      </c>
      <c r="N7" s="1237"/>
    </row>
    <row r="8" spans="1:14" ht="21.65" customHeight="1">
      <c r="A8" s="497" t="s">
        <v>292</v>
      </c>
      <c r="B8" s="498" t="s">
        <v>457</v>
      </c>
      <c r="C8" s="572">
        <f>SUM(C9:C23)</f>
        <v>0</v>
      </c>
      <c r="D8" s="572">
        <f>SUM(D9:D23)</f>
        <v>0</v>
      </c>
      <c r="E8" s="572">
        <f>SUM(E9:E23)</f>
        <v>0</v>
      </c>
      <c r="F8" s="572">
        <f>SUM(F9:F23)</f>
        <v>0</v>
      </c>
      <c r="G8" s="572">
        <f t="shared" ref="G8:K8" si="0">SUM(G9:G23)</f>
        <v>0</v>
      </c>
      <c r="H8" s="572">
        <f t="shared" si="0"/>
        <v>0</v>
      </c>
      <c r="I8" s="572">
        <f t="shared" si="0"/>
        <v>0</v>
      </c>
      <c r="J8" s="572">
        <f t="shared" si="0"/>
        <v>0</v>
      </c>
      <c r="K8" s="572">
        <f t="shared" si="0"/>
        <v>0</v>
      </c>
      <c r="L8" s="573">
        <f>SUM(L9:L23)</f>
        <v>0</v>
      </c>
      <c r="M8" s="573">
        <f>SUM(M9:M23)</f>
        <v>0</v>
      </c>
      <c r="N8" s="573">
        <f>SUM(N9:N23)</f>
        <v>0</v>
      </c>
    </row>
    <row r="9" spans="1:14" ht="20.149999999999999" customHeight="1">
      <c r="A9" s="43">
        <v>1</v>
      </c>
      <c r="B9" s="25" t="s">
        <v>434</v>
      </c>
      <c r="C9" s="518"/>
      <c r="D9" s="518"/>
      <c r="E9" s="518"/>
      <c r="F9" s="518"/>
      <c r="G9" s="518"/>
      <c r="H9" s="518"/>
      <c r="I9" s="574"/>
      <c r="J9" s="509"/>
      <c r="K9" s="509"/>
      <c r="L9" s="509">
        <f>C9+E9+G9+I9</f>
        <v>0</v>
      </c>
      <c r="M9" s="530">
        <f>D9+F9+H9+J9+K9</f>
        <v>0</v>
      </c>
      <c r="N9" s="575">
        <f t="shared" ref="N9:N23" si="1">L9+M9</f>
        <v>0</v>
      </c>
    </row>
    <row r="10" spans="1:14" ht="20.149999999999999" customHeight="1">
      <c r="A10" s="450">
        <v>2</v>
      </c>
      <c r="B10" s="384" t="s">
        <v>435</v>
      </c>
      <c r="C10" s="519"/>
      <c r="D10" s="519"/>
      <c r="E10" s="519"/>
      <c r="F10" s="519"/>
      <c r="G10" s="519"/>
      <c r="H10" s="519"/>
      <c r="I10" s="576"/>
      <c r="J10" s="532"/>
      <c r="K10" s="509"/>
      <c r="L10" s="509">
        <f>C10+E10+G10+I10</f>
        <v>0</v>
      </c>
      <c r="M10" s="530">
        <f t="shared" ref="M10:M23" si="2">D10+F10+H10+J10+K10</f>
        <v>0</v>
      </c>
      <c r="N10" s="575">
        <f t="shared" si="1"/>
        <v>0</v>
      </c>
    </row>
    <row r="11" spans="1:14" ht="20.149999999999999" customHeight="1">
      <c r="A11" s="43">
        <v>3</v>
      </c>
      <c r="B11" s="25" t="s">
        <v>436</v>
      </c>
      <c r="C11" s="518"/>
      <c r="D11" s="518"/>
      <c r="E11" s="518"/>
      <c r="F11" s="518"/>
      <c r="G11" s="518"/>
      <c r="H11" s="518"/>
      <c r="I11" s="574"/>
      <c r="J11" s="509"/>
      <c r="K11" s="509"/>
      <c r="L11" s="509">
        <f t="shared" ref="L11:L23" si="3">C11+E11+G11+I11</f>
        <v>0</v>
      </c>
      <c r="M11" s="530">
        <f t="shared" si="2"/>
        <v>0</v>
      </c>
      <c r="N11" s="575">
        <f t="shared" si="1"/>
        <v>0</v>
      </c>
    </row>
    <row r="12" spans="1:14" ht="20.149999999999999" customHeight="1">
      <c r="A12" s="43">
        <v>4</v>
      </c>
      <c r="B12" s="25" t="s">
        <v>437</v>
      </c>
      <c r="C12" s="518"/>
      <c r="D12" s="518"/>
      <c r="E12" s="518"/>
      <c r="F12" s="518"/>
      <c r="G12" s="518"/>
      <c r="H12" s="518"/>
      <c r="I12" s="574"/>
      <c r="J12" s="509"/>
      <c r="K12" s="509"/>
      <c r="L12" s="509">
        <f t="shared" si="3"/>
        <v>0</v>
      </c>
      <c r="M12" s="530">
        <f>D12+F12+H12+J12+K12</f>
        <v>0</v>
      </c>
      <c r="N12" s="575">
        <f t="shared" si="1"/>
        <v>0</v>
      </c>
    </row>
    <row r="13" spans="1:14" ht="20.149999999999999" customHeight="1">
      <c r="A13" s="450">
        <v>5</v>
      </c>
      <c r="B13" s="384" t="s">
        <v>438</v>
      </c>
      <c r="C13" s="519"/>
      <c r="D13" s="519"/>
      <c r="E13" s="519"/>
      <c r="F13" s="519"/>
      <c r="G13" s="519"/>
      <c r="H13" s="519"/>
      <c r="I13" s="576"/>
      <c r="J13" s="532"/>
      <c r="K13" s="532"/>
      <c r="L13" s="509">
        <f t="shared" si="3"/>
        <v>0</v>
      </c>
      <c r="M13" s="530">
        <f t="shared" si="2"/>
        <v>0</v>
      </c>
      <c r="N13" s="575">
        <f t="shared" si="1"/>
        <v>0</v>
      </c>
    </row>
    <row r="14" spans="1:14" ht="20.149999999999999" customHeight="1">
      <c r="A14" s="43">
        <v>6</v>
      </c>
      <c r="B14" s="25" t="s">
        <v>439</v>
      </c>
      <c r="C14" s="518"/>
      <c r="D14" s="518"/>
      <c r="E14" s="518"/>
      <c r="F14" s="518"/>
      <c r="G14" s="518"/>
      <c r="H14" s="518"/>
      <c r="I14" s="574"/>
      <c r="J14" s="509"/>
      <c r="K14" s="509"/>
      <c r="L14" s="509">
        <f t="shared" si="3"/>
        <v>0</v>
      </c>
      <c r="M14" s="530">
        <f t="shared" si="2"/>
        <v>0</v>
      </c>
      <c r="N14" s="575">
        <f t="shared" si="1"/>
        <v>0</v>
      </c>
    </row>
    <row r="15" spans="1:14" ht="20.149999999999999" customHeight="1">
      <c r="A15" s="43">
        <v>7</v>
      </c>
      <c r="B15" s="25" t="s">
        <v>456</v>
      </c>
      <c r="C15" s="518"/>
      <c r="D15" s="518"/>
      <c r="E15" s="518"/>
      <c r="F15" s="518"/>
      <c r="G15" s="518"/>
      <c r="H15" s="518"/>
      <c r="I15" s="574"/>
      <c r="J15" s="509"/>
      <c r="K15" s="509"/>
      <c r="L15" s="509">
        <f t="shared" si="3"/>
        <v>0</v>
      </c>
      <c r="M15" s="530">
        <f t="shared" si="2"/>
        <v>0</v>
      </c>
      <c r="N15" s="575">
        <f t="shared" si="1"/>
        <v>0</v>
      </c>
    </row>
    <row r="16" spans="1:14" ht="20.149999999999999" customHeight="1">
      <c r="A16" s="43">
        <v>8</v>
      </c>
      <c r="B16" s="25" t="s">
        <v>453</v>
      </c>
      <c r="C16" s="518"/>
      <c r="D16" s="518"/>
      <c r="E16" s="518"/>
      <c r="F16" s="518"/>
      <c r="G16" s="518"/>
      <c r="H16" s="518"/>
      <c r="I16" s="574"/>
      <c r="J16" s="509"/>
      <c r="K16" s="509"/>
      <c r="L16" s="509">
        <f t="shared" si="3"/>
        <v>0</v>
      </c>
      <c r="M16" s="530">
        <f t="shared" si="2"/>
        <v>0</v>
      </c>
      <c r="N16" s="575">
        <f t="shared" si="1"/>
        <v>0</v>
      </c>
    </row>
    <row r="17" spans="1:14" ht="20.149999999999999" customHeight="1">
      <c r="A17" s="43">
        <v>9</v>
      </c>
      <c r="B17" s="25" t="s">
        <v>454</v>
      </c>
      <c r="C17" s="518"/>
      <c r="D17" s="518"/>
      <c r="E17" s="518"/>
      <c r="F17" s="518"/>
      <c r="G17" s="518"/>
      <c r="H17" s="518"/>
      <c r="I17" s="574"/>
      <c r="J17" s="509"/>
      <c r="K17" s="509"/>
      <c r="L17" s="509">
        <f t="shared" si="3"/>
        <v>0</v>
      </c>
      <c r="M17" s="530">
        <f t="shared" si="2"/>
        <v>0</v>
      </c>
      <c r="N17" s="575">
        <f t="shared" si="1"/>
        <v>0</v>
      </c>
    </row>
    <row r="18" spans="1:14" ht="20.149999999999999" customHeight="1">
      <c r="A18" s="43">
        <v>10</v>
      </c>
      <c r="B18" s="25" t="s">
        <v>455</v>
      </c>
      <c r="C18" s="518"/>
      <c r="D18" s="518"/>
      <c r="E18" s="518"/>
      <c r="F18" s="518"/>
      <c r="G18" s="518"/>
      <c r="H18" s="518"/>
      <c r="I18" s="574"/>
      <c r="J18" s="509"/>
      <c r="K18" s="509"/>
      <c r="L18" s="509">
        <f t="shared" si="3"/>
        <v>0</v>
      </c>
      <c r="M18" s="530">
        <f t="shared" si="2"/>
        <v>0</v>
      </c>
      <c r="N18" s="575">
        <f t="shared" si="1"/>
        <v>0</v>
      </c>
    </row>
    <row r="19" spans="1:14" ht="20.149999999999999" customHeight="1">
      <c r="A19" s="43">
        <v>16</v>
      </c>
      <c r="B19" s="25" t="s">
        <v>460</v>
      </c>
      <c r="C19" s="518"/>
      <c r="D19" s="518"/>
      <c r="E19" s="518"/>
      <c r="F19" s="518"/>
      <c r="G19" s="518"/>
      <c r="H19" s="518"/>
      <c r="I19" s="574"/>
      <c r="J19" s="509"/>
      <c r="K19" s="509"/>
      <c r="L19" s="509">
        <f t="shared" si="3"/>
        <v>0</v>
      </c>
      <c r="M19" s="530">
        <f t="shared" si="2"/>
        <v>0</v>
      </c>
      <c r="N19" s="575">
        <f t="shared" si="1"/>
        <v>0</v>
      </c>
    </row>
    <row r="20" spans="1:14" ht="20.149999999999999" customHeight="1">
      <c r="A20" s="43">
        <v>17</v>
      </c>
      <c r="B20" s="25" t="s">
        <v>440</v>
      </c>
      <c r="C20" s="518"/>
      <c r="D20" s="518"/>
      <c r="E20" s="518"/>
      <c r="F20" s="518"/>
      <c r="G20" s="518"/>
      <c r="H20" s="518"/>
      <c r="I20" s="574"/>
      <c r="J20" s="509"/>
      <c r="K20" s="509"/>
      <c r="L20" s="509">
        <f t="shared" si="3"/>
        <v>0</v>
      </c>
      <c r="M20" s="530">
        <f t="shared" si="2"/>
        <v>0</v>
      </c>
      <c r="N20" s="575">
        <f t="shared" si="1"/>
        <v>0</v>
      </c>
    </row>
    <row r="21" spans="1:14" ht="20.149999999999999" customHeight="1">
      <c r="A21" s="43">
        <v>18</v>
      </c>
      <c r="B21" s="25" t="s">
        <v>459</v>
      </c>
      <c r="C21" s="518"/>
      <c r="D21" s="518"/>
      <c r="E21" s="518"/>
      <c r="F21" s="518"/>
      <c r="G21" s="518"/>
      <c r="H21" s="518"/>
      <c r="I21" s="574"/>
      <c r="J21" s="509"/>
      <c r="K21" s="509"/>
      <c r="L21" s="509">
        <f t="shared" si="3"/>
        <v>0</v>
      </c>
      <c r="M21" s="530">
        <f t="shared" si="2"/>
        <v>0</v>
      </c>
      <c r="N21" s="575">
        <f t="shared" si="1"/>
        <v>0</v>
      </c>
    </row>
    <row r="22" spans="1:14" ht="20.149999999999999" customHeight="1">
      <c r="A22" s="43">
        <v>19</v>
      </c>
      <c r="B22" s="25" t="s">
        <v>458</v>
      </c>
      <c r="C22" s="518"/>
      <c r="D22" s="518"/>
      <c r="E22" s="518"/>
      <c r="F22" s="518"/>
      <c r="G22" s="518"/>
      <c r="H22" s="518"/>
      <c r="I22" s="574"/>
      <c r="J22" s="509"/>
      <c r="K22" s="509"/>
      <c r="L22" s="509">
        <f t="shared" si="3"/>
        <v>0</v>
      </c>
      <c r="M22" s="530">
        <f t="shared" si="2"/>
        <v>0</v>
      </c>
      <c r="N22" s="575">
        <f t="shared" si="1"/>
        <v>0</v>
      </c>
    </row>
    <row r="23" spans="1:14" ht="20.149999999999999" customHeight="1">
      <c r="A23" s="43">
        <v>20</v>
      </c>
      <c r="B23" s="25" t="s">
        <v>461</v>
      </c>
      <c r="C23" s="518"/>
      <c r="D23" s="518"/>
      <c r="E23" s="518"/>
      <c r="F23" s="518"/>
      <c r="G23" s="518"/>
      <c r="H23" s="518"/>
      <c r="I23" s="574"/>
      <c r="J23" s="509"/>
      <c r="K23" s="509"/>
      <c r="L23" s="509">
        <f t="shared" si="3"/>
        <v>0</v>
      </c>
      <c r="M23" s="530">
        <f t="shared" si="2"/>
        <v>0</v>
      </c>
      <c r="N23" s="575">
        <f t="shared" si="1"/>
        <v>0</v>
      </c>
    </row>
    <row r="24" spans="1:14" ht="21.65" customHeight="1">
      <c r="A24" s="501" t="s">
        <v>293</v>
      </c>
      <c r="B24" s="502" t="s">
        <v>452</v>
      </c>
      <c r="C24" s="577">
        <f>SUM(C25:C29)</f>
        <v>0</v>
      </c>
      <c r="D24" s="577">
        <f t="shared" ref="D24:N24" si="4">SUM(D25:D29)</f>
        <v>0</v>
      </c>
      <c r="E24" s="577">
        <f t="shared" si="4"/>
        <v>0</v>
      </c>
      <c r="F24" s="577">
        <f t="shared" si="4"/>
        <v>0</v>
      </c>
      <c r="G24" s="577">
        <f t="shared" si="4"/>
        <v>0</v>
      </c>
      <c r="H24" s="577">
        <f t="shared" si="4"/>
        <v>0</v>
      </c>
      <c r="I24" s="577">
        <f t="shared" si="4"/>
        <v>0</v>
      </c>
      <c r="J24" s="577">
        <f t="shared" si="4"/>
        <v>0</v>
      </c>
      <c r="K24" s="577">
        <f t="shared" si="4"/>
        <v>0</v>
      </c>
      <c r="L24" s="577">
        <f t="shared" si="4"/>
        <v>0</v>
      </c>
      <c r="M24" s="577">
        <f t="shared" si="4"/>
        <v>0</v>
      </c>
      <c r="N24" s="577">
        <f t="shared" si="4"/>
        <v>0</v>
      </c>
    </row>
    <row r="25" spans="1:14" ht="20.149999999999999" customHeight="1">
      <c r="A25" s="43">
        <v>11</v>
      </c>
      <c r="B25" s="25" t="s">
        <v>177</v>
      </c>
      <c r="C25" s="518"/>
      <c r="D25" s="518"/>
      <c r="E25" s="518"/>
      <c r="F25" s="518"/>
      <c r="G25" s="518"/>
      <c r="H25" s="518"/>
      <c r="I25" s="574"/>
      <c r="J25" s="509"/>
      <c r="K25" s="509"/>
      <c r="L25" s="509">
        <f>C25+E25+G25+I25</f>
        <v>0</v>
      </c>
      <c r="M25" s="530">
        <f>D25+F25+H25+J25+K25</f>
        <v>0</v>
      </c>
      <c r="N25" s="575">
        <f>L25+M25</f>
        <v>0</v>
      </c>
    </row>
    <row r="26" spans="1:14" ht="20.149999999999999" customHeight="1">
      <c r="A26" s="43">
        <v>12</v>
      </c>
      <c r="B26" s="25" t="s">
        <v>178</v>
      </c>
      <c r="C26" s="518"/>
      <c r="D26" s="518"/>
      <c r="E26" s="518"/>
      <c r="F26" s="518"/>
      <c r="G26" s="518"/>
      <c r="H26" s="518"/>
      <c r="I26" s="574"/>
      <c r="J26" s="509"/>
      <c r="K26" s="509"/>
      <c r="L26" s="509">
        <f t="shared" ref="L26:L29" si="5">C26+E26+G26+I26</f>
        <v>0</v>
      </c>
      <c r="M26" s="530">
        <f t="shared" ref="M26:M29" si="6">D26+F26+H26+J26+K26</f>
        <v>0</v>
      </c>
      <c r="N26" s="575">
        <f t="shared" ref="N26:N28" si="7">L26+M26</f>
        <v>0</v>
      </c>
    </row>
    <row r="27" spans="1:14" ht="20.149999999999999" customHeight="1">
      <c r="A27" s="43">
        <v>13</v>
      </c>
      <c r="B27" s="25" t="s">
        <v>179</v>
      </c>
      <c r="C27" s="518"/>
      <c r="D27" s="518"/>
      <c r="E27" s="518"/>
      <c r="F27" s="518"/>
      <c r="G27" s="518"/>
      <c r="H27" s="518"/>
      <c r="I27" s="574"/>
      <c r="J27" s="509"/>
      <c r="K27" s="509"/>
      <c r="L27" s="509">
        <f t="shared" si="5"/>
        <v>0</v>
      </c>
      <c r="M27" s="530">
        <f t="shared" si="6"/>
        <v>0</v>
      </c>
      <c r="N27" s="575">
        <f t="shared" si="7"/>
        <v>0</v>
      </c>
    </row>
    <row r="28" spans="1:14" ht="20.149999999999999" customHeight="1">
      <c r="A28" s="43">
        <v>14</v>
      </c>
      <c r="B28" s="25" t="s">
        <v>180</v>
      </c>
      <c r="C28" s="518"/>
      <c r="D28" s="518"/>
      <c r="E28" s="518"/>
      <c r="F28" s="518"/>
      <c r="G28" s="518"/>
      <c r="H28" s="518"/>
      <c r="I28" s="574"/>
      <c r="J28" s="509"/>
      <c r="K28" s="509"/>
      <c r="L28" s="509">
        <f t="shared" si="5"/>
        <v>0</v>
      </c>
      <c r="M28" s="530">
        <f t="shared" si="6"/>
        <v>0</v>
      </c>
      <c r="N28" s="575">
        <f t="shared" si="7"/>
        <v>0</v>
      </c>
    </row>
    <row r="29" spans="1:14" ht="20.149999999999999" customHeight="1" thickBot="1">
      <c r="A29" s="43">
        <v>15</v>
      </c>
      <c r="B29" s="25" t="s">
        <v>181</v>
      </c>
      <c r="C29" s="518"/>
      <c r="D29" s="518"/>
      <c r="E29" s="518"/>
      <c r="F29" s="518"/>
      <c r="G29" s="518"/>
      <c r="H29" s="518"/>
      <c r="I29" s="574"/>
      <c r="J29" s="509"/>
      <c r="K29" s="509"/>
      <c r="L29" s="509">
        <f t="shared" si="5"/>
        <v>0</v>
      </c>
      <c r="M29" s="530">
        <f t="shared" si="6"/>
        <v>0</v>
      </c>
      <c r="N29" s="575">
        <f>L29+M29</f>
        <v>0</v>
      </c>
    </row>
    <row r="30" spans="1:14" ht="21" customHeight="1">
      <c r="A30" s="1248" t="s">
        <v>7</v>
      </c>
      <c r="B30" s="1250" t="s">
        <v>5</v>
      </c>
      <c r="C30" s="1252" t="s">
        <v>390</v>
      </c>
      <c r="D30" s="1253"/>
      <c r="E30" s="1252" t="s">
        <v>391</v>
      </c>
      <c r="F30" s="1253"/>
      <c r="G30" s="1254" t="s">
        <v>392</v>
      </c>
      <c r="H30" s="1255"/>
      <c r="I30" s="1254" t="s">
        <v>393</v>
      </c>
      <c r="J30" s="1255"/>
      <c r="K30" s="1240" t="s">
        <v>394</v>
      </c>
      <c r="L30" s="1242" t="s">
        <v>42</v>
      </c>
      <c r="M30" s="1243"/>
      <c r="N30" s="1244" t="s">
        <v>249</v>
      </c>
    </row>
    <row r="31" spans="1:14" ht="21" customHeight="1">
      <c r="A31" s="1249"/>
      <c r="B31" s="1251"/>
      <c r="C31" s="648" t="s">
        <v>13</v>
      </c>
      <c r="D31" s="648" t="s">
        <v>12</v>
      </c>
      <c r="E31" s="648" t="s">
        <v>13</v>
      </c>
      <c r="F31" s="648" t="s">
        <v>12</v>
      </c>
      <c r="G31" s="648" t="s">
        <v>13</v>
      </c>
      <c r="H31" s="648" t="s">
        <v>12</v>
      </c>
      <c r="I31" s="648" t="s">
        <v>13</v>
      </c>
      <c r="J31" s="648" t="s">
        <v>12</v>
      </c>
      <c r="K31" s="1241"/>
      <c r="L31" s="649" t="s">
        <v>13</v>
      </c>
      <c r="M31" s="650" t="s">
        <v>12</v>
      </c>
      <c r="N31" s="1245"/>
    </row>
    <row r="32" spans="1:14" ht="21.65" customHeight="1">
      <c r="A32" s="651" t="s">
        <v>294</v>
      </c>
      <c r="B32" s="652" t="s">
        <v>41</v>
      </c>
      <c r="C32" s="577">
        <f>SUM(C33:C57)</f>
        <v>0</v>
      </c>
      <c r="D32" s="577">
        <f t="shared" ref="D32:N32" si="8">SUM(D33:D57)</f>
        <v>0</v>
      </c>
      <c r="E32" s="577">
        <f t="shared" si="8"/>
        <v>0</v>
      </c>
      <c r="F32" s="577">
        <f t="shared" si="8"/>
        <v>0</v>
      </c>
      <c r="G32" s="577">
        <f t="shared" si="8"/>
        <v>0</v>
      </c>
      <c r="H32" s="577">
        <f t="shared" si="8"/>
        <v>0</v>
      </c>
      <c r="I32" s="577">
        <f t="shared" si="8"/>
        <v>0</v>
      </c>
      <c r="J32" s="577">
        <f t="shared" si="8"/>
        <v>0</v>
      </c>
      <c r="K32" s="577">
        <f t="shared" si="8"/>
        <v>0</v>
      </c>
      <c r="L32" s="577">
        <f t="shared" si="8"/>
        <v>0</v>
      </c>
      <c r="M32" s="577">
        <f t="shared" si="8"/>
        <v>0</v>
      </c>
      <c r="N32" s="577">
        <f t="shared" si="8"/>
        <v>0</v>
      </c>
    </row>
    <row r="33" spans="1:14" ht="19.5" customHeight="1">
      <c r="A33" s="653">
        <v>1</v>
      </c>
      <c r="B33" s="518" t="s">
        <v>16</v>
      </c>
      <c r="C33" s="518"/>
      <c r="D33" s="518"/>
      <c r="E33" s="518"/>
      <c r="F33" s="518"/>
      <c r="G33" s="518"/>
      <c r="H33" s="518"/>
      <c r="I33" s="574"/>
      <c r="J33" s="509"/>
      <c r="K33" s="509"/>
      <c r="L33" s="509">
        <f>C33+E33+G33+I33</f>
        <v>0</v>
      </c>
      <c r="M33" s="509">
        <f>D33+F33+H33+J33+K33</f>
        <v>0</v>
      </c>
      <c r="N33" s="578">
        <f>L33+M33</f>
        <v>0</v>
      </c>
    </row>
    <row r="34" spans="1:14" ht="19.5" customHeight="1">
      <c r="A34" s="654">
        <v>2</v>
      </c>
      <c r="B34" s="519" t="s">
        <v>17</v>
      </c>
      <c r="C34" s="519"/>
      <c r="D34" s="519"/>
      <c r="E34" s="519"/>
      <c r="F34" s="519"/>
      <c r="G34" s="519"/>
      <c r="H34" s="519"/>
      <c r="I34" s="576"/>
      <c r="J34" s="532"/>
      <c r="K34" s="532"/>
      <c r="L34" s="532">
        <f t="shared" ref="L34:L57" si="9">C34+E34+G34+I34</f>
        <v>0</v>
      </c>
      <c r="M34" s="509">
        <f t="shared" ref="M34:M57" si="10">D34+F34+H34+J34+K34</f>
        <v>0</v>
      </c>
      <c r="N34" s="578">
        <f t="shared" ref="N34:N57" si="11">L34+M34</f>
        <v>0</v>
      </c>
    </row>
    <row r="35" spans="1:14" ht="19.5" customHeight="1">
      <c r="A35" s="653">
        <v>3</v>
      </c>
      <c r="B35" s="518" t="s">
        <v>103</v>
      </c>
      <c r="C35" s="518"/>
      <c r="D35" s="518"/>
      <c r="E35" s="518"/>
      <c r="F35" s="518"/>
      <c r="G35" s="518"/>
      <c r="H35" s="518"/>
      <c r="I35" s="574"/>
      <c r="J35" s="509"/>
      <c r="K35" s="509"/>
      <c r="L35" s="509">
        <f t="shared" si="9"/>
        <v>0</v>
      </c>
      <c r="M35" s="509">
        <f t="shared" si="10"/>
        <v>0</v>
      </c>
      <c r="N35" s="578">
        <f t="shared" si="11"/>
        <v>0</v>
      </c>
    </row>
    <row r="36" spans="1:14" ht="19.5" customHeight="1">
      <c r="A36" s="654">
        <v>4</v>
      </c>
      <c r="B36" s="519" t="s">
        <v>18</v>
      </c>
      <c r="C36" s="519"/>
      <c r="D36" s="519"/>
      <c r="E36" s="519"/>
      <c r="F36" s="519"/>
      <c r="G36" s="519"/>
      <c r="H36" s="519"/>
      <c r="I36" s="576"/>
      <c r="J36" s="532"/>
      <c r="K36" s="532"/>
      <c r="L36" s="532">
        <f t="shared" si="9"/>
        <v>0</v>
      </c>
      <c r="M36" s="509">
        <f t="shared" si="10"/>
        <v>0</v>
      </c>
      <c r="N36" s="578">
        <f t="shared" si="11"/>
        <v>0</v>
      </c>
    </row>
    <row r="37" spans="1:14" ht="19.5" customHeight="1">
      <c r="A37" s="654">
        <v>5</v>
      </c>
      <c r="B37" s="519" t="s">
        <v>34</v>
      </c>
      <c r="C37" s="519"/>
      <c r="D37" s="519"/>
      <c r="E37" s="519"/>
      <c r="F37" s="519"/>
      <c r="G37" s="519"/>
      <c r="H37" s="519"/>
      <c r="I37" s="576"/>
      <c r="J37" s="532"/>
      <c r="K37" s="532"/>
      <c r="L37" s="532">
        <f t="shared" si="9"/>
        <v>0</v>
      </c>
      <c r="M37" s="509">
        <f t="shared" si="10"/>
        <v>0</v>
      </c>
      <c r="N37" s="578">
        <f t="shared" si="11"/>
        <v>0</v>
      </c>
    </row>
    <row r="38" spans="1:14" ht="19.5" customHeight="1">
      <c r="A38" s="653">
        <v>6</v>
      </c>
      <c r="B38" s="518" t="s">
        <v>19</v>
      </c>
      <c r="C38" s="518"/>
      <c r="D38" s="518"/>
      <c r="E38" s="518"/>
      <c r="F38" s="518"/>
      <c r="G38" s="518"/>
      <c r="H38" s="518"/>
      <c r="I38" s="574"/>
      <c r="J38" s="509"/>
      <c r="K38" s="509"/>
      <c r="L38" s="509">
        <f t="shared" si="9"/>
        <v>0</v>
      </c>
      <c r="M38" s="509">
        <f t="shared" si="10"/>
        <v>0</v>
      </c>
      <c r="N38" s="578">
        <f t="shared" si="11"/>
        <v>0</v>
      </c>
    </row>
    <row r="39" spans="1:14" ht="19.5" customHeight="1">
      <c r="A39" s="653">
        <v>7</v>
      </c>
      <c r="B39" s="518" t="s">
        <v>285</v>
      </c>
      <c r="C39" s="518"/>
      <c r="D39" s="518"/>
      <c r="E39" s="518"/>
      <c r="F39" s="518"/>
      <c r="G39" s="518"/>
      <c r="H39" s="518"/>
      <c r="I39" s="574"/>
      <c r="J39" s="509"/>
      <c r="K39" s="509"/>
      <c r="L39" s="509">
        <f t="shared" si="9"/>
        <v>0</v>
      </c>
      <c r="M39" s="509">
        <f t="shared" si="10"/>
        <v>0</v>
      </c>
      <c r="N39" s="578">
        <f t="shared" si="11"/>
        <v>0</v>
      </c>
    </row>
    <row r="40" spans="1:14" ht="19.5" customHeight="1">
      <c r="A40" s="653">
        <v>8</v>
      </c>
      <c r="B40" s="518" t="s">
        <v>20</v>
      </c>
      <c r="C40" s="518"/>
      <c r="D40" s="518"/>
      <c r="E40" s="518"/>
      <c r="F40" s="518"/>
      <c r="G40" s="518"/>
      <c r="H40" s="518"/>
      <c r="I40" s="574"/>
      <c r="J40" s="509"/>
      <c r="K40" s="509"/>
      <c r="L40" s="509">
        <f t="shared" si="9"/>
        <v>0</v>
      </c>
      <c r="M40" s="509">
        <f t="shared" si="10"/>
        <v>0</v>
      </c>
      <c r="N40" s="578">
        <f t="shared" si="11"/>
        <v>0</v>
      </c>
    </row>
    <row r="41" spans="1:14" ht="19.5" customHeight="1">
      <c r="A41" s="653">
        <v>9</v>
      </c>
      <c r="B41" s="518" t="s">
        <v>21</v>
      </c>
      <c r="C41" s="518"/>
      <c r="D41" s="518"/>
      <c r="E41" s="518"/>
      <c r="F41" s="518"/>
      <c r="G41" s="518"/>
      <c r="H41" s="518"/>
      <c r="I41" s="574"/>
      <c r="J41" s="509"/>
      <c r="K41" s="509"/>
      <c r="L41" s="509">
        <f t="shared" si="9"/>
        <v>0</v>
      </c>
      <c r="M41" s="509">
        <f t="shared" si="10"/>
        <v>0</v>
      </c>
      <c r="N41" s="578">
        <f t="shared" si="11"/>
        <v>0</v>
      </c>
    </row>
    <row r="42" spans="1:14" ht="19.5" customHeight="1">
      <c r="A42" s="653">
        <v>10</v>
      </c>
      <c r="B42" s="518" t="s">
        <v>22</v>
      </c>
      <c r="C42" s="518"/>
      <c r="D42" s="518"/>
      <c r="E42" s="518"/>
      <c r="F42" s="518"/>
      <c r="G42" s="518"/>
      <c r="H42" s="518"/>
      <c r="I42" s="574"/>
      <c r="J42" s="509"/>
      <c r="K42" s="509"/>
      <c r="L42" s="509">
        <f t="shared" si="9"/>
        <v>0</v>
      </c>
      <c r="M42" s="509">
        <f t="shared" si="10"/>
        <v>0</v>
      </c>
      <c r="N42" s="578">
        <f t="shared" si="11"/>
        <v>0</v>
      </c>
    </row>
    <row r="43" spans="1:14" ht="19.5" customHeight="1">
      <c r="A43" s="654">
        <v>11</v>
      </c>
      <c r="B43" s="519" t="s">
        <v>35</v>
      </c>
      <c r="C43" s="519"/>
      <c r="D43" s="519"/>
      <c r="E43" s="519"/>
      <c r="F43" s="519"/>
      <c r="G43" s="519"/>
      <c r="H43" s="519"/>
      <c r="I43" s="576"/>
      <c r="J43" s="532"/>
      <c r="K43" s="532"/>
      <c r="L43" s="532">
        <f t="shared" si="9"/>
        <v>0</v>
      </c>
      <c r="M43" s="509">
        <f t="shared" si="10"/>
        <v>0</v>
      </c>
      <c r="N43" s="578">
        <f t="shared" si="11"/>
        <v>0</v>
      </c>
    </row>
    <row r="44" spans="1:14" ht="19.5" customHeight="1">
      <c r="A44" s="653">
        <v>12</v>
      </c>
      <c r="B44" s="518" t="s">
        <v>23</v>
      </c>
      <c r="C44" s="518"/>
      <c r="D44" s="518"/>
      <c r="E44" s="518"/>
      <c r="F44" s="518"/>
      <c r="G44" s="518"/>
      <c r="H44" s="518"/>
      <c r="I44" s="574"/>
      <c r="J44" s="509"/>
      <c r="K44" s="509"/>
      <c r="L44" s="509">
        <f t="shared" si="9"/>
        <v>0</v>
      </c>
      <c r="M44" s="509">
        <f t="shared" si="10"/>
        <v>0</v>
      </c>
      <c r="N44" s="578">
        <f t="shared" si="11"/>
        <v>0</v>
      </c>
    </row>
    <row r="45" spans="1:14" ht="19.5" customHeight="1">
      <c r="A45" s="653">
        <v>13</v>
      </c>
      <c r="B45" s="518" t="s">
        <v>24</v>
      </c>
      <c r="C45" s="518"/>
      <c r="D45" s="518"/>
      <c r="E45" s="518"/>
      <c r="F45" s="518"/>
      <c r="G45" s="518"/>
      <c r="H45" s="518"/>
      <c r="I45" s="574"/>
      <c r="J45" s="509"/>
      <c r="K45" s="509"/>
      <c r="L45" s="509">
        <f t="shared" si="9"/>
        <v>0</v>
      </c>
      <c r="M45" s="509">
        <f t="shared" si="10"/>
        <v>0</v>
      </c>
      <c r="N45" s="578">
        <f t="shared" si="11"/>
        <v>0</v>
      </c>
    </row>
    <row r="46" spans="1:14" ht="19.5" customHeight="1">
      <c r="A46" s="653">
        <v>14</v>
      </c>
      <c r="B46" s="518" t="s">
        <v>25</v>
      </c>
      <c r="C46" s="518"/>
      <c r="D46" s="518"/>
      <c r="E46" s="518"/>
      <c r="F46" s="518"/>
      <c r="G46" s="518"/>
      <c r="H46" s="518"/>
      <c r="I46" s="574"/>
      <c r="J46" s="509"/>
      <c r="K46" s="509"/>
      <c r="L46" s="509">
        <f t="shared" si="9"/>
        <v>0</v>
      </c>
      <c r="M46" s="509">
        <f t="shared" si="10"/>
        <v>0</v>
      </c>
      <c r="N46" s="578">
        <f t="shared" si="11"/>
        <v>0</v>
      </c>
    </row>
    <row r="47" spans="1:14" ht="19.5" customHeight="1">
      <c r="A47" s="654">
        <v>15</v>
      </c>
      <c r="B47" s="519" t="s">
        <v>395</v>
      </c>
      <c r="C47" s="519"/>
      <c r="D47" s="519"/>
      <c r="E47" s="519"/>
      <c r="F47" s="519"/>
      <c r="G47" s="519"/>
      <c r="H47" s="519"/>
      <c r="I47" s="576"/>
      <c r="J47" s="532"/>
      <c r="K47" s="532"/>
      <c r="L47" s="532">
        <f t="shared" si="9"/>
        <v>0</v>
      </c>
      <c r="M47" s="509">
        <f t="shared" si="10"/>
        <v>0</v>
      </c>
      <c r="N47" s="578">
        <f t="shared" si="11"/>
        <v>0</v>
      </c>
    </row>
    <row r="48" spans="1:14" ht="19.5" customHeight="1">
      <c r="A48" s="653">
        <v>16</v>
      </c>
      <c r="B48" s="518" t="s">
        <v>36</v>
      </c>
      <c r="C48" s="518"/>
      <c r="D48" s="518"/>
      <c r="E48" s="518"/>
      <c r="F48" s="518"/>
      <c r="G48" s="518"/>
      <c r="H48" s="518"/>
      <c r="I48" s="509"/>
      <c r="J48" s="509"/>
      <c r="K48" s="509"/>
      <c r="L48" s="509">
        <f t="shared" si="9"/>
        <v>0</v>
      </c>
      <c r="M48" s="509">
        <f t="shared" si="10"/>
        <v>0</v>
      </c>
      <c r="N48" s="578">
        <f t="shared" si="11"/>
        <v>0</v>
      </c>
    </row>
    <row r="49" spans="1:14" ht="19.5" customHeight="1">
      <c r="A49" s="653">
        <v>17</v>
      </c>
      <c r="B49" s="518" t="s">
        <v>26</v>
      </c>
      <c r="C49" s="518"/>
      <c r="D49" s="518"/>
      <c r="E49" s="518"/>
      <c r="F49" s="518"/>
      <c r="G49" s="518"/>
      <c r="H49" s="518"/>
      <c r="I49" s="574"/>
      <c r="J49" s="560"/>
      <c r="K49" s="509"/>
      <c r="L49" s="509">
        <f t="shared" si="9"/>
        <v>0</v>
      </c>
      <c r="M49" s="509">
        <f t="shared" si="10"/>
        <v>0</v>
      </c>
      <c r="N49" s="578">
        <f t="shared" si="11"/>
        <v>0</v>
      </c>
    </row>
    <row r="50" spans="1:14" ht="19.5" customHeight="1">
      <c r="A50" s="653">
        <v>18</v>
      </c>
      <c r="B50" s="518" t="s">
        <v>27</v>
      </c>
      <c r="C50" s="518"/>
      <c r="D50" s="518"/>
      <c r="E50" s="518"/>
      <c r="F50" s="518"/>
      <c r="G50" s="518"/>
      <c r="H50" s="518"/>
      <c r="I50" s="574"/>
      <c r="J50" s="509"/>
      <c r="K50" s="509"/>
      <c r="L50" s="509">
        <f t="shared" si="9"/>
        <v>0</v>
      </c>
      <c r="M50" s="509">
        <f t="shared" si="10"/>
        <v>0</v>
      </c>
      <c r="N50" s="578">
        <f t="shared" si="11"/>
        <v>0</v>
      </c>
    </row>
    <row r="51" spans="1:14" ht="19.5" customHeight="1">
      <c r="A51" s="654">
        <v>19</v>
      </c>
      <c r="B51" s="519" t="s">
        <v>28</v>
      </c>
      <c r="C51" s="519"/>
      <c r="D51" s="519"/>
      <c r="E51" s="519"/>
      <c r="F51" s="519"/>
      <c r="G51" s="519"/>
      <c r="H51" s="519"/>
      <c r="I51" s="576"/>
      <c r="J51" s="532"/>
      <c r="K51" s="532"/>
      <c r="L51" s="532">
        <f t="shared" si="9"/>
        <v>0</v>
      </c>
      <c r="M51" s="509">
        <f t="shared" si="10"/>
        <v>0</v>
      </c>
      <c r="N51" s="578">
        <f t="shared" si="11"/>
        <v>0</v>
      </c>
    </row>
    <row r="52" spans="1:14" ht="19.5" customHeight="1">
      <c r="A52" s="654">
        <v>20</v>
      </c>
      <c r="B52" s="519" t="s">
        <v>29</v>
      </c>
      <c r="C52" s="519"/>
      <c r="D52" s="519"/>
      <c r="E52" s="519"/>
      <c r="F52" s="519"/>
      <c r="G52" s="519"/>
      <c r="H52" s="519"/>
      <c r="I52" s="576"/>
      <c r="J52" s="532"/>
      <c r="K52" s="532"/>
      <c r="L52" s="532">
        <f t="shared" si="9"/>
        <v>0</v>
      </c>
      <c r="M52" s="509">
        <f t="shared" si="10"/>
        <v>0</v>
      </c>
      <c r="N52" s="578">
        <f t="shared" si="11"/>
        <v>0</v>
      </c>
    </row>
    <row r="53" spans="1:14" ht="19.5" customHeight="1">
      <c r="A53" s="653">
        <v>21</v>
      </c>
      <c r="B53" s="518" t="s">
        <v>37</v>
      </c>
      <c r="C53" s="518"/>
      <c r="D53" s="518"/>
      <c r="E53" s="518"/>
      <c r="F53" s="518"/>
      <c r="G53" s="518"/>
      <c r="H53" s="518"/>
      <c r="I53" s="574"/>
      <c r="J53" s="509"/>
      <c r="K53" s="509"/>
      <c r="L53" s="509">
        <f t="shared" si="9"/>
        <v>0</v>
      </c>
      <c r="M53" s="509">
        <f t="shared" si="10"/>
        <v>0</v>
      </c>
      <c r="N53" s="578">
        <f t="shared" si="11"/>
        <v>0</v>
      </c>
    </row>
    <row r="54" spans="1:14" ht="19.5" customHeight="1">
      <c r="A54" s="653">
        <v>22</v>
      </c>
      <c r="B54" s="518" t="s">
        <v>409</v>
      </c>
      <c r="C54" s="518"/>
      <c r="D54" s="518"/>
      <c r="E54" s="518"/>
      <c r="F54" s="518"/>
      <c r="G54" s="518"/>
      <c r="H54" s="518"/>
      <c r="I54" s="574"/>
      <c r="J54" s="509"/>
      <c r="K54" s="517"/>
      <c r="L54" s="509">
        <f t="shared" si="9"/>
        <v>0</v>
      </c>
      <c r="M54" s="509">
        <f t="shared" si="10"/>
        <v>0</v>
      </c>
      <c r="N54" s="578">
        <f t="shared" si="11"/>
        <v>0</v>
      </c>
    </row>
    <row r="55" spans="1:14" ht="19.5" customHeight="1">
      <c r="A55" s="653">
        <v>23</v>
      </c>
      <c r="B55" s="518" t="s">
        <v>43</v>
      </c>
      <c r="C55" s="518"/>
      <c r="D55" s="518"/>
      <c r="E55" s="518"/>
      <c r="F55" s="518"/>
      <c r="G55" s="518"/>
      <c r="H55" s="518"/>
      <c r="I55" s="574"/>
      <c r="J55" s="509"/>
      <c r="K55" s="509"/>
      <c r="L55" s="509">
        <f t="shared" si="9"/>
        <v>0</v>
      </c>
      <c r="M55" s="509">
        <f t="shared" si="10"/>
        <v>0</v>
      </c>
      <c r="N55" s="578">
        <f t="shared" si="11"/>
        <v>0</v>
      </c>
    </row>
    <row r="56" spans="1:14" ht="19.5" customHeight="1">
      <c r="A56" s="653">
        <v>24</v>
      </c>
      <c r="B56" s="518" t="s">
        <v>38</v>
      </c>
      <c r="C56" s="518"/>
      <c r="D56" s="518"/>
      <c r="E56" s="518"/>
      <c r="F56" s="518"/>
      <c r="G56" s="518"/>
      <c r="H56" s="518"/>
      <c r="I56" s="574"/>
      <c r="J56" s="509"/>
      <c r="K56" s="509"/>
      <c r="L56" s="509">
        <f t="shared" si="9"/>
        <v>0</v>
      </c>
      <c r="M56" s="509">
        <f t="shared" si="10"/>
        <v>0</v>
      </c>
      <c r="N56" s="578">
        <f t="shared" si="11"/>
        <v>0</v>
      </c>
    </row>
    <row r="57" spans="1:14" ht="19.5" customHeight="1">
      <c r="A57" s="653">
        <v>25</v>
      </c>
      <c r="B57" s="518" t="s">
        <v>39</v>
      </c>
      <c r="C57" s="518"/>
      <c r="D57" s="518"/>
      <c r="E57" s="518"/>
      <c r="F57" s="518"/>
      <c r="G57" s="518"/>
      <c r="H57" s="518"/>
      <c r="I57" s="574"/>
      <c r="J57" s="509"/>
      <c r="K57" s="509"/>
      <c r="L57" s="509">
        <f t="shared" si="9"/>
        <v>0</v>
      </c>
      <c r="M57" s="509">
        <f t="shared" si="10"/>
        <v>0</v>
      </c>
      <c r="N57" s="578">
        <f t="shared" si="11"/>
        <v>0</v>
      </c>
    </row>
    <row r="58" spans="1:14" ht="21.65" customHeight="1" thickBot="1">
      <c r="A58" s="1246" t="s">
        <v>30</v>
      </c>
      <c r="B58" s="1247"/>
      <c r="C58" s="579">
        <f>C8+C32</f>
        <v>0</v>
      </c>
      <c r="D58" s="579">
        <f t="shared" ref="D58:M58" si="12">D8+D32</f>
        <v>0</v>
      </c>
      <c r="E58" s="579">
        <f t="shared" si="12"/>
        <v>0</v>
      </c>
      <c r="F58" s="579">
        <f t="shared" si="12"/>
        <v>0</v>
      </c>
      <c r="G58" s="579">
        <f t="shared" si="12"/>
        <v>0</v>
      </c>
      <c r="H58" s="579">
        <f t="shared" si="12"/>
        <v>0</v>
      </c>
      <c r="I58" s="579">
        <f t="shared" si="12"/>
        <v>0</v>
      </c>
      <c r="J58" s="579">
        <f t="shared" si="12"/>
        <v>0</v>
      </c>
      <c r="K58" s="579">
        <f t="shared" si="12"/>
        <v>0</v>
      </c>
      <c r="L58" s="579">
        <f t="shared" si="12"/>
        <v>0</v>
      </c>
      <c r="M58" s="579">
        <f t="shared" si="12"/>
        <v>0</v>
      </c>
      <c r="N58" s="580">
        <f>N8+N24+N32</f>
        <v>0</v>
      </c>
    </row>
  </sheetData>
  <mergeCells count="25">
    <mergeCell ref="A58:B58"/>
    <mergeCell ref="C6:D6"/>
    <mergeCell ref="E6:F6"/>
    <mergeCell ref="G6:H6"/>
    <mergeCell ref="I6:J6"/>
    <mergeCell ref="A6:A7"/>
    <mergeCell ref="B6:B7"/>
    <mergeCell ref="A30:A31"/>
    <mergeCell ref="B30:B31"/>
    <mergeCell ref="C30:D30"/>
    <mergeCell ref="E30:F30"/>
    <mergeCell ref="G30:H30"/>
    <mergeCell ref="I30:J30"/>
    <mergeCell ref="K30:K31"/>
    <mergeCell ref="L30:M30"/>
    <mergeCell ref="N30:N31"/>
    <mergeCell ref="N6:N7"/>
    <mergeCell ref="K1:N1"/>
    <mergeCell ref="K2:N2"/>
    <mergeCell ref="K3:N3"/>
    <mergeCell ref="A4:N4"/>
    <mergeCell ref="L6:M6"/>
    <mergeCell ref="K6:K7"/>
    <mergeCell ref="A2:C2"/>
    <mergeCell ref="A3:C3"/>
  </mergeCells>
  <printOptions horizontalCentered="1"/>
  <pageMargins left="0.25" right="0.25" top="0.25" bottom="0" header="0.25" footer="0.25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32"/>
  <sheetViews>
    <sheetView workbookViewId="0">
      <selection activeCell="E24" sqref="E24"/>
    </sheetView>
  </sheetViews>
  <sheetFormatPr defaultColWidth="9.1796875" defaultRowHeight="12.5"/>
  <cols>
    <col min="1" max="1" width="6.81640625" style="51" customWidth="1"/>
    <col min="2" max="2" width="21.54296875" style="51" customWidth="1"/>
    <col min="3" max="13" width="8.81640625" style="51" customWidth="1"/>
    <col min="14" max="14" width="13.1796875" style="51" customWidth="1"/>
    <col min="15" max="16384" width="9.1796875" style="51"/>
  </cols>
  <sheetData>
    <row r="1" spans="1:16" ht="22.5" customHeight="1">
      <c r="J1" s="974" t="s">
        <v>2</v>
      </c>
      <c r="K1" s="974"/>
      <c r="L1" s="974"/>
      <c r="M1" s="974"/>
      <c r="N1" s="974"/>
      <c r="O1" s="246"/>
      <c r="P1" s="246"/>
    </row>
    <row r="2" spans="1:16" ht="18" customHeight="1">
      <c r="A2" s="975" t="s">
        <v>3</v>
      </c>
      <c r="B2" s="975"/>
      <c r="C2" s="975"/>
      <c r="D2" s="975"/>
      <c r="E2" s="975"/>
      <c r="F2" s="490"/>
      <c r="G2" s="490"/>
      <c r="H2" s="31"/>
      <c r="I2" s="1"/>
      <c r="J2" s="976" t="s">
        <v>4</v>
      </c>
      <c r="K2" s="976"/>
      <c r="L2" s="976"/>
      <c r="M2" s="976"/>
      <c r="N2" s="976"/>
      <c r="O2" s="244"/>
      <c r="P2" s="244"/>
    </row>
    <row r="3" spans="1:16" ht="19.5" customHeight="1">
      <c r="A3" s="976" t="s">
        <v>5</v>
      </c>
      <c r="B3" s="976"/>
      <c r="C3" s="976"/>
      <c r="D3" s="976"/>
      <c r="E3" s="976"/>
      <c r="F3" s="244"/>
      <c r="G3" s="244"/>
      <c r="H3" s="2"/>
      <c r="I3" s="53"/>
      <c r="J3" s="994">
        <v>3</v>
      </c>
      <c r="K3" s="994"/>
      <c r="L3" s="994"/>
      <c r="M3" s="994"/>
      <c r="N3" s="994"/>
    </row>
    <row r="4" spans="1:16" ht="24" customHeight="1" thickBot="1">
      <c r="A4" s="963" t="s">
        <v>451</v>
      </c>
      <c r="B4" s="963"/>
      <c r="C4" s="963"/>
      <c r="D4" s="963"/>
      <c r="E4" s="963"/>
      <c r="F4" s="963"/>
      <c r="G4" s="963"/>
      <c r="H4" s="963"/>
      <c r="I4" s="963"/>
      <c r="J4" s="963"/>
      <c r="K4" s="963"/>
      <c r="L4" s="963"/>
      <c r="M4" s="963"/>
      <c r="N4" s="963"/>
    </row>
    <row r="5" spans="1:16" ht="20.149999999999999" customHeight="1">
      <c r="A5" s="1126" t="s">
        <v>7</v>
      </c>
      <c r="B5" s="1128" t="s">
        <v>41</v>
      </c>
      <c r="C5" s="1238" t="s">
        <v>390</v>
      </c>
      <c r="D5" s="1239"/>
      <c r="E5" s="1238" t="s">
        <v>391</v>
      </c>
      <c r="F5" s="1239"/>
      <c r="G5" s="998" t="s">
        <v>392</v>
      </c>
      <c r="H5" s="1130"/>
      <c r="I5" s="998" t="s">
        <v>393</v>
      </c>
      <c r="J5" s="1130"/>
      <c r="K5" s="1234" t="s">
        <v>394</v>
      </c>
      <c r="L5" s="998" t="s">
        <v>42</v>
      </c>
      <c r="M5" s="1130"/>
      <c r="N5" s="1256" t="s">
        <v>249</v>
      </c>
    </row>
    <row r="6" spans="1:16" ht="20.149999999999999" customHeight="1">
      <c r="A6" s="1127"/>
      <c r="B6" s="1129"/>
      <c r="C6" s="387" t="s">
        <v>13</v>
      </c>
      <c r="D6" s="387" t="s">
        <v>12</v>
      </c>
      <c r="E6" s="387" t="s">
        <v>13</v>
      </c>
      <c r="F6" s="387" t="s">
        <v>12</v>
      </c>
      <c r="G6" s="387" t="s">
        <v>13</v>
      </c>
      <c r="H6" s="387" t="s">
        <v>12</v>
      </c>
      <c r="I6" s="387" t="s">
        <v>13</v>
      </c>
      <c r="J6" s="387" t="s">
        <v>12</v>
      </c>
      <c r="K6" s="1235"/>
      <c r="L6" s="395" t="s">
        <v>13</v>
      </c>
      <c r="M6" s="387" t="s">
        <v>12</v>
      </c>
      <c r="N6" s="1257"/>
    </row>
    <row r="7" spans="1:16" ht="17.5" customHeight="1">
      <c r="A7" s="43">
        <v>1</v>
      </c>
      <c r="B7" s="25" t="s">
        <v>16</v>
      </c>
      <c r="C7" s="25"/>
      <c r="D7" s="25"/>
      <c r="E7" s="25">
        <v>4</v>
      </c>
      <c r="F7" s="25">
        <v>3</v>
      </c>
      <c r="G7" s="25">
        <v>11</v>
      </c>
      <c r="H7" s="25">
        <v>3</v>
      </c>
      <c r="I7" s="491">
        <v>6</v>
      </c>
      <c r="J7" s="15">
        <v>2</v>
      </c>
      <c r="K7" s="15">
        <v>11</v>
      </c>
      <c r="L7" s="15">
        <f>C7+E7+G7+I7</f>
        <v>21</v>
      </c>
      <c r="M7" s="15">
        <f>D7+F7+H7+J7+K7</f>
        <v>19</v>
      </c>
      <c r="N7" s="492">
        <f>L7+M7</f>
        <v>40</v>
      </c>
    </row>
    <row r="8" spans="1:16" ht="17.5" customHeight="1">
      <c r="A8" s="450">
        <v>2</v>
      </c>
      <c r="B8" s="384" t="s">
        <v>17</v>
      </c>
      <c r="C8" s="384"/>
      <c r="D8" s="384"/>
      <c r="E8" s="384">
        <v>3</v>
      </c>
      <c r="F8" s="384">
        <v>6</v>
      </c>
      <c r="G8" s="384">
        <v>17</v>
      </c>
      <c r="H8" s="384">
        <v>3</v>
      </c>
      <c r="I8" s="493">
        <v>6</v>
      </c>
      <c r="J8" s="457">
        <v>1</v>
      </c>
      <c r="K8" s="457">
        <v>32</v>
      </c>
      <c r="L8" s="457">
        <f t="shared" ref="L8:L31" si="0">C8+E8+G8+I8</f>
        <v>26</v>
      </c>
      <c r="M8" s="15">
        <f t="shared" ref="M8:M31" si="1">D8+F8+H8+J8+K8</f>
        <v>42</v>
      </c>
      <c r="N8" s="492">
        <f t="shared" ref="N8:N31" si="2">L8+M8</f>
        <v>68</v>
      </c>
    </row>
    <row r="9" spans="1:16" ht="17.5" customHeight="1">
      <c r="A9" s="43">
        <v>3</v>
      </c>
      <c r="B9" s="25" t="s">
        <v>103</v>
      </c>
      <c r="C9" s="25"/>
      <c r="D9" s="25"/>
      <c r="E9" s="25">
        <v>2</v>
      </c>
      <c r="F9" s="25"/>
      <c r="G9" s="25">
        <v>2</v>
      </c>
      <c r="H9" s="25">
        <v>2</v>
      </c>
      <c r="I9" s="491">
        <v>6</v>
      </c>
      <c r="J9" s="15">
        <v>4</v>
      </c>
      <c r="K9" s="15">
        <v>10</v>
      </c>
      <c r="L9" s="15">
        <f t="shared" si="0"/>
        <v>10</v>
      </c>
      <c r="M9" s="15">
        <f t="shared" si="1"/>
        <v>16</v>
      </c>
      <c r="N9" s="492">
        <f t="shared" si="2"/>
        <v>26</v>
      </c>
    </row>
    <row r="10" spans="1:16" ht="17.5" customHeight="1">
      <c r="A10" s="450">
        <v>4</v>
      </c>
      <c r="B10" s="384" t="s">
        <v>18</v>
      </c>
      <c r="C10" s="384"/>
      <c r="D10" s="384"/>
      <c r="E10" s="384">
        <v>2</v>
      </c>
      <c r="F10" s="384"/>
      <c r="G10" s="384">
        <v>8</v>
      </c>
      <c r="H10" s="384"/>
      <c r="I10" s="493">
        <v>4</v>
      </c>
      <c r="J10" s="457">
        <v>2</v>
      </c>
      <c r="K10" s="457">
        <v>2</v>
      </c>
      <c r="L10" s="457">
        <f t="shared" si="0"/>
        <v>14</v>
      </c>
      <c r="M10" s="15">
        <f t="shared" si="1"/>
        <v>4</v>
      </c>
      <c r="N10" s="492">
        <f t="shared" si="2"/>
        <v>18</v>
      </c>
    </row>
    <row r="11" spans="1:16" ht="17.5" customHeight="1">
      <c r="A11" s="450">
        <v>5</v>
      </c>
      <c r="B11" s="384" t="s">
        <v>34</v>
      </c>
      <c r="C11" s="384"/>
      <c r="D11" s="384"/>
      <c r="E11" s="384"/>
      <c r="F11" s="384"/>
      <c r="G11" s="384">
        <v>3</v>
      </c>
      <c r="H11" s="384"/>
      <c r="I11" s="493"/>
      <c r="J11" s="457"/>
      <c r="K11" s="457">
        <v>4</v>
      </c>
      <c r="L11" s="457">
        <f t="shared" si="0"/>
        <v>3</v>
      </c>
      <c r="M11" s="15">
        <f t="shared" si="1"/>
        <v>4</v>
      </c>
      <c r="N11" s="492">
        <f t="shared" si="2"/>
        <v>7</v>
      </c>
    </row>
    <row r="12" spans="1:16" ht="17.5" customHeight="1">
      <c r="A12" s="43">
        <v>6</v>
      </c>
      <c r="B12" s="25" t="s">
        <v>19</v>
      </c>
      <c r="C12" s="25"/>
      <c r="D12" s="25"/>
      <c r="E12" s="25">
        <v>2</v>
      </c>
      <c r="F12" s="25"/>
      <c r="G12" s="25">
        <v>8</v>
      </c>
      <c r="H12" s="25">
        <v>1</v>
      </c>
      <c r="I12" s="491">
        <v>7</v>
      </c>
      <c r="J12" s="15"/>
      <c r="K12" s="15">
        <v>3</v>
      </c>
      <c r="L12" s="15">
        <f t="shared" si="0"/>
        <v>17</v>
      </c>
      <c r="M12" s="15">
        <f t="shared" si="1"/>
        <v>4</v>
      </c>
      <c r="N12" s="492">
        <f t="shared" si="2"/>
        <v>21</v>
      </c>
    </row>
    <row r="13" spans="1:16" ht="17.5" customHeight="1">
      <c r="A13" s="43">
        <v>7</v>
      </c>
      <c r="B13" s="25" t="s">
        <v>285</v>
      </c>
      <c r="C13" s="25"/>
      <c r="D13" s="25"/>
      <c r="E13" s="25"/>
      <c r="F13" s="25">
        <v>1</v>
      </c>
      <c r="G13" s="25">
        <v>3</v>
      </c>
      <c r="H13" s="25"/>
      <c r="I13" s="491">
        <v>3</v>
      </c>
      <c r="J13" s="15"/>
      <c r="K13" s="15">
        <v>2</v>
      </c>
      <c r="L13" s="15">
        <f t="shared" si="0"/>
        <v>6</v>
      </c>
      <c r="M13" s="15">
        <f t="shared" si="1"/>
        <v>3</v>
      </c>
      <c r="N13" s="492">
        <f t="shared" si="2"/>
        <v>9</v>
      </c>
    </row>
    <row r="14" spans="1:16" ht="17.5" customHeight="1">
      <c r="A14" s="43">
        <v>8</v>
      </c>
      <c r="B14" s="25" t="s">
        <v>20</v>
      </c>
      <c r="C14" s="25"/>
      <c r="D14" s="25"/>
      <c r="E14" s="25"/>
      <c r="F14" s="25">
        <v>2</v>
      </c>
      <c r="G14" s="25">
        <v>10</v>
      </c>
      <c r="H14" s="25"/>
      <c r="I14" s="491"/>
      <c r="J14" s="15"/>
      <c r="K14" s="15">
        <v>5</v>
      </c>
      <c r="L14" s="15">
        <f t="shared" si="0"/>
        <v>10</v>
      </c>
      <c r="M14" s="15">
        <f t="shared" si="1"/>
        <v>7</v>
      </c>
      <c r="N14" s="492">
        <f t="shared" si="2"/>
        <v>17</v>
      </c>
    </row>
    <row r="15" spans="1:16" ht="17.5" customHeight="1">
      <c r="A15" s="43">
        <v>9</v>
      </c>
      <c r="B15" s="25" t="s">
        <v>21</v>
      </c>
      <c r="C15" s="25"/>
      <c r="D15" s="25"/>
      <c r="E15" s="25">
        <v>2</v>
      </c>
      <c r="F15" s="25">
        <v>1</v>
      </c>
      <c r="G15" s="25">
        <v>2</v>
      </c>
      <c r="H15" s="25"/>
      <c r="I15" s="491">
        <v>2</v>
      </c>
      <c r="J15" s="15"/>
      <c r="K15" s="15">
        <v>2</v>
      </c>
      <c r="L15" s="15">
        <f t="shared" si="0"/>
        <v>6</v>
      </c>
      <c r="M15" s="15">
        <f t="shared" si="1"/>
        <v>3</v>
      </c>
      <c r="N15" s="492">
        <f t="shared" si="2"/>
        <v>9</v>
      </c>
    </row>
    <row r="16" spans="1:16" ht="17.5" customHeight="1">
      <c r="A16" s="43">
        <v>10</v>
      </c>
      <c r="B16" s="25" t="s">
        <v>22</v>
      </c>
      <c r="C16" s="25"/>
      <c r="D16" s="25"/>
      <c r="E16" s="25"/>
      <c r="F16" s="25"/>
      <c r="G16" s="25">
        <v>4</v>
      </c>
      <c r="H16" s="25"/>
      <c r="I16" s="491">
        <v>4</v>
      </c>
      <c r="J16" s="15"/>
      <c r="K16" s="15">
        <v>2</v>
      </c>
      <c r="L16" s="15">
        <f t="shared" si="0"/>
        <v>8</v>
      </c>
      <c r="M16" s="15">
        <f t="shared" si="1"/>
        <v>2</v>
      </c>
      <c r="N16" s="492">
        <f t="shared" si="2"/>
        <v>10</v>
      </c>
    </row>
    <row r="17" spans="1:17" ht="17.5" customHeight="1">
      <c r="A17" s="450">
        <v>11</v>
      </c>
      <c r="B17" s="384" t="s">
        <v>35</v>
      </c>
      <c r="C17" s="384"/>
      <c r="D17" s="384"/>
      <c r="E17" s="384"/>
      <c r="F17" s="384"/>
      <c r="G17" s="384">
        <v>2</v>
      </c>
      <c r="H17" s="384"/>
      <c r="I17" s="493">
        <v>3</v>
      </c>
      <c r="J17" s="457">
        <v>1</v>
      </c>
      <c r="K17" s="457"/>
      <c r="L17" s="457">
        <f t="shared" si="0"/>
        <v>5</v>
      </c>
      <c r="M17" s="15">
        <f t="shared" si="1"/>
        <v>1</v>
      </c>
      <c r="N17" s="492">
        <f t="shared" si="2"/>
        <v>6</v>
      </c>
    </row>
    <row r="18" spans="1:17" ht="17.5" customHeight="1">
      <c r="A18" s="43">
        <v>12</v>
      </c>
      <c r="B18" s="25" t="s">
        <v>23</v>
      </c>
      <c r="C18" s="25"/>
      <c r="D18" s="25"/>
      <c r="E18" s="25">
        <v>5</v>
      </c>
      <c r="F18" s="25">
        <v>1</v>
      </c>
      <c r="G18" s="25">
        <v>10</v>
      </c>
      <c r="H18" s="25">
        <v>1</v>
      </c>
      <c r="I18" s="491">
        <v>9</v>
      </c>
      <c r="J18" s="15">
        <v>2</v>
      </c>
      <c r="K18" s="15">
        <v>10</v>
      </c>
      <c r="L18" s="15">
        <f t="shared" si="0"/>
        <v>24</v>
      </c>
      <c r="M18" s="15">
        <f t="shared" si="1"/>
        <v>14</v>
      </c>
      <c r="N18" s="492">
        <f t="shared" si="2"/>
        <v>38</v>
      </c>
    </row>
    <row r="19" spans="1:17" ht="17.5" customHeight="1">
      <c r="A19" s="43">
        <v>13</v>
      </c>
      <c r="B19" s="25" t="s">
        <v>24</v>
      </c>
      <c r="C19" s="25"/>
      <c r="D19" s="25"/>
      <c r="E19" s="25">
        <v>1</v>
      </c>
      <c r="F19" s="25"/>
      <c r="G19" s="25">
        <v>9</v>
      </c>
      <c r="H19" s="25">
        <v>1</v>
      </c>
      <c r="I19" s="491">
        <v>3</v>
      </c>
      <c r="J19" s="15">
        <v>2</v>
      </c>
      <c r="K19" s="15">
        <v>5</v>
      </c>
      <c r="L19" s="15">
        <f t="shared" si="0"/>
        <v>13</v>
      </c>
      <c r="M19" s="15">
        <f t="shared" si="1"/>
        <v>8</v>
      </c>
      <c r="N19" s="492">
        <f t="shared" si="2"/>
        <v>21</v>
      </c>
    </row>
    <row r="20" spans="1:17" ht="17.5" customHeight="1">
      <c r="A20" s="43">
        <v>14</v>
      </c>
      <c r="B20" s="25" t="s">
        <v>25</v>
      </c>
      <c r="C20" s="25"/>
      <c r="D20" s="25"/>
      <c r="E20" s="25">
        <v>3</v>
      </c>
      <c r="F20" s="25">
        <v>3</v>
      </c>
      <c r="G20" s="25">
        <v>7</v>
      </c>
      <c r="H20" s="25">
        <v>1</v>
      </c>
      <c r="I20" s="491">
        <v>6</v>
      </c>
      <c r="J20" s="15">
        <v>1</v>
      </c>
      <c r="K20" s="15">
        <v>10</v>
      </c>
      <c r="L20" s="15">
        <f t="shared" si="0"/>
        <v>16</v>
      </c>
      <c r="M20" s="15">
        <f t="shared" si="1"/>
        <v>15</v>
      </c>
      <c r="N20" s="492">
        <f t="shared" si="2"/>
        <v>31</v>
      </c>
    </row>
    <row r="21" spans="1:17" ht="17.5" customHeight="1">
      <c r="A21" s="450">
        <v>15</v>
      </c>
      <c r="B21" s="384" t="s">
        <v>395</v>
      </c>
      <c r="C21" s="384"/>
      <c r="D21" s="384"/>
      <c r="E21" s="384"/>
      <c r="F21" s="384"/>
      <c r="G21" s="384">
        <v>2</v>
      </c>
      <c r="H21" s="384"/>
      <c r="I21" s="493"/>
      <c r="J21" s="457">
        <v>1</v>
      </c>
      <c r="K21" s="457">
        <v>2</v>
      </c>
      <c r="L21" s="457">
        <f t="shared" si="0"/>
        <v>2</v>
      </c>
      <c r="M21" s="15">
        <f t="shared" si="1"/>
        <v>3</v>
      </c>
      <c r="N21" s="492">
        <f t="shared" si="2"/>
        <v>5</v>
      </c>
    </row>
    <row r="22" spans="1:17" ht="17.5" customHeight="1">
      <c r="A22" s="43">
        <v>16</v>
      </c>
      <c r="B22" s="25" t="s">
        <v>36</v>
      </c>
      <c r="C22" s="25"/>
      <c r="D22" s="25"/>
      <c r="E22" s="25"/>
      <c r="F22" s="25">
        <v>4</v>
      </c>
      <c r="G22" s="25">
        <v>1</v>
      </c>
      <c r="H22" s="25">
        <v>1</v>
      </c>
      <c r="I22" s="15">
        <v>3</v>
      </c>
      <c r="J22" s="15"/>
      <c r="K22" s="15">
        <v>7</v>
      </c>
      <c r="L22" s="15">
        <f t="shared" si="0"/>
        <v>4</v>
      </c>
      <c r="M22" s="15">
        <f t="shared" si="1"/>
        <v>12</v>
      </c>
      <c r="N22" s="492">
        <f t="shared" si="2"/>
        <v>16</v>
      </c>
    </row>
    <row r="23" spans="1:17" ht="17.5" customHeight="1">
      <c r="A23" s="43">
        <v>17</v>
      </c>
      <c r="B23" s="25" t="s">
        <v>26</v>
      </c>
      <c r="C23" s="25"/>
      <c r="D23" s="25"/>
      <c r="E23" s="25">
        <v>2</v>
      </c>
      <c r="F23" s="25"/>
      <c r="G23" s="25">
        <v>21</v>
      </c>
      <c r="H23" s="25"/>
      <c r="I23" s="491">
        <v>13</v>
      </c>
      <c r="J23" s="233"/>
      <c r="K23" s="15">
        <v>10</v>
      </c>
      <c r="L23" s="15">
        <f t="shared" si="0"/>
        <v>36</v>
      </c>
      <c r="M23" s="15">
        <f t="shared" si="1"/>
        <v>10</v>
      </c>
      <c r="N23" s="492">
        <f t="shared" si="2"/>
        <v>46</v>
      </c>
    </row>
    <row r="24" spans="1:17" ht="17.5" customHeight="1">
      <c r="A24" s="43">
        <v>18</v>
      </c>
      <c r="B24" s="25" t="s">
        <v>27</v>
      </c>
      <c r="C24" s="25"/>
      <c r="D24" s="25"/>
      <c r="E24" s="25">
        <v>3</v>
      </c>
      <c r="F24" s="25"/>
      <c r="G24" s="25">
        <v>13</v>
      </c>
      <c r="H24" s="25"/>
      <c r="I24" s="491">
        <v>14</v>
      </c>
      <c r="J24" s="15"/>
      <c r="K24" s="15">
        <v>6</v>
      </c>
      <c r="L24" s="15">
        <f t="shared" si="0"/>
        <v>30</v>
      </c>
      <c r="M24" s="15">
        <f t="shared" si="1"/>
        <v>6</v>
      </c>
      <c r="N24" s="492">
        <f t="shared" si="2"/>
        <v>36</v>
      </c>
    </row>
    <row r="25" spans="1:17" ht="17.5" customHeight="1">
      <c r="A25" s="450">
        <v>19</v>
      </c>
      <c r="B25" s="384" t="s">
        <v>28</v>
      </c>
      <c r="C25" s="384"/>
      <c r="D25" s="384"/>
      <c r="E25" s="384"/>
      <c r="F25" s="384"/>
      <c r="G25" s="384">
        <v>10</v>
      </c>
      <c r="H25" s="384">
        <v>11</v>
      </c>
      <c r="I25" s="493"/>
      <c r="J25" s="457"/>
      <c r="K25" s="457">
        <v>5</v>
      </c>
      <c r="L25" s="457">
        <f t="shared" si="0"/>
        <v>10</v>
      </c>
      <c r="M25" s="15">
        <f t="shared" si="1"/>
        <v>16</v>
      </c>
      <c r="N25" s="492">
        <f t="shared" si="2"/>
        <v>26</v>
      </c>
    </row>
    <row r="26" spans="1:17" ht="17.5" customHeight="1">
      <c r="A26" s="450">
        <v>20</v>
      </c>
      <c r="B26" s="384" t="s">
        <v>29</v>
      </c>
      <c r="C26" s="384"/>
      <c r="D26" s="384"/>
      <c r="E26" s="384"/>
      <c r="F26" s="384"/>
      <c r="G26" s="384"/>
      <c r="H26" s="384"/>
      <c r="I26" s="493">
        <v>1</v>
      </c>
      <c r="J26" s="457"/>
      <c r="K26" s="457">
        <v>5</v>
      </c>
      <c r="L26" s="457">
        <f t="shared" si="0"/>
        <v>1</v>
      </c>
      <c r="M26" s="15">
        <f t="shared" si="1"/>
        <v>5</v>
      </c>
      <c r="N26" s="492">
        <f t="shared" si="2"/>
        <v>6</v>
      </c>
    </row>
    <row r="27" spans="1:17" ht="17.5" customHeight="1">
      <c r="A27" s="43">
        <v>21</v>
      </c>
      <c r="B27" s="25" t="s">
        <v>37</v>
      </c>
      <c r="C27" s="25"/>
      <c r="D27" s="25"/>
      <c r="E27" s="25"/>
      <c r="F27" s="25"/>
      <c r="G27" s="25">
        <v>2</v>
      </c>
      <c r="H27" s="25">
        <v>1</v>
      </c>
      <c r="I27" s="491"/>
      <c r="J27" s="15"/>
      <c r="K27" s="15">
        <v>2</v>
      </c>
      <c r="L27" s="15">
        <f t="shared" si="0"/>
        <v>2</v>
      </c>
      <c r="M27" s="15">
        <f t="shared" si="1"/>
        <v>3</v>
      </c>
      <c r="N27" s="492">
        <f t="shared" si="2"/>
        <v>5</v>
      </c>
    </row>
    <row r="28" spans="1:17" ht="17.5" customHeight="1">
      <c r="A28" s="43">
        <v>22</v>
      </c>
      <c r="B28" s="25" t="s">
        <v>409</v>
      </c>
      <c r="C28" s="25"/>
      <c r="D28" s="25"/>
      <c r="E28" s="25">
        <v>1</v>
      </c>
      <c r="F28" s="25">
        <v>1</v>
      </c>
      <c r="G28" s="25">
        <v>3</v>
      </c>
      <c r="H28" s="25"/>
      <c r="I28" s="491">
        <v>1</v>
      </c>
      <c r="J28" s="15"/>
      <c r="K28" s="392"/>
      <c r="L28" s="15">
        <f t="shared" si="0"/>
        <v>5</v>
      </c>
      <c r="M28" s="15">
        <f t="shared" si="1"/>
        <v>1</v>
      </c>
      <c r="N28" s="492">
        <f t="shared" si="2"/>
        <v>6</v>
      </c>
    </row>
    <row r="29" spans="1:17" ht="17.5" customHeight="1">
      <c r="A29" s="43">
        <v>23</v>
      </c>
      <c r="B29" s="25" t="s">
        <v>43</v>
      </c>
      <c r="C29" s="25">
        <v>1</v>
      </c>
      <c r="D29" s="25"/>
      <c r="E29" s="25">
        <v>4</v>
      </c>
      <c r="F29" s="25"/>
      <c r="G29" s="25">
        <v>8</v>
      </c>
      <c r="H29" s="25"/>
      <c r="I29" s="491">
        <v>1</v>
      </c>
      <c r="J29" s="15"/>
      <c r="K29" s="15">
        <v>9</v>
      </c>
      <c r="L29" s="15">
        <f t="shared" si="0"/>
        <v>14</v>
      </c>
      <c r="M29" s="15">
        <f t="shared" si="1"/>
        <v>9</v>
      </c>
      <c r="N29" s="492">
        <f t="shared" si="2"/>
        <v>23</v>
      </c>
    </row>
    <row r="30" spans="1:17" ht="17.5" customHeight="1">
      <c r="A30" s="43">
        <v>24</v>
      </c>
      <c r="B30" s="25" t="s">
        <v>38</v>
      </c>
      <c r="C30" s="25"/>
      <c r="D30" s="25"/>
      <c r="E30" s="25">
        <v>2</v>
      </c>
      <c r="F30" s="25"/>
      <c r="G30" s="25">
        <v>9</v>
      </c>
      <c r="H30" s="25"/>
      <c r="I30" s="494">
        <v>8</v>
      </c>
      <c r="J30" s="15"/>
      <c r="K30" s="15">
        <v>13</v>
      </c>
      <c r="L30" s="15">
        <f t="shared" si="0"/>
        <v>19</v>
      </c>
      <c r="M30" s="15">
        <f t="shared" si="1"/>
        <v>13</v>
      </c>
      <c r="N30" s="492">
        <f t="shared" si="2"/>
        <v>32</v>
      </c>
    </row>
    <row r="31" spans="1:17" ht="17.5" customHeight="1">
      <c r="A31" s="43">
        <v>25</v>
      </c>
      <c r="B31" s="25" t="s">
        <v>39</v>
      </c>
      <c r="C31" s="25"/>
      <c r="D31" s="25"/>
      <c r="E31" s="25"/>
      <c r="F31" s="25">
        <v>4</v>
      </c>
      <c r="G31" s="25">
        <v>3</v>
      </c>
      <c r="H31" s="25">
        <v>2</v>
      </c>
      <c r="I31" s="491"/>
      <c r="J31" s="15">
        <v>3</v>
      </c>
      <c r="K31" s="15">
        <v>4</v>
      </c>
      <c r="L31" s="15">
        <f t="shared" si="0"/>
        <v>3</v>
      </c>
      <c r="M31" s="15">
        <f t="shared" si="1"/>
        <v>13</v>
      </c>
      <c r="N31" s="492">
        <f t="shared" si="2"/>
        <v>16</v>
      </c>
      <c r="P31" s="390"/>
      <c r="Q31" s="390"/>
    </row>
    <row r="32" spans="1:17" ht="20.149999999999999" customHeight="1" thickBot="1">
      <c r="A32" s="1258" t="s">
        <v>30</v>
      </c>
      <c r="B32" s="1259"/>
      <c r="C32" s="495">
        <f>SUM(C7:C31)</f>
        <v>1</v>
      </c>
      <c r="D32" s="495">
        <f t="shared" ref="D32:J32" si="3">SUM(D7:D31)</f>
        <v>0</v>
      </c>
      <c r="E32" s="495">
        <f t="shared" si="3"/>
        <v>36</v>
      </c>
      <c r="F32" s="495">
        <f t="shared" si="3"/>
        <v>26</v>
      </c>
      <c r="G32" s="495">
        <f t="shared" si="3"/>
        <v>168</v>
      </c>
      <c r="H32" s="495">
        <f t="shared" si="3"/>
        <v>27</v>
      </c>
      <c r="I32" s="495">
        <f t="shared" si="3"/>
        <v>100</v>
      </c>
      <c r="J32" s="495">
        <f t="shared" si="3"/>
        <v>19</v>
      </c>
      <c r="K32" s="28">
        <f>SUM(K6:K31)</f>
        <v>161</v>
      </c>
      <c r="L32" s="28">
        <f>SUM(L7:L31)</f>
        <v>305</v>
      </c>
      <c r="M32" s="28">
        <f>SUM(M7:M31)</f>
        <v>233</v>
      </c>
      <c r="N32" s="496">
        <f>SUM(N7:N31)</f>
        <v>538</v>
      </c>
      <c r="P32" s="464"/>
    </row>
  </sheetData>
  <mergeCells count="16">
    <mergeCell ref="A4:N4"/>
    <mergeCell ref="J1:N1"/>
    <mergeCell ref="A2:E2"/>
    <mergeCell ref="J2:N2"/>
    <mergeCell ref="A3:E3"/>
    <mergeCell ref="J3:N3"/>
    <mergeCell ref="N5:N6"/>
    <mergeCell ref="K5:K6"/>
    <mergeCell ref="A32:B32"/>
    <mergeCell ref="A5:A6"/>
    <mergeCell ref="B5:B6"/>
    <mergeCell ref="C5:D5"/>
    <mergeCell ref="E5:F5"/>
    <mergeCell ref="G5:H5"/>
    <mergeCell ref="I5:J5"/>
    <mergeCell ref="L5:M5"/>
  </mergeCells>
  <printOptions horizontalCentered="1"/>
  <pageMargins left="0.25" right="0.25" top="0.25" bottom="0" header="0.25" footer="0.2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0"/>
  <sheetViews>
    <sheetView topLeftCell="C28" workbookViewId="0">
      <selection activeCell="M12" sqref="M12"/>
    </sheetView>
  </sheetViews>
  <sheetFormatPr defaultColWidth="9.1796875" defaultRowHeight="12.5"/>
  <cols>
    <col min="1" max="1" width="5.81640625" style="390" customWidth="1"/>
    <col min="2" max="2" width="37.453125" style="390" customWidth="1"/>
    <col min="3" max="3" width="6.81640625" style="390" customWidth="1"/>
    <col min="4" max="4" width="16.81640625" style="390" customWidth="1"/>
    <col min="5" max="5" width="17.453125" style="390" customWidth="1"/>
    <col min="6" max="6" width="17" style="390" customWidth="1"/>
    <col min="7" max="7" width="9.453125" style="390" customWidth="1"/>
    <col min="8" max="8" width="16.54296875" style="390" customWidth="1"/>
    <col min="9" max="9" width="9.1796875" style="390" customWidth="1"/>
    <col min="10" max="10" width="14.1796875" style="390" customWidth="1"/>
    <col min="11" max="16384" width="9.1796875" style="390"/>
  </cols>
  <sheetData>
    <row r="1" spans="1:10" ht="22" customHeight="1">
      <c r="A1" s="100"/>
      <c r="B1" s="100"/>
      <c r="C1" s="100"/>
      <c r="D1" s="1002"/>
      <c r="E1" s="1002"/>
      <c r="F1" s="100"/>
      <c r="G1" s="974" t="s">
        <v>2</v>
      </c>
      <c r="H1" s="974"/>
      <c r="I1" s="974"/>
    </row>
    <row r="2" spans="1:10" ht="27" customHeight="1">
      <c r="A2" s="975" t="s">
        <v>3</v>
      </c>
      <c r="B2" s="975"/>
      <c r="C2" s="100"/>
      <c r="D2" s="1003"/>
      <c r="E2" s="1003"/>
      <c r="F2" s="100"/>
      <c r="G2" s="976" t="s">
        <v>4</v>
      </c>
      <c r="H2" s="976"/>
      <c r="I2" s="976"/>
    </row>
    <row r="3" spans="1:10" ht="25" customHeight="1">
      <c r="A3" s="963" t="s">
        <v>5</v>
      </c>
      <c r="B3" s="963"/>
      <c r="C3" s="963" t="s">
        <v>415</v>
      </c>
      <c r="D3" s="963"/>
      <c r="E3" s="963"/>
      <c r="F3" s="963"/>
      <c r="G3" s="977">
        <v>3</v>
      </c>
      <c r="H3" s="977"/>
      <c r="I3" s="977"/>
    </row>
    <row r="4" spans="1:10" ht="11.25" customHeight="1" thickBot="1">
      <c r="A4" s="100"/>
      <c r="B4" s="100"/>
      <c r="C4" s="100"/>
      <c r="D4" s="100"/>
      <c r="E4" s="100"/>
      <c r="F4" s="100"/>
      <c r="G4" s="100"/>
      <c r="H4" s="100"/>
      <c r="I4" s="100"/>
    </row>
    <row r="5" spans="1:10" ht="21" customHeight="1">
      <c r="A5" s="967" t="s">
        <v>7</v>
      </c>
      <c r="B5" s="969" t="s">
        <v>286</v>
      </c>
      <c r="C5" s="969" t="s">
        <v>287</v>
      </c>
      <c r="D5" s="199" t="s">
        <v>288</v>
      </c>
      <c r="E5" s="199" t="s">
        <v>10</v>
      </c>
      <c r="F5" s="199" t="s">
        <v>288</v>
      </c>
      <c r="G5" s="971" t="s">
        <v>11</v>
      </c>
      <c r="H5" s="972"/>
      <c r="I5" s="960" t="s">
        <v>12</v>
      </c>
    </row>
    <row r="6" spans="1:10" ht="21" customHeight="1">
      <c r="A6" s="968"/>
      <c r="B6" s="970"/>
      <c r="C6" s="970"/>
      <c r="D6" s="202" t="s">
        <v>290</v>
      </c>
      <c r="E6" s="200" t="s">
        <v>416</v>
      </c>
      <c r="F6" s="202" t="s">
        <v>416</v>
      </c>
      <c r="G6" s="204" t="s">
        <v>291</v>
      </c>
      <c r="H6" s="204" t="s">
        <v>15</v>
      </c>
      <c r="I6" s="961"/>
    </row>
    <row r="7" spans="1:10" ht="21" customHeight="1">
      <c r="A7" s="102" t="s">
        <v>292</v>
      </c>
      <c r="B7" s="91" t="s">
        <v>293</v>
      </c>
      <c r="C7" s="91" t="s">
        <v>294</v>
      </c>
      <c r="D7" s="91">
        <v>1</v>
      </c>
      <c r="E7" s="91" t="s">
        <v>295</v>
      </c>
      <c r="F7" s="91">
        <v>3</v>
      </c>
      <c r="G7" s="104" t="s">
        <v>296</v>
      </c>
      <c r="H7" s="104" t="s">
        <v>297</v>
      </c>
      <c r="I7" s="105">
        <v>4</v>
      </c>
    </row>
    <row r="8" spans="1:10" ht="21" customHeight="1">
      <c r="A8" s="106">
        <v>1</v>
      </c>
      <c r="B8" s="107" t="s">
        <v>298</v>
      </c>
      <c r="C8" s="108" t="s">
        <v>299</v>
      </c>
      <c r="D8" s="110">
        <f>D9+D10+D11</f>
        <v>505005</v>
      </c>
      <c r="E8" s="110">
        <f>E9+E10+E11</f>
        <v>512000</v>
      </c>
      <c r="F8" s="109">
        <f>F9+F10+F11</f>
        <v>487905</v>
      </c>
      <c r="G8" s="111">
        <f>F8/E8*100</f>
        <v>95.2939453125</v>
      </c>
      <c r="H8" s="110">
        <f>F8-D8</f>
        <v>-17100</v>
      </c>
      <c r="I8" s="112"/>
    </row>
    <row r="9" spans="1:10" ht="21" customHeight="1">
      <c r="A9" s="113"/>
      <c r="B9" s="25" t="s">
        <v>446</v>
      </c>
      <c r="C9" s="91" t="s">
        <v>299</v>
      </c>
      <c r="D9" s="115">
        <v>12285</v>
      </c>
      <c r="E9" s="116">
        <v>12000</v>
      </c>
      <c r="F9" s="115">
        <v>13426</v>
      </c>
      <c r="G9" s="117">
        <f t="shared" ref="G9:G23" si="0">F9/E9*100</f>
        <v>111.88333333333334</v>
      </c>
      <c r="H9" s="116">
        <f t="shared" ref="H9:H26" si="1">F9-D9</f>
        <v>1141</v>
      </c>
      <c r="I9" s="118"/>
    </row>
    <row r="10" spans="1:10" ht="21" customHeight="1">
      <c r="A10" s="113"/>
      <c r="B10" s="25" t="s">
        <v>429</v>
      </c>
      <c r="C10" s="91" t="s">
        <v>299</v>
      </c>
      <c r="D10" s="119">
        <v>342600</v>
      </c>
      <c r="E10" s="116">
        <v>350000</v>
      </c>
      <c r="F10" s="120">
        <v>339269</v>
      </c>
      <c r="G10" s="117">
        <f t="shared" si="0"/>
        <v>96.933999999999997</v>
      </c>
      <c r="H10" s="116">
        <f t="shared" si="1"/>
        <v>-3331</v>
      </c>
      <c r="I10" s="121"/>
    </row>
    <row r="11" spans="1:10" ht="21" customHeight="1">
      <c r="A11" s="113"/>
      <c r="B11" s="25" t="s">
        <v>430</v>
      </c>
      <c r="C11" s="91" t="s">
        <v>299</v>
      </c>
      <c r="D11" s="119">
        <v>150120</v>
      </c>
      <c r="E11" s="116">
        <v>150000</v>
      </c>
      <c r="F11" s="119">
        <v>135210</v>
      </c>
      <c r="G11" s="117">
        <f t="shared" si="0"/>
        <v>90.14</v>
      </c>
      <c r="H11" s="116">
        <f t="shared" si="1"/>
        <v>-14910</v>
      </c>
      <c r="I11" s="122"/>
    </row>
    <row r="12" spans="1:10" ht="21" customHeight="1">
      <c r="A12" s="106">
        <v>2</v>
      </c>
      <c r="B12" s="107" t="s">
        <v>420</v>
      </c>
      <c r="C12" s="108" t="s">
        <v>299</v>
      </c>
      <c r="D12" s="110">
        <v>120250</v>
      </c>
      <c r="E12" s="110">
        <v>110000</v>
      </c>
      <c r="F12" s="109">
        <v>120500</v>
      </c>
      <c r="G12" s="111">
        <f t="shared" si="0"/>
        <v>109.54545454545455</v>
      </c>
      <c r="H12" s="110">
        <f t="shared" si="1"/>
        <v>250</v>
      </c>
      <c r="I12" s="123" t="s">
        <v>0</v>
      </c>
      <c r="J12" s="410"/>
    </row>
    <row r="13" spans="1:10" ht="21" customHeight="1">
      <c r="A13" s="106">
        <v>3</v>
      </c>
      <c r="B13" s="107" t="s">
        <v>268</v>
      </c>
      <c r="C13" s="108" t="s">
        <v>299</v>
      </c>
      <c r="D13" s="110">
        <f>D14</f>
        <v>120055</v>
      </c>
      <c r="E13" s="110">
        <f>E14</f>
        <v>144000</v>
      </c>
      <c r="F13" s="109">
        <f>F14</f>
        <v>143141</v>
      </c>
      <c r="G13" s="111">
        <f t="shared" si="0"/>
        <v>99.40347222222222</v>
      </c>
      <c r="H13" s="110">
        <f t="shared" si="1"/>
        <v>23086</v>
      </c>
      <c r="I13" s="112"/>
    </row>
    <row r="14" spans="1:10" ht="21" customHeight="1">
      <c r="A14" s="113"/>
      <c r="B14" s="25" t="s">
        <v>303</v>
      </c>
      <c r="C14" s="91" t="s">
        <v>299</v>
      </c>
      <c r="D14" s="125">
        <v>120055</v>
      </c>
      <c r="E14" s="125">
        <v>144000</v>
      </c>
      <c r="F14" s="125">
        <v>143141</v>
      </c>
      <c r="G14" s="126">
        <f t="shared" si="0"/>
        <v>99.40347222222222</v>
      </c>
      <c r="H14" s="125">
        <f t="shared" si="1"/>
        <v>23086</v>
      </c>
      <c r="I14" s="49"/>
    </row>
    <row r="15" spans="1:10" ht="21" customHeight="1">
      <c r="A15" s="113"/>
      <c r="B15" s="25" t="s">
        <v>304</v>
      </c>
      <c r="C15" s="91" t="s">
        <v>305</v>
      </c>
      <c r="D15" s="125">
        <v>215500</v>
      </c>
      <c r="E15" s="125">
        <v>250000</v>
      </c>
      <c r="F15" s="125">
        <v>298669</v>
      </c>
      <c r="G15" s="126">
        <f t="shared" si="0"/>
        <v>119.4676</v>
      </c>
      <c r="H15" s="125">
        <f t="shared" si="1"/>
        <v>83169</v>
      </c>
      <c r="I15" s="49" t="s">
        <v>0</v>
      </c>
    </row>
    <row r="16" spans="1:10" ht="21" customHeight="1">
      <c r="A16" s="113"/>
      <c r="B16" s="25" t="s">
        <v>306</v>
      </c>
      <c r="C16" s="91" t="s">
        <v>307</v>
      </c>
      <c r="D16" s="125">
        <v>120000000</v>
      </c>
      <c r="E16" s="125">
        <v>180000000</v>
      </c>
      <c r="F16" s="125">
        <v>180500000</v>
      </c>
      <c r="G16" s="126">
        <f t="shared" si="0"/>
        <v>100.27777777777777</v>
      </c>
      <c r="H16" s="125">
        <f t="shared" si="1"/>
        <v>60500000</v>
      </c>
      <c r="I16" s="49"/>
    </row>
    <row r="17" spans="1:9" ht="21" customHeight="1">
      <c r="A17" s="106">
        <v>4</v>
      </c>
      <c r="B17" s="107" t="s">
        <v>259</v>
      </c>
      <c r="C17" s="108" t="s">
        <v>299</v>
      </c>
      <c r="D17" s="110">
        <f>D18+D19</f>
        <v>79000</v>
      </c>
      <c r="E17" s="110">
        <f>E18+E19</f>
        <v>90000</v>
      </c>
      <c r="F17" s="110">
        <f>F18+F19</f>
        <v>60700</v>
      </c>
      <c r="G17" s="111">
        <f t="shared" si="0"/>
        <v>67.444444444444443</v>
      </c>
      <c r="H17" s="110">
        <f t="shared" si="1"/>
        <v>-18300</v>
      </c>
      <c r="I17" s="112"/>
    </row>
    <row r="18" spans="1:9" ht="21" customHeight="1">
      <c r="A18" s="113"/>
      <c r="B18" s="25" t="s">
        <v>445</v>
      </c>
      <c r="C18" s="91" t="s">
        <v>299</v>
      </c>
      <c r="D18" s="125">
        <v>70000</v>
      </c>
      <c r="E18" s="125">
        <v>82000</v>
      </c>
      <c r="F18" s="125">
        <v>50600</v>
      </c>
      <c r="G18" s="126">
        <f t="shared" si="0"/>
        <v>61.707317073170728</v>
      </c>
      <c r="H18" s="125">
        <f t="shared" si="1"/>
        <v>-19400</v>
      </c>
      <c r="I18" s="49"/>
    </row>
    <row r="19" spans="1:9" ht="21" customHeight="1">
      <c r="A19" s="113"/>
      <c r="B19" s="25" t="s">
        <v>419</v>
      </c>
      <c r="C19" s="91" t="s">
        <v>299</v>
      </c>
      <c r="D19" s="125">
        <v>9000</v>
      </c>
      <c r="E19" s="125">
        <v>8000</v>
      </c>
      <c r="F19" s="125">
        <v>10100</v>
      </c>
      <c r="G19" s="126">
        <f t="shared" si="0"/>
        <v>126.25</v>
      </c>
      <c r="H19" s="125">
        <f t="shared" si="1"/>
        <v>1100</v>
      </c>
      <c r="I19" s="49"/>
    </row>
    <row r="20" spans="1:9" ht="21" customHeight="1">
      <c r="A20" s="113"/>
      <c r="B20" s="25" t="s">
        <v>309</v>
      </c>
      <c r="C20" s="91" t="s">
        <v>310</v>
      </c>
      <c r="D20" s="125">
        <v>60000000</v>
      </c>
      <c r="E20" s="125">
        <v>50000000</v>
      </c>
      <c r="F20" s="125">
        <v>53000000</v>
      </c>
      <c r="G20" s="126">
        <f t="shared" si="0"/>
        <v>106</v>
      </c>
      <c r="H20" s="125">
        <f t="shared" si="1"/>
        <v>-7000000</v>
      </c>
      <c r="I20" s="49"/>
    </row>
    <row r="21" spans="1:9" ht="21" customHeight="1">
      <c r="A21" s="106">
        <v>5</v>
      </c>
      <c r="B21" s="107" t="s">
        <v>311</v>
      </c>
      <c r="C21" s="108" t="s">
        <v>299</v>
      </c>
      <c r="D21" s="110">
        <f>D22+D23</f>
        <v>17500</v>
      </c>
      <c r="E21" s="110">
        <f>E22+E23</f>
        <v>20000</v>
      </c>
      <c r="F21" s="110">
        <f>F22+F23</f>
        <v>16000</v>
      </c>
      <c r="G21" s="111">
        <f t="shared" si="0"/>
        <v>80</v>
      </c>
      <c r="H21" s="110">
        <f t="shared" si="1"/>
        <v>-1500</v>
      </c>
      <c r="I21" s="112"/>
    </row>
    <row r="22" spans="1:9" ht="21" customHeight="1">
      <c r="A22" s="113"/>
      <c r="B22" s="25" t="s">
        <v>312</v>
      </c>
      <c r="C22" s="91" t="s">
        <v>299</v>
      </c>
      <c r="D22" s="128">
        <v>11300</v>
      </c>
      <c r="E22" s="125">
        <v>15000</v>
      </c>
      <c r="F22" s="128">
        <v>10500</v>
      </c>
      <c r="G22" s="129">
        <f t="shared" si="0"/>
        <v>70</v>
      </c>
      <c r="H22" s="125">
        <f t="shared" si="1"/>
        <v>-800</v>
      </c>
      <c r="I22" s="49"/>
    </row>
    <row r="23" spans="1:9" ht="21" customHeight="1">
      <c r="A23" s="113"/>
      <c r="B23" s="25" t="s">
        <v>313</v>
      </c>
      <c r="C23" s="91" t="s">
        <v>299</v>
      </c>
      <c r="D23" s="426">
        <v>6200</v>
      </c>
      <c r="E23" s="125">
        <v>5000</v>
      </c>
      <c r="F23" s="426">
        <v>5500</v>
      </c>
      <c r="G23" s="129">
        <f t="shared" si="0"/>
        <v>110.00000000000001</v>
      </c>
      <c r="H23" s="125">
        <f t="shared" si="1"/>
        <v>-700</v>
      </c>
      <c r="I23" s="49"/>
    </row>
    <row r="24" spans="1:9" ht="21" customHeight="1">
      <c r="A24" s="106">
        <v>6</v>
      </c>
      <c r="B24" s="107" t="s">
        <v>314</v>
      </c>
      <c r="C24" s="108" t="s">
        <v>315</v>
      </c>
      <c r="D24" s="427">
        <f>D25+D26</f>
        <v>3686</v>
      </c>
      <c r="E24" s="110"/>
      <c r="F24" s="110">
        <f>F25+F26</f>
        <v>3974</v>
      </c>
      <c r="G24" s="111"/>
      <c r="H24" s="110">
        <f t="shared" si="1"/>
        <v>288</v>
      </c>
      <c r="I24" s="112"/>
    </row>
    <row r="25" spans="1:9" ht="21" customHeight="1">
      <c r="A25" s="113"/>
      <c r="B25" s="25" t="s">
        <v>316</v>
      </c>
      <c r="C25" s="91" t="s">
        <v>315</v>
      </c>
      <c r="D25" s="128">
        <v>3553</v>
      </c>
      <c r="E25" s="125"/>
      <c r="F25" s="128">
        <v>3833</v>
      </c>
      <c r="G25" s="126"/>
      <c r="H25" s="125">
        <f t="shared" si="1"/>
        <v>280</v>
      </c>
      <c r="I25" s="49"/>
    </row>
    <row r="26" spans="1:9" ht="21" customHeight="1">
      <c r="A26" s="113"/>
      <c r="B26" s="25" t="s">
        <v>317</v>
      </c>
      <c r="C26" s="91" t="s">
        <v>315</v>
      </c>
      <c r="D26" s="125">
        <v>133</v>
      </c>
      <c r="E26" s="125"/>
      <c r="F26" s="125">
        <v>141</v>
      </c>
      <c r="G26" s="126"/>
      <c r="H26" s="125">
        <f t="shared" si="1"/>
        <v>8</v>
      </c>
      <c r="I26" s="49"/>
    </row>
    <row r="27" spans="1:9" ht="21" customHeight="1">
      <c r="A27" s="131"/>
      <c r="B27" s="132"/>
      <c r="C27" s="133"/>
      <c r="D27" s="135"/>
      <c r="E27" s="135"/>
      <c r="F27" s="135"/>
      <c r="G27" s="136"/>
      <c r="H27" s="135"/>
      <c r="I27" s="137"/>
    </row>
    <row r="28" spans="1:9" ht="21" customHeight="1">
      <c r="A28" s="102" t="s">
        <v>292</v>
      </c>
      <c r="B28" s="91" t="s">
        <v>293</v>
      </c>
      <c r="C28" s="91" t="s">
        <v>294</v>
      </c>
      <c r="D28" s="139">
        <v>1</v>
      </c>
      <c r="E28" s="139">
        <v>2</v>
      </c>
      <c r="F28" s="139">
        <v>3</v>
      </c>
      <c r="G28" s="140" t="s">
        <v>296</v>
      </c>
      <c r="H28" s="140" t="s">
        <v>297</v>
      </c>
      <c r="I28" s="141">
        <v>4</v>
      </c>
    </row>
    <row r="29" spans="1:9" ht="21" customHeight="1">
      <c r="A29" s="106">
        <v>7</v>
      </c>
      <c r="B29" s="107" t="s">
        <v>318</v>
      </c>
      <c r="C29" s="142"/>
      <c r="D29" s="144"/>
      <c r="E29" s="144"/>
      <c r="F29" s="144"/>
      <c r="G29" s="145"/>
      <c r="H29" s="144"/>
      <c r="I29" s="146"/>
    </row>
    <row r="30" spans="1:9" ht="21" customHeight="1">
      <c r="A30" s="113"/>
      <c r="B30" s="25" t="s">
        <v>319</v>
      </c>
      <c r="C30" s="91" t="s">
        <v>307</v>
      </c>
      <c r="D30" s="128">
        <v>5000000</v>
      </c>
      <c r="E30" s="149"/>
      <c r="F30" s="128">
        <v>4500000</v>
      </c>
      <c r="G30" s="148"/>
      <c r="H30" s="125">
        <f>F30-D30</f>
        <v>-500000</v>
      </c>
      <c r="I30" s="49"/>
    </row>
    <row r="31" spans="1:9" ht="21" customHeight="1">
      <c r="A31" s="113"/>
      <c r="B31" s="25" t="s">
        <v>320</v>
      </c>
      <c r="C31" s="91" t="s">
        <v>321</v>
      </c>
      <c r="D31" s="149">
        <v>90</v>
      </c>
      <c r="E31" s="149"/>
      <c r="F31" s="149">
        <v>75</v>
      </c>
      <c r="G31" s="148"/>
      <c r="H31" s="149" t="s">
        <v>0</v>
      </c>
      <c r="I31" s="49"/>
    </row>
    <row r="32" spans="1:9" ht="21" customHeight="1">
      <c r="A32" s="113"/>
      <c r="B32" s="25" t="s">
        <v>462</v>
      </c>
      <c r="C32" s="91" t="s">
        <v>463</v>
      </c>
      <c r="D32" s="149"/>
      <c r="E32" s="149"/>
      <c r="F32" s="149">
        <v>23</v>
      </c>
      <c r="G32" s="148"/>
      <c r="H32" s="149"/>
      <c r="I32" s="49"/>
    </row>
    <row r="33" spans="1:9" ht="21" customHeight="1">
      <c r="A33" s="113"/>
      <c r="B33" s="25" t="s">
        <v>464</v>
      </c>
      <c r="C33" s="91" t="s">
        <v>325</v>
      </c>
      <c r="D33" s="125"/>
      <c r="E33" s="149"/>
      <c r="F33" s="125">
        <v>68</v>
      </c>
      <c r="G33" s="148"/>
      <c r="H33" s="149" t="s">
        <v>0</v>
      </c>
      <c r="I33" s="49"/>
    </row>
    <row r="34" spans="1:9" ht="21" customHeight="1">
      <c r="A34" s="106">
        <v>8</v>
      </c>
      <c r="B34" s="107" t="s">
        <v>327</v>
      </c>
      <c r="C34" s="108" t="s">
        <v>328</v>
      </c>
      <c r="D34" s="110">
        <f>D35+D36+D37+D38+D39+D40+D42+D43</f>
        <v>3091209600</v>
      </c>
      <c r="E34" s="110">
        <v>3554281250</v>
      </c>
      <c r="F34" s="110">
        <f>SUM(F35:F43)</f>
        <v>4174537757</v>
      </c>
      <c r="G34" s="150">
        <f>F34/E34*100</f>
        <v>117.45096865927536</v>
      </c>
      <c r="H34" s="110">
        <f>F34-D34</f>
        <v>1083328157</v>
      </c>
      <c r="I34" s="151"/>
    </row>
    <row r="35" spans="1:9" ht="21" customHeight="1">
      <c r="A35" s="113"/>
      <c r="B35" s="25" t="s">
        <v>283</v>
      </c>
      <c r="C35" s="91" t="s">
        <v>328</v>
      </c>
      <c r="D35" s="125">
        <v>1937833000</v>
      </c>
      <c r="E35" s="149"/>
      <c r="F35" s="125">
        <v>1337300000</v>
      </c>
      <c r="G35" s="152"/>
      <c r="H35" s="125"/>
      <c r="I35" s="49"/>
    </row>
    <row r="36" spans="1:9" ht="21" customHeight="1">
      <c r="A36" s="113"/>
      <c r="B36" s="25" t="s">
        <v>424</v>
      </c>
      <c r="C36" s="91" t="s">
        <v>328</v>
      </c>
      <c r="D36" s="125">
        <v>232796000</v>
      </c>
      <c r="E36" s="149"/>
      <c r="F36" s="125">
        <v>737500000</v>
      </c>
      <c r="G36" s="152" t="s">
        <v>0</v>
      </c>
      <c r="H36" s="149" t="s">
        <v>0</v>
      </c>
      <c r="I36" s="49"/>
    </row>
    <row r="37" spans="1:9" ht="21" customHeight="1">
      <c r="A37" s="113"/>
      <c r="B37" s="25" t="s">
        <v>425</v>
      </c>
      <c r="C37" s="91" t="s">
        <v>328</v>
      </c>
      <c r="D37" s="125">
        <v>505284100</v>
      </c>
      <c r="E37" s="149"/>
      <c r="F37" s="125">
        <v>512354100</v>
      </c>
      <c r="G37" s="152" t="s">
        <v>0</v>
      </c>
      <c r="H37" s="149" t="s">
        <v>0</v>
      </c>
      <c r="I37" s="49"/>
    </row>
    <row r="38" spans="1:9" ht="21" customHeight="1">
      <c r="A38" s="113"/>
      <c r="B38" s="25" t="s">
        <v>331</v>
      </c>
      <c r="C38" s="91" t="s">
        <v>328</v>
      </c>
      <c r="D38" s="128">
        <v>239327500</v>
      </c>
      <c r="E38" s="149"/>
      <c r="F38" s="128">
        <v>1017357000</v>
      </c>
      <c r="G38" s="152"/>
      <c r="H38" s="128"/>
      <c r="I38" s="49"/>
    </row>
    <row r="39" spans="1:9" ht="21" customHeight="1">
      <c r="A39" s="113"/>
      <c r="B39" s="25" t="s">
        <v>386</v>
      </c>
      <c r="C39" s="91" t="s">
        <v>328</v>
      </c>
      <c r="D39" s="125">
        <v>149109000</v>
      </c>
      <c r="E39" s="149"/>
      <c r="F39" s="125">
        <v>303160000</v>
      </c>
      <c r="G39" s="152" t="s">
        <v>0</v>
      </c>
      <c r="H39" s="149" t="s">
        <v>0</v>
      </c>
      <c r="I39" s="49"/>
    </row>
    <row r="40" spans="1:9" ht="21" customHeight="1">
      <c r="A40" s="113"/>
      <c r="B40" s="25" t="s">
        <v>187</v>
      </c>
      <c r="C40" s="91" t="s">
        <v>328</v>
      </c>
      <c r="D40" s="128">
        <v>5660000</v>
      </c>
      <c r="E40" s="149"/>
      <c r="F40" s="128">
        <v>53714000</v>
      </c>
      <c r="G40" s="152"/>
      <c r="H40" s="149" t="s">
        <v>0</v>
      </c>
      <c r="I40" s="49"/>
    </row>
    <row r="41" spans="1:9" ht="21" customHeight="1">
      <c r="A41" s="113"/>
      <c r="B41" s="25" t="s">
        <v>190</v>
      </c>
      <c r="C41" s="91"/>
      <c r="D41" s="149"/>
      <c r="E41" s="149"/>
      <c r="F41" s="149"/>
      <c r="G41" s="152" t="s">
        <v>0</v>
      </c>
      <c r="H41" s="149" t="s">
        <v>0</v>
      </c>
      <c r="I41" s="49"/>
    </row>
    <row r="42" spans="1:9" ht="21" customHeight="1">
      <c r="A42" s="113"/>
      <c r="B42" s="25" t="s">
        <v>332</v>
      </c>
      <c r="C42" s="91" t="s">
        <v>328</v>
      </c>
      <c r="D42" s="153">
        <v>21200000</v>
      </c>
      <c r="E42" s="149"/>
      <c r="F42" s="153">
        <v>160406963</v>
      </c>
      <c r="G42" s="152"/>
      <c r="H42" s="149"/>
      <c r="I42" s="49"/>
    </row>
    <row r="43" spans="1:9" ht="21" customHeight="1" thickBot="1">
      <c r="A43" s="166"/>
      <c r="B43" s="167" t="s">
        <v>426</v>
      </c>
      <c r="C43" s="168" t="s">
        <v>328</v>
      </c>
      <c r="D43" s="506"/>
      <c r="E43" s="94"/>
      <c r="F43" s="506">
        <v>52745694</v>
      </c>
      <c r="G43" s="172"/>
      <c r="H43" s="94"/>
      <c r="I43" s="173"/>
    </row>
    <row r="44" spans="1:9" ht="16.5" customHeight="1">
      <c r="A44" s="100"/>
      <c r="B44" s="154"/>
      <c r="C44" s="53"/>
      <c r="D44" s="155"/>
      <c r="E44" s="100"/>
      <c r="F44" s="155"/>
      <c r="G44" s="157"/>
      <c r="H44" s="100"/>
      <c r="I44" s="100"/>
    </row>
    <row r="45" spans="1:9" ht="23">
      <c r="A45" s="100"/>
      <c r="B45" s="100"/>
      <c r="C45" s="100"/>
      <c r="D45" s="100"/>
      <c r="E45" s="100"/>
      <c r="F45" s="962" t="s">
        <v>447</v>
      </c>
      <c r="G45" s="962"/>
      <c r="H45" s="962"/>
      <c r="I45" s="962"/>
    </row>
    <row r="46" spans="1:9" ht="23.15" customHeight="1">
      <c r="A46" s="964" t="s">
        <v>334</v>
      </c>
      <c r="B46" s="964"/>
      <c r="D46" s="963" t="s">
        <v>427</v>
      </c>
      <c r="E46" s="963"/>
      <c r="F46" s="963"/>
      <c r="G46" s="31"/>
      <c r="H46" s="222" t="s">
        <v>335</v>
      </c>
      <c r="I46" s="99"/>
    </row>
    <row r="47" spans="1:9" ht="23.15" customHeight="1">
      <c r="A47" s="964" t="s">
        <v>336</v>
      </c>
      <c r="B47" s="964"/>
      <c r="D47" s="963" t="s">
        <v>423</v>
      </c>
      <c r="E47" s="963"/>
      <c r="F47" s="963"/>
      <c r="G47" s="31"/>
      <c r="H47" s="99"/>
      <c r="I47" s="99"/>
    </row>
    <row r="48" spans="1:9" ht="23.15" customHeight="1">
      <c r="A48" s="964" t="s">
        <v>338</v>
      </c>
      <c r="B48" s="964"/>
      <c r="D48" s="963" t="s">
        <v>422</v>
      </c>
      <c r="E48" s="963"/>
      <c r="F48" s="963"/>
      <c r="G48" s="31"/>
      <c r="H48" s="99"/>
      <c r="I48" s="99"/>
    </row>
    <row r="49" spans="8:9" ht="20.5">
      <c r="H49" s="205"/>
    </row>
    <row r="50" spans="8:9" ht="23">
      <c r="H50" s="963" t="s">
        <v>414</v>
      </c>
      <c r="I50" s="963"/>
    </row>
  </sheetData>
  <mergeCells count="21">
    <mergeCell ref="G1:I1"/>
    <mergeCell ref="A2:B2"/>
    <mergeCell ref="G2:I2"/>
    <mergeCell ref="A3:B3"/>
    <mergeCell ref="C3:F3"/>
    <mergeCell ref="G3:I3"/>
    <mergeCell ref="D1:E1"/>
    <mergeCell ref="D2:E2"/>
    <mergeCell ref="A5:A6"/>
    <mergeCell ref="B5:B6"/>
    <mergeCell ref="C5:C6"/>
    <mergeCell ref="G5:H5"/>
    <mergeCell ref="I5:I6"/>
    <mergeCell ref="F45:I45"/>
    <mergeCell ref="H50:I50"/>
    <mergeCell ref="A46:B46"/>
    <mergeCell ref="A47:B47"/>
    <mergeCell ref="A48:B48"/>
    <mergeCell ref="D48:F48"/>
    <mergeCell ref="D47:F47"/>
    <mergeCell ref="D46:F46"/>
  </mergeCells>
  <printOptions horizontalCentered="1"/>
  <pageMargins left="0.25" right="0.25" top="0.5" bottom="0.25" header="0.25" footer="0.25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67A5-7ABB-4338-9E16-E53156F4F99D}">
  <dimension ref="A14:O17"/>
  <sheetViews>
    <sheetView topLeftCell="A4" workbookViewId="0">
      <selection activeCell="A14" sqref="A14:O14"/>
    </sheetView>
  </sheetViews>
  <sheetFormatPr defaultRowHeight="12.5"/>
  <sheetData>
    <row r="14" spans="1:15" ht="71">
      <c r="A14" s="1004" t="s">
        <v>627</v>
      </c>
      <c r="B14" s="1004"/>
      <c r="C14" s="1004"/>
      <c r="D14" s="1004"/>
      <c r="E14" s="1004"/>
      <c r="F14" s="1004"/>
      <c r="G14" s="1004"/>
      <c r="H14" s="1004"/>
      <c r="I14" s="1004"/>
      <c r="J14" s="1004"/>
      <c r="K14" s="1004"/>
      <c r="L14" s="1004"/>
      <c r="M14" s="1004"/>
      <c r="N14" s="1004"/>
      <c r="O14" s="1004"/>
    </row>
    <row r="17" spans="1:15" ht="71">
      <c r="A17" s="1005" t="s">
        <v>589</v>
      </c>
      <c r="B17" s="1005"/>
      <c r="C17" s="1005"/>
      <c r="D17" s="1005"/>
      <c r="E17" s="1005"/>
      <c r="F17" s="1005"/>
      <c r="G17" s="1005"/>
      <c r="H17" s="1005"/>
      <c r="I17" s="1005"/>
      <c r="J17" s="1005"/>
      <c r="K17" s="1005"/>
      <c r="L17" s="1005"/>
      <c r="M17" s="1005"/>
      <c r="N17" s="1005"/>
      <c r="O17" s="1005"/>
    </row>
  </sheetData>
  <mergeCells count="2">
    <mergeCell ref="A14:O14"/>
    <mergeCell ref="A17:O17"/>
  </mergeCells>
  <printOptions horizontalCentered="1"/>
  <pageMargins left="0.25" right="0.25" top="0.25" bottom="0.25" header="0.25" footer="0.25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63FD2-5D13-456E-B33D-928AAA1557AE}">
  <dimension ref="A16:O19"/>
  <sheetViews>
    <sheetView topLeftCell="A4" workbookViewId="0">
      <selection activeCell="P19" sqref="P19"/>
    </sheetView>
  </sheetViews>
  <sheetFormatPr defaultRowHeight="12.5"/>
  <sheetData>
    <row r="16" spans="1:15" ht="13.4" customHeight="1">
      <c r="A16" s="893"/>
      <c r="B16" s="893"/>
      <c r="C16" s="893"/>
      <c r="D16" s="893"/>
      <c r="E16" s="893"/>
      <c r="F16" s="893"/>
      <c r="G16" s="893"/>
      <c r="H16" s="893"/>
      <c r="I16" s="893"/>
      <c r="J16" s="893"/>
      <c r="K16" s="893"/>
      <c r="L16" s="893"/>
      <c r="M16" s="893"/>
      <c r="N16" s="893"/>
      <c r="O16" s="893"/>
    </row>
    <row r="19" spans="1:15" ht="82">
      <c r="A19" s="1006" t="s">
        <v>589</v>
      </c>
      <c r="B19" s="1006"/>
      <c r="C19" s="1006"/>
      <c r="D19" s="1006"/>
      <c r="E19" s="1006"/>
      <c r="F19" s="1006"/>
      <c r="G19" s="1006"/>
      <c r="H19" s="1006"/>
      <c r="I19" s="1006"/>
      <c r="J19" s="1006"/>
      <c r="K19" s="1006"/>
      <c r="L19" s="1006"/>
      <c r="M19" s="1006"/>
      <c r="N19" s="1006"/>
      <c r="O19" s="1006"/>
    </row>
  </sheetData>
  <mergeCells count="1">
    <mergeCell ref="A19:O19"/>
  </mergeCells>
  <printOptions horizontalCentered="1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1"/>
  <sheetViews>
    <sheetView topLeftCell="A13" zoomScale="130" zoomScaleNormal="130" workbookViewId="0">
      <selection activeCell="B27" sqref="B27"/>
    </sheetView>
  </sheetViews>
  <sheetFormatPr defaultColWidth="9.1796875" defaultRowHeight="12.5"/>
  <cols>
    <col min="1" max="1" width="5.1796875" style="287" customWidth="1"/>
    <col min="2" max="2" width="56.1796875" style="287" customWidth="1"/>
    <col min="3" max="3" width="7.81640625" style="287" customWidth="1"/>
    <col min="4" max="4" width="14.1796875" style="287" customWidth="1"/>
    <col min="5" max="5" width="13.81640625" style="759" customWidth="1"/>
    <col min="6" max="6" width="16" style="287" customWidth="1"/>
    <col min="7" max="7" width="9.1796875" style="287"/>
    <col min="8" max="9" width="12.81640625" style="287" customWidth="1"/>
    <col min="10" max="16384" width="9.1796875" style="287"/>
  </cols>
  <sheetData>
    <row r="1" spans="1:9" ht="22.5" customHeight="1">
      <c r="A1" s="706"/>
      <c r="B1" s="706"/>
      <c r="C1" s="706"/>
      <c r="D1" s="868"/>
      <c r="E1" s="707"/>
      <c r="F1" s="706"/>
      <c r="G1" s="1018" t="s">
        <v>2</v>
      </c>
      <c r="H1" s="1018"/>
      <c r="I1" s="1018"/>
    </row>
    <row r="2" spans="1:9" ht="22.5" customHeight="1">
      <c r="A2" s="973" t="s">
        <v>3</v>
      </c>
      <c r="B2" s="973"/>
      <c r="C2" s="706"/>
      <c r="D2" s="706"/>
      <c r="E2" s="707"/>
      <c r="F2" s="706"/>
      <c r="G2" s="987" t="s">
        <v>4</v>
      </c>
      <c r="H2" s="987"/>
      <c r="I2" s="987"/>
    </row>
    <row r="3" spans="1:9" ht="21.75" customHeight="1">
      <c r="A3" s="973" t="s">
        <v>5</v>
      </c>
      <c r="B3" s="973"/>
      <c r="C3" s="1019" t="s">
        <v>589</v>
      </c>
      <c r="D3" s="1019"/>
      <c r="E3" s="1019"/>
      <c r="F3" s="1019"/>
      <c r="G3" s="1020">
        <v>3</v>
      </c>
      <c r="H3" s="1020"/>
      <c r="I3" s="1020"/>
    </row>
    <row r="4" spans="1:9" ht="4.5" customHeight="1" thickBot="1">
      <c r="A4" s="708"/>
      <c r="B4" s="708"/>
      <c r="C4" s="709"/>
      <c r="D4" s="709"/>
      <c r="E4" s="709"/>
      <c r="F4" s="709"/>
      <c r="G4" s="708"/>
      <c r="H4" s="708"/>
      <c r="I4" s="708"/>
    </row>
    <row r="5" spans="1:9" ht="23.25" customHeight="1">
      <c r="A5" s="1010" t="s">
        <v>7</v>
      </c>
      <c r="B5" s="1012" t="s">
        <v>286</v>
      </c>
      <c r="C5" s="1012" t="s">
        <v>287</v>
      </c>
      <c r="D5" s="1014" t="s">
        <v>590</v>
      </c>
      <c r="E5" s="710" t="s">
        <v>591</v>
      </c>
      <c r="F5" s="1014" t="s">
        <v>592</v>
      </c>
      <c r="G5" s="1016" t="s">
        <v>11</v>
      </c>
      <c r="H5" s="1017"/>
      <c r="I5" s="1007" t="s">
        <v>12</v>
      </c>
    </row>
    <row r="6" spans="1:9" ht="18.75" customHeight="1">
      <c r="A6" s="1011"/>
      <c r="B6" s="1013"/>
      <c r="C6" s="1013"/>
      <c r="D6" s="1015"/>
      <c r="E6" s="711" t="s">
        <v>593</v>
      </c>
      <c r="F6" s="1015"/>
      <c r="G6" s="712" t="s">
        <v>291</v>
      </c>
      <c r="H6" s="712" t="s">
        <v>15</v>
      </c>
      <c r="I6" s="1008"/>
    </row>
    <row r="7" spans="1:9" ht="21" customHeight="1">
      <c r="A7" s="713" t="s">
        <v>292</v>
      </c>
      <c r="B7" s="712" t="s">
        <v>293</v>
      </c>
      <c r="C7" s="712" t="s">
        <v>294</v>
      </c>
      <c r="D7" s="712" t="s">
        <v>472</v>
      </c>
      <c r="E7" s="714" t="s">
        <v>295</v>
      </c>
      <c r="F7" s="712">
        <v>3</v>
      </c>
      <c r="G7" s="715" t="s">
        <v>296</v>
      </c>
      <c r="H7" s="715" t="s">
        <v>297</v>
      </c>
      <c r="I7" s="716">
        <v>4</v>
      </c>
    </row>
    <row r="8" spans="1:9" ht="21" customHeight="1">
      <c r="A8" s="777" t="s">
        <v>472</v>
      </c>
      <c r="B8" s="778" t="s">
        <v>298</v>
      </c>
      <c r="C8" s="779" t="s">
        <v>299</v>
      </c>
      <c r="D8" s="780">
        <f>SUM(D9:D11)</f>
        <v>413200</v>
      </c>
      <c r="E8" s="781">
        <f>SUM(E9:E11)</f>
        <v>451000</v>
      </c>
      <c r="F8" s="782">
        <f>SUM(F9:F11)</f>
        <v>383050</v>
      </c>
      <c r="G8" s="783">
        <f>F8/E8*100</f>
        <v>84.933481152993352</v>
      </c>
      <c r="H8" s="782">
        <f t="shared" ref="H8:H26" si="0">F8-D8</f>
        <v>-30150</v>
      </c>
      <c r="I8" s="784"/>
    </row>
    <row r="9" spans="1:9" ht="21" customHeight="1">
      <c r="A9" s="717"/>
      <c r="B9" s="147" t="s">
        <v>594</v>
      </c>
      <c r="C9" s="712" t="s">
        <v>299</v>
      </c>
      <c r="D9" s="718">
        <v>9900</v>
      </c>
      <c r="E9" s="719">
        <v>11000</v>
      </c>
      <c r="F9" s="719">
        <v>8700</v>
      </c>
      <c r="G9" s="720">
        <f t="shared" ref="G9:G23" si="1">F9/E9*100</f>
        <v>79.090909090909093</v>
      </c>
      <c r="H9" s="115">
        <f t="shared" si="0"/>
        <v>-1200</v>
      </c>
      <c r="I9" s="716"/>
    </row>
    <row r="10" spans="1:9" ht="21" customHeight="1">
      <c r="A10" s="717"/>
      <c r="B10" s="147" t="s">
        <v>595</v>
      </c>
      <c r="C10" s="712" t="s">
        <v>299</v>
      </c>
      <c r="D10" s="119">
        <v>268000</v>
      </c>
      <c r="E10" s="719">
        <v>300000</v>
      </c>
      <c r="F10" s="116">
        <v>235850</v>
      </c>
      <c r="G10" s="720">
        <f t="shared" si="1"/>
        <v>78.616666666666674</v>
      </c>
      <c r="H10" s="115">
        <f t="shared" si="0"/>
        <v>-32150</v>
      </c>
      <c r="I10" s="721"/>
    </row>
    <row r="11" spans="1:9" ht="21" customHeight="1">
      <c r="A11" s="717"/>
      <c r="B11" s="147" t="s">
        <v>596</v>
      </c>
      <c r="C11" s="712" t="s">
        <v>299</v>
      </c>
      <c r="D11" s="119">
        <v>135300</v>
      </c>
      <c r="E11" s="719">
        <v>140000</v>
      </c>
      <c r="F11" s="116">
        <v>138500</v>
      </c>
      <c r="G11" s="720">
        <f t="shared" si="1"/>
        <v>98.928571428571431</v>
      </c>
      <c r="H11" s="115">
        <f t="shared" si="0"/>
        <v>3200</v>
      </c>
      <c r="I11" s="721"/>
    </row>
    <row r="12" spans="1:9" ht="21" customHeight="1">
      <c r="A12" s="785">
        <v>2</v>
      </c>
      <c r="B12" s="778" t="s">
        <v>597</v>
      </c>
      <c r="C12" s="786" t="s">
        <v>299</v>
      </c>
      <c r="D12" s="787">
        <v>122700</v>
      </c>
      <c r="E12" s="781">
        <v>130000</v>
      </c>
      <c r="F12" s="788">
        <v>125000</v>
      </c>
      <c r="G12" s="789">
        <f t="shared" si="1"/>
        <v>96.15384615384616</v>
      </c>
      <c r="H12" s="788">
        <f t="shared" si="0"/>
        <v>2300</v>
      </c>
      <c r="I12" s="790" t="s">
        <v>0</v>
      </c>
    </row>
    <row r="13" spans="1:9" ht="21" customHeight="1">
      <c r="A13" s="777">
        <v>3</v>
      </c>
      <c r="B13" s="778" t="s">
        <v>268</v>
      </c>
      <c r="C13" s="779" t="s">
        <v>299</v>
      </c>
      <c r="D13" s="780">
        <f>D14</f>
        <v>400400</v>
      </c>
      <c r="E13" s="781">
        <f>E14</f>
        <v>481000</v>
      </c>
      <c r="F13" s="782">
        <f>F14</f>
        <v>348350</v>
      </c>
      <c r="G13" s="783">
        <f t="shared" si="1"/>
        <v>72.42203742203742</v>
      </c>
      <c r="H13" s="782">
        <f t="shared" si="0"/>
        <v>-52050</v>
      </c>
      <c r="I13" s="784"/>
    </row>
    <row r="14" spans="1:9" ht="21" customHeight="1">
      <c r="A14" s="717"/>
      <c r="B14" s="147" t="s">
        <v>303</v>
      </c>
      <c r="C14" s="712" t="s">
        <v>299</v>
      </c>
      <c r="D14" s="115">
        <v>400400</v>
      </c>
      <c r="E14" s="719">
        <v>481000</v>
      </c>
      <c r="F14" s="115">
        <v>348350</v>
      </c>
      <c r="G14" s="720">
        <f t="shared" si="1"/>
        <v>72.42203742203742</v>
      </c>
      <c r="H14" s="115">
        <f t="shared" si="0"/>
        <v>-52050</v>
      </c>
      <c r="I14" s="721"/>
    </row>
    <row r="15" spans="1:9" ht="21" customHeight="1">
      <c r="A15" s="717"/>
      <c r="B15" s="147" t="s">
        <v>306</v>
      </c>
      <c r="C15" s="712" t="s">
        <v>307</v>
      </c>
      <c r="D15" s="115">
        <v>235000000</v>
      </c>
      <c r="E15" s="719">
        <v>270000000</v>
      </c>
      <c r="F15" s="115">
        <v>324106000</v>
      </c>
      <c r="G15" s="720">
        <f t="shared" ref="G15" si="2">F15/E15*100</f>
        <v>120.03925925925927</v>
      </c>
      <c r="H15" s="115">
        <f t="shared" ref="H15" si="3">F15-D15</f>
        <v>89106000</v>
      </c>
      <c r="I15" s="721"/>
    </row>
    <row r="16" spans="1:9" ht="21" customHeight="1">
      <c r="A16" s="717"/>
      <c r="B16" s="147" t="s">
        <v>304</v>
      </c>
      <c r="C16" s="712" t="s">
        <v>305</v>
      </c>
      <c r="D16" s="115">
        <v>313100</v>
      </c>
      <c r="E16" s="719">
        <v>330000</v>
      </c>
      <c r="F16" s="115">
        <v>292100</v>
      </c>
      <c r="G16" s="720">
        <f t="shared" si="1"/>
        <v>88.515151515151516</v>
      </c>
      <c r="H16" s="115">
        <f t="shared" si="0"/>
        <v>-21000</v>
      </c>
      <c r="I16" s="721" t="s">
        <v>0</v>
      </c>
    </row>
    <row r="17" spans="1:9" ht="21" customHeight="1">
      <c r="A17" s="777">
        <v>4</v>
      </c>
      <c r="B17" s="778" t="s">
        <v>598</v>
      </c>
      <c r="C17" s="779" t="s">
        <v>299</v>
      </c>
      <c r="D17" s="780">
        <f>D18+D19</f>
        <v>73400</v>
      </c>
      <c r="E17" s="781">
        <f>E18+E19</f>
        <v>92000</v>
      </c>
      <c r="F17" s="782">
        <f>F18+F19</f>
        <v>63310</v>
      </c>
      <c r="G17" s="783">
        <f t="shared" si="1"/>
        <v>68.815217391304344</v>
      </c>
      <c r="H17" s="782">
        <f t="shared" si="0"/>
        <v>-10090</v>
      </c>
      <c r="I17" s="784"/>
    </row>
    <row r="18" spans="1:9" ht="21" customHeight="1">
      <c r="A18" s="713"/>
      <c r="B18" s="147" t="s">
        <v>599</v>
      </c>
      <c r="C18" s="712" t="s">
        <v>299</v>
      </c>
      <c r="D18" s="115">
        <v>62000</v>
      </c>
      <c r="E18" s="719">
        <v>80000</v>
      </c>
      <c r="F18" s="115">
        <v>51650</v>
      </c>
      <c r="G18" s="720">
        <f t="shared" si="1"/>
        <v>64.5625</v>
      </c>
      <c r="H18" s="115">
        <f t="shared" si="0"/>
        <v>-10350</v>
      </c>
      <c r="I18" s="721"/>
    </row>
    <row r="19" spans="1:9" ht="21" customHeight="1">
      <c r="A19" s="713"/>
      <c r="B19" s="147" t="s">
        <v>600</v>
      </c>
      <c r="C19" s="712" t="s">
        <v>299</v>
      </c>
      <c r="D19" s="115">
        <v>11400</v>
      </c>
      <c r="E19" s="719">
        <v>12000</v>
      </c>
      <c r="F19" s="115">
        <v>11660</v>
      </c>
      <c r="G19" s="720">
        <f t="shared" si="1"/>
        <v>97.166666666666671</v>
      </c>
      <c r="H19" s="115">
        <f t="shared" si="0"/>
        <v>260</v>
      </c>
      <c r="I19" s="721"/>
    </row>
    <row r="20" spans="1:9" ht="21" customHeight="1">
      <c r="A20" s="713"/>
      <c r="B20" s="147" t="s">
        <v>309</v>
      </c>
      <c r="C20" s="712" t="s">
        <v>310</v>
      </c>
      <c r="D20" s="115">
        <v>53000000</v>
      </c>
      <c r="E20" s="719">
        <v>55000000</v>
      </c>
      <c r="F20" s="115">
        <v>51300000</v>
      </c>
      <c r="G20" s="720">
        <f t="shared" si="1"/>
        <v>93.27272727272728</v>
      </c>
      <c r="H20" s="115">
        <f t="shared" si="0"/>
        <v>-1700000</v>
      </c>
      <c r="I20" s="721"/>
    </row>
    <row r="21" spans="1:9" ht="21" customHeight="1">
      <c r="A21" s="777">
        <v>5</v>
      </c>
      <c r="B21" s="778" t="s">
        <v>601</v>
      </c>
      <c r="C21" s="779" t="s">
        <v>299</v>
      </c>
      <c r="D21" s="780">
        <f>D22+D23</f>
        <v>2924</v>
      </c>
      <c r="E21" s="781">
        <f>E22+E23</f>
        <v>10000</v>
      </c>
      <c r="F21" s="782">
        <f>F22+F23</f>
        <v>3469</v>
      </c>
      <c r="G21" s="783">
        <f t="shared" si="1"/>
        <v>34.69</v>
      </c>
      <c r="H21" s="782">
        <f t="shared" si="0"/>
        <v>545</v>
      </c>
      <c r="I21" s="784"/>
    </row>
    <row r="22" spans="1:9" ht="21" customHeight="1">
      <c r="A22" s="713"/>
      <c r="B22" s="147" t="s">
        <v>312</v>
      </c>
      <c r="C22" s="712" t="s">
        <v>299</v>
      </c>
      <c r="D22" s="115">
        <v>2680</v>
      </c>
      <c r="E22" s="719">
        <v>8000</v>
      </c>
      <c r="F22" s="115">
        <v>3227</v>
      </c>
      <c r="G22" s="722">
        <f t="shared" si="1"/>
        <v>40.337499999999999</v>
      </c>
      <c r="H22" s="115">
        <f t="shared" si="0"/>
        <v>547</v>
      </c>
      <c r="I22" s="721"/>
    </row>
    <row r="23" spans="1:9" ht="21" customHeight="1">
      <c r="A23" s="713"/>
      <c r="B23" s="147" t="s">
        <v>313</v>
      </c>
      <c r="C23" s="712" t="s">
        <v>299</v>
      </c>
      <c r="D23" s="115">
        <v>244</v>
      </c>
      <c r="E23" s="719">
        <v>2000</v>
      </c>
      <c r="F23" s="115">
        <v>242</v>
      </c>
      <c r="G23" s="722">
        <f t="shared" si="1"/>
        <v>12.1</v>
      </c>
      <c r="H23" s="115">
        <f t="shared" si="0"/>
        <v>-2</v>
      </c>
      <c r="I23" s="721"/>
    </row>
    <row r="24" spans="1:9" ht="21" customHeight="1">
      <c r="A24" s="777">
        <v>6</v>
      </c>
      <c r="B24" s="778" t="s">
        <v>314</v>
      </c>
      <c r="C24" s="779" t="s">
        <v>315</v>
      </c>
      <c r="D24" s="780">
        <f>D25+D26</f>
        <v>3162</v>
      </c>
      <c r="E24" s="791"/>
      <c r="F24" s="782">
        <f>F25+F26</f>
        <v>3231</v>
      </c>
      <c r="G24" s="783"/>
      <c r="H24" s="782">
        <f t="shared" si="0"/>
        <v>69</v>
      </c>
      <c r="I24" s="784"/>
    </row>
    <row r="25" spans="1:9" ht="21" customHeight="1">
      <c r="A25" s="713"/>
      <c r="B25" s="147" t="s">
        <v>316</v>
      </c>
      <c r="C25" s="712" t="s">
        <v>315</v>
      </c>
      <c r="D25" s="115">
        <v>2923</v>
      </c>
      <c r="E25" s="723"/>
      <c r="F25" s="115">
        <v>2951</v>
      </c>
      <c r="G25" s="720"/>
      <c r="H25" s="115">
        <f t="shared" si="0"/>
        <v>28</v>
      </c>
      <c r="I25" s="721"/>
    </row>
    <row r="26" spans="1:9" ht="20.149999999999999" customHeight="1">
      <c r="A26" s="713"/>
      <c r="B26" s="147" t="s">
        <v>317</v>
      </c>
      <c r="C26" s="712" t="s">
        <v>315</v>
      </c>
      <c r="D26" s="116">
        <v>239</v>
      </c>
      <c r="E26" s="723"/>
      <c r="F26" s="115">
        <v>280</v>
      </c>
      <c r="G26" s="720"/>
      <c r="H26" s="115">
        <f t="shared" si="0"/>
        <v>41</v>
      </c>
      <c r="I26" s="721"/>
    </row>
    <row r="27" spans="1:9" ht="29.5" customHeight="1">
      <c r="A27" s="770"/>
      <c r="B27" s="771"/>
      <c r="C27" s="772"/>
      <c r="D27" s="773"/>
      <c r="E27" s="774"/>
      <c r="F27" s="773"/>
      <c r="G27" s="775"/>
      <c r="H27" s="773"/>
      <c r="I27" s="776"/>
    </row>
    <row r="28" spans="1:9" ht="18" customHeight="1">
      <c r="A28" s="713" t="s">
        <v>292</v>
      </c>
      <c r="B28" s="712" t="s">
        <v>293</v>
      </c>
      <c r="C28" s="712" t="s">
        <v>294</v>
      </c>
      <c r="D28" s="712">
        <v>1</v>
      </c>
      <c r="E28" s="724">
        <v>2</v>
      </c>
      <c r="F28" s="712">
        <v>3</v>
      </c>
      <c r="G28" s="715" t="s">
        <v>296</v>
      </c>
      <c r="H28" s="715" t="s">
        <v>297</v>
      </c>
      <c r="I28" s="716">
        <v>5</v>
      </c>
    </row>
    <row r="29" spans="1:9" ht="21" customHeight="1">
      <c r="A29" s="777">
        <v>7</v>
      </c>
      <c r="B29" s="778" t="s">
        <v>602</v>
      </c>
      <c r="C29" s="779"/>
      <c r="D29" s="792"/>
      <c r="E29" s="793"/>
      <c r="F29" s="792"/>
      <c r="G29" s="794"/>
      <c r="H29" s="792"/>
      <c r="I29" s="784"/>
    </row>
    <row r="30" spans="1:9" ht="21" customHeight="1">
      <c r="A30" s="713"/>
      <c r="B30" s="147" t="s">
        <v>603</v>
      </c>
      <c r="C30" s="712" t="s">
        <v>307</v>
      </c>
      <c r="D30" s="147"/>
      <c r="E30" s="645"/>
      <c r="F30" s="725"/>
      <c r="G30" s="726"/>
      <c r="H30" s="147" t="s">
        <v>0</v>
      </c>
      <c r="I30" s="721"/>
    </row>
    <row r="31" spans="1:9" ht="21" customHeight="1">
      <c r="A31" s="713"/>
      <c r="B31" s="147" t="s">
        <v>604</v>
      </c>
      <c r="C31" s="712" t="s">
        <v>321</v>
      </c>
      <c r="D31" s="147"/>
      <c r="E31" s="645"/>
      <c r="F31" s="892">
        <v>150</v>
      </c>
      <c r="G31" s="726"/>
      <c r="H31" s="147" t="s">
        <v>0</v>
      </c>
      <c r="I31" s="721"/>
    </row>
    <row r="32" spans="1:9" ht="21" customHeight="1">
      <c r="A32" s="777">
        <v>8</v>
      </c>
      <c r="B32" s="778" t="s">
        <v>327</v>
      </c>
      <c r="C32" s="779" t="s">
        <v>328</v>
      </c>
      <c r="D32" s="782">
        <f>D33+D34+D35+D36+D37+D38+D39+D40</f>
        <v>1559785770</v>
      </c>
      <c r="E32" s="781">
        <f>SUM(E33:E40)</f>
        <v>358600000</v>
      </c>
      <c r="F32" s="780">
        <f>SUM(F33:F40)</f>
        <v>621912976</v>
      </c>
      <c r="G32" s="795">
        <f>F32/E32*100</f>
        <v>173.42804684885667</v>
      </c>
      <c r="H32" s="782">
        <f>F32-D32</f>
        <v>-937872794</v>
      </c>
      <c r="I32" s="796"/>
    </row>
    <row r="33" spans="1:9" ht="21" customHeight="1">
      <c r="A33" s="713"/>
      <c r="B33" s="147" t="s">
        <v>613</v>
      </c>
      <c r="C33" s="712" t="s">
        <v>328</v>
      </c>
      <c r="D33" s="115">
        <v>942025500</v>
      </c>
      <c r="E33" s="727"/>
      <c r="F33" s="115"/>
      <c r="G33" s="728"/>
      <c r="H33" s="147"/>
      <c r="I33" s="721"/>
    </row>
    <row r="34" spans="1:9" ht="21" customHeight="1">
      <c r="A34" s="713"/>
      <c r="B34" s="729" t="s">
        <v>614</v>
      </c>
      <c r="C34" s="730" t="s">
        <v>328</v>
      </c>
      <c r="D34" s="731">
        <v>1847520</v>
      </c>
      <c r="E34" s="732"/>
      <c r="F34" s="731">
        <v>3909348</v>
      </c>
      <c r="G34" s="728"/>
      <c r="H34" s="147"/>
      <c r="I34" s="721"/>
    </row>
    <row r="35" spans="1:9" ht="21" customHeight="1">
      <c r="A35" s="713"/>
      <c r="B35" s="729" t="s">
        <v>615</v>
      </c>
      <c r="C35" s="730" t="s">
        <v>328</v>
      </c>
      <c r="D35" s="731">
        <v>141360000</v>
      </c>
      <c r="E35" s="732">
        <v>74000000</v>
      </c>
      <c r="F35" s="731">
        <v>86280000</v>
      </c>
      <c r="G35" s="728"/>
      <c r="H35" s="147"/>
      <c r="I35" s="721"/>
    </row>
    <row r="36" spans="1:9" ht="21" customHeight="1">
      <c r="A36" s="713"/>
      <c r="B36" s="147" t="s">
        <v>616</v>
      </c>
      <c r="C36" s="712" t="s">
        <v>328</v>
      </c>
      <c r="D36" s="115">
        <v>156596370</v>
      </c>
      <c r="E36" s="727">
        <v>158600000</v>
      </c>
      <c r="F36" s="115">
        <v>157216284</v>
      </c>
      <c r="G36" s="728"/>
      <c r="H36" s="147" t="s">
        <v>0</v>
      </c>
      <c r="I36" s="721"/>
    </row>
    <row r="37" spans="1:9" ht="21" customHeight="1">
      <c r="A37" s="713"/>
      <c r="B37" s="733" t="s">
        <v>617</v>
      </c>
      <c r="C37" s="712" t="s">
        <v>328</v>
      </c>
      <c r="D37" s="115">
        <v>30040000</v>
      </c>
      <c r="E37" s="727">
        <v>46000000</v>
      </c>
      <c r="F37" s="115">
        <v>27600000</v>
      </c>
      <c r="G37" s="728"/>
      <c r="H37" s="147"/>
      <c r="I37" s="721"/>
    </row>
    <row r="38" spans="1:9" ht="23">
      <c r="A38" s="713"/>
      <c r="B38" s="729" t="s">
        <v>618</v>
      </c>
      <c r="C38" s="712" t="s">
        <v>328</v>
      </c>
      <c r="D38" s="115">
        <v>267871000</v>
      </c>
      <c r="E38" s="727">
        <v>80000000</v>
      </c>
      <c r="F38" s="115">
        <v>233432500</v>
      </c>
      <c r="G38" s="728"/>
      <c r="H38" s="147"/>
      <c r="I38" s="721"/>
    </row>
    <row r="39" spans="1:9" ht="23">
      <c r="A39" s="734"/>
      <c r="B39" s="729" t="s">
        <v>605</v>
      </c>
      <c r="C39" s="730" t="s">
        <v>328</v>
      </c>
      <c r="D39" s="731">
        <v>20045380</v>
      </c>
      <c r="E39" s="732"/>
      <c r="F39" s="731">
        <v>19753625</v>
      </c>
      <c r="G39" s="735"/>
      <c r="H39" s="729"/>
      <c r="I39" s="736"/>
    </row>
    <row r="40" spans="1:9" ht="23.5" thickBot="1">
      <c r="A40" s="737"/>
      <c r="B40" s="738" t="s">
        <v>606</v>
      </c>
      <c r="C40" s="739" t="s">
        <v>328</v>
      </c>
      <c r="D40" s="740"/>
      <c r="E40" s="741"/>
      <c r="F40" s="740">
        <v>93721219</v>
      </c>
      <c r="G40" s="742"/>
      <c r="H40" s="170"/>
      <c r="I40" s="743"/>
    </row>
    <row r="41" spans="1:9" ht="9.75" customHeight="1">
      <c r="A41" s="744"/>
      <c r="B41" s="745"/>
      <c r="C41" s="746"/>
      <c r="D41" s="747"/>
      <c r="E41" s="748"/>
      <c r="F41" s="747"/>
      <c r="G41" s="749"/>
      <c r="H41" s="744"/>
      <c r="I41" s="744"/>
    </row>
    <row r="42" spans="1:9" ht="18.75" customHeight="1">
      <c r="A42" s="744"/>
      <c r="B42" s="745"/>
      <c r="C42" s="746"/>
      <c r="D42" s="747"/>
      <c r="E42" s="748"/>
      <c r="F42" s="1009" t="s">
        <v>607</v>
      </c>
      <c r="G42" s="1009"/>
      <c r="H42" s="1009"/>
      <c r="I42" s="1009"/>
    </row>
    <row r="43" spans="1:9" ht="21" customHeight="1">
      <c r="A43" s="744"/>
      <c r="B43" s="744"/>
      <c r="C43" s="744"/>
      <c r="D43" s="744"/>
      <c r="E43" s="748"/>
      <c r="F43" s="1009" t="s">
        <v>608</v>
      </c>
      <c r="G43" s="1009"/>
      <c r="H43" s="1009"/>
      <c r="I43" s="1009"/>
    </row>
    <row r="44" spans="1:9" ht="24.65" customHeight="1">
      <c r="A44" s="973" t="s">
        <v>334</v>
      </c>
      <c r="B44" s="973"/>
      <c r="C44" s="973" t="s">
        <v>427</v>
      </c>
      <c r="D44" s="973"/>
      <c r="E44" s="973"/>
      <c r="F44" s="750"/>
      <c r="G44" s="973" t="s">
        <v>609</v>
      </c>
      <c r="H44" s="973"/>
      <c r="I44" s="750"/>
    </row>
    <row r="45" spans="1:9" ht="24" customHeight="1">
      <c r="A45" s="973" t="s">
        <v>610</v>
      </c>
      <c r="B45" s="973"/>
      <c r="C45" s="750" t="s">
        <v>423</v>
      </c>
      <c r="D45" s="750"/>
      <c r="E45" s="750"/>
      <c r="F45" s="750"/>
      <c r="G45" s="750"/>
      <c r="H45" s="750"/>
      <c r="I45" s="750"/>
    </row>
    <row r="46" spans="1:9" ht="26.5" customHeight="1">
      <c r="A46" s="973" t="s">
        <v>611</v>
      </c>
      <c r="B46" s="973"/>
      <c r="C46" s="751" t="s">
        <v>612</v>
      </c>
      <c r="D46" s="751"/>
      <c r="E46" s="751"/>
      <c r="F46" s="751"/>
      <c r="G46" s="750"/>
      <c r="H46" s="750"/>
      <c r="I46" s="750"/>
    </row>
    <row r="47" spans="1:9" ht="21" customHeight="1">
      <c r="A47" s="752"/>
      <c r="B47" s="752"/>
      <c r="C47" s="752"/>
      <c r="D47" s="752"/>
      <c r="E47" s="753"/>
      <c r="F47" s="750"/>
      <c r="G47" s="750"/>
      <c r="H47" s="754" t="s">
        <v>414</v>
      </c>
      <c r="I47" s="750"/>
    </row>
    <row r="48" spans="1:9" ht="21" customHeight="1">
      <c r="A48" s="755"/>
      <c r="B48" s="755"/>
      <c r="C48" s="755"/>
      <c r="D48" s="755"/>
      <c r="E48" s="756"/>
      <c r="F48" s="755"/>
      <c r="G48" s="757"/>
      <c r="H48" s="757"/>
      <c r="I48" s="755"/>
    </row>
    <row r="49" spans="1:9" ht="21" customHeight="1">
      <c r="A49" s="708"/>
      <c r="B49" s="708"/>
      <c r="C49" s="708"/>
      <c r="D49" s="708"/>
      <c r="E49" s="758"/>
      <c r="F49" s="708"/>
      <c r="I49" s="708"/>
    </row>
    <row r="50" spans="1:9" ht="21" customHeight="1">
      <c r="A50" s="708"/>
      <c r="B50" s="708"/>
      <c r="C50" s="708"/>
      <c r="D50" s="708"/>
      <c r="E50" s="758"/>
      <c r="F50" s="708"/>
      <c r="I50" s="708"/>
    </row>
    <row r="51" spans="1:9" ht="22" customHeight="1"/>
  </sheetData>
  <mergeCells count="20">
    <mergeCell ref="G1:I1"/>
    <mergeCell ref="A2:B2"/>
    <mergeCell ref="G2:I2"/>
    <mergeCell ref="A3:B3"/>
    <mergeCell ref="C3:F3"/>
    <mergeCell ref="G3:I3"/>
    <mergeCell ref="A45:B45"/>
    <mergeCell ref="A46:B46"/>
    <mergeCell ref="I5:I6"/>
    <mergeCell ref="F42:I42"/>
    <mergeCell ref="F43:I43"/>
    <mergeCell ref="A44:B44"/>
    <mergeCell ref="C44:E44"/>
    <mergeCell ref="G44:H44"/>
    <mergeCell ref="A5:A6"/>
    <mergeCell ref="B5:B6"/>
    <mergeCell ref="C5:C6"/>
    <mergeCell ref="D5:D6"/>
    <mergeCell ref="F5:F6"/>
    <mergeCell ref="G5:H5"/>
  </mergeCells>
  <printOptions horizontalCentered="1"/>
  <pageMargins left="0" right="0" top="0.5" bottom="0.5" header="0.25" footer="0.2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C-M-A</vt:lpstr>
      <vt:lpstr>Total</vt:lpstr>
      <vt:lpstr>Sheet1</vt:lpstr>
      <vt:lpstr>Total-1</vt:lpstr>
      <vt:lpstr>Aqua. (2)</vt:lpstr>
      <vt:lpstr>All</vt:lpstr>
      <vt:lpstr>Index (2)</vt:lpstr>
      <vt:lpstr>Index</vt:lpstr>
      <vt:lpstr>T01_សង្ខេបរួម</vt:lpstr>
      <vt:lpstr>T02_ផលឧបករណ៍ដាយ</vt:lpstr>
      <vt:lpstr>T03_ផលក្នុងដែននេសាទ</vt:lpstr>
      <vt:lpstr>Catch2-1</vt:lpstr>
      <vt:lpstr>Sheet2</vt:lpstr>
      <vt:lpstr>ប្រភេទត្រីក្នុងដែននេសាទ</vt:lpstr>
      <vt:lpstr>T04_ផលក្នុងវាលស្រែ</vt:lpstr>
      <vt:lpstr>ប្រភេទត្រីក្នុងវាលស្រែ</vt:lpstr>
      <vt:lpstr>T05_ផលនេសាទសមុទ្រ</vt:lpstr>
      <vt:lpstr>T06_ប្រភេទត្រីសមុទ្រ</vt:lpstr>
      <vt:lpstr>T06Detail</vt:lpstr>
      <vt:lpstr>Sheet3</vt:lpstr>
      <vt:lpstr>Pro.F (2)</vt:lpstr>
      <vt:lpstr>ផលកែច្នៃទឹកសាប</vt:lpstr>
      <vt:lpstr>ផលកែច្នៃសមុទ្រ</vt:lpstr>
      <vt:lpstr>Total Aqa. (2)</vt:lpstr>
      <vt:lpstr>Total Aqa.</vt:lpstr>
      <vt:lpstr>T07_ផលវារីវប្បកម្ម</vt:lpstr>
      <vt:lpstr>T07Detail</vt:lpstr>
      <vt:lpstr>Sheet6</vt:lpstr>
      <vt:lpstr>Sheet5</vt:lpstr>
      <vt:lpstr>ប្រភេទត្រីចិញ្ចឹម</vt:lpstr>
      <vt:lpstr>T08_បទល្មើស</vt:lpstr>
      <vt:lpstr>T09_ចំណូល</vt:lpstr>
      <vt:lpstr>T10_ស្រះ បែ ស៊ង</vt:lpstr>
      <vt:lpstr>T11_អាងភ្ញាស់ និងស្រះជម្រកត្រី</vt:lpstr>
      <vt:lpstr>នាំចេញស្រស់ កែច្នៃសរុប</vt:lpstr>
      <vt:lpstr>នាំចេញស្រស់ កែច្នៃប្រភេទត្រី</vt:lpstr>
      <vt:lpstr>T12_នាំចេញសមុទ្រ</vt:lpstr>
      <vt:lpstr>T13_អភិរក្ស</vt:lpstr>
      <vt:lpstr>T14_សហគមន៍</vt:lpstr>
      <vt:lpstr>ពិន័យ</vt:lpstr>
      <vt:lpstr>Incom</vt:lpstr>
      <vt:lpstr>T15_ឧករណ៍នេសាទសិប្បកម្ម</vt:lpstr>
      <vt:lpstr>T16_ឧបករណ៍នេសាទគ្រួសារ</vt:lpstr>
      <vt:lpstr>T17_ឧបករណ៍នេសាទសមុទ្រ</vt:lpstr>
      <vt:lpstr>T18_អ្នកនេសាទ</vt:lpstr>
      <vt:lpstr>T19_ទូក កាណូត</vt:lpstr>
      <vt:lpstr>T20_ទូកនេសាទសមុទ្រ</vt:lpstr>
      <vt:lpstr>T21_កំលាំងពលកម្ម</vt:lpstr>
      <vt:lpstr>T22_មន្រ្តីរាជការ</vt:lpstr>
      <vt:lpstr>FiA</vt:lpstr>
      <vt:lpstr>Officail​​ 1</vt:lpstr>
    </vt:vector>
  </TitlesOfParts>
  <Company>CHOCH Media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Nhean Choch</dc:creator>
  <cp:lastModifiedBy>User</cp:lastModifiedBy>
  <cp:lastPrinted>2022-05-18T04:13:33Z</cp:lastPrinted>
  <dcterms:created xsi:type="dcterms:W3CDTF">2001-06-24T08:01:19Z</dcterms:created>
  <dcterms:modified xsi:type="dcterms:W3CDTF">2025-09-09T06:57:18Z</dcterms:modified>
</cp:coreProperties>
</file>