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FCE2684E-5BEA-4FCB-AFC7-AB7BA20D2FA0}" xr6:coauthVersionLast="47" xr6:coauthVersionMax="47" xr10:uidLastSave="{00000000-0000-0000-0000-000000000000}"/>
  <bookViews>
    <workbookView xWindow="-110" yWindow="-110" windowWidth="19420" windowHeight="10300" activeTab="1" xr2:uid="{330E4555-1338-40E6-B63A-6BCA01E0139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5" l="1"/>
  <c r="B13" i="5"/>
  <c r="B17" i="4"/>
  <c r="B15" i="4"/>
  <c r="B14" i="4"/>
  <c r="B19" i="4" s="1"/>
  <c r="B13" i="3"/>
  <c r="B9" i="3"/>
  <c r="B14" i="2"/>
  <c r="B19" i="2" s="1"/>
  <c r="F21" i="1"/>
  <c r="F22" i="1"/>
  <c r="F23" i="1"/>
  <c r="F24" i="1"/>
  <c r="F20" i="1"/>
  <c r="D21" i="1"/>
  <c r="D22" i="1" s="1"/>
  <c r="D23" i="1" s="1"/>
  <c r="D24" i="1" s="1"/>
  <c r="C21" i="1"/>
  <c r="C22" i="1" s="1"/>
  <c r="C23" i="1" s="1"/>
  <c r="C24" i="1" s="1"/>
  <c r="D20" i="1"/>
  <c r="C20" i="1"/>
  <c r="B20" i="1"/>
  <c r="E20" i="1" s="1"/>
  <c r="F19" i="1"/>
  <c r="E19" i="1"/>
  <c r="C12" i="1"/>
  <c r="B12" i="1"/>
  <c r="C10" i="1"/>
  <c r="B10" i="1"/>
  <c r="C6" i="1"/>
  <c r="B6" i="1"/>
  <c r="C15" i="2"/>
  <c r="C21" i="4"/>
  <c r="C16" i="5"/>
  <c r="C15" i="4"/>
  <c r="C9" i="3"/>
  <c r="C19" i="2"/>
  <c r="C14" i="2"/>
  <c r="C13" i="5"/>
  <c r="C18" i="5"/>
  <c r="C17" i="4"/>
  <c r="C14" i="4"/>
  <c r="C19" i="4"/>
  <c r="C13" i="3"/>
  <c r="B18" i="5" l="1"/>
  <c r="B7" i="5" s="1"/>
  <c r="B21" i="4"/>
  <c r="H15" i="4" s="1"/>
  <c r="B15" i="3"/>
  <c r="G5" i="3" s="1"/>
  <c r="B15" i="2"/>
  <c r="B20" i="2" s="1"/>
  <c r="F10" i="2" s="1"/>
  <c r="B21" i="1"/>
  <c r="B24" i="5" l="1"/>
  <c r="B26" i="5" s="1"/>
  <c r="F10" i="5" s="1"/>
  <c r="B22" i="1"/>
  <c r="E21" i="1"/>
  <c r="B23" i="1" l="1"/>
  <c r="E22" i="1"/>
  <c r="B24" i="1" l="1"/>
  <c r="E24" i="1" s="1"/>
  <c r="E23" i="1"/>
</calcChain>
</file>

<file path=xl/sharedStrings.xml><?xml version="1.0" encoding="utf-8"?>
<sst xmlns="http://schemas.openxmlformats.org/spreadsheetml/2006/main" count="110" uniqueCount="94">
  <si>
    <t>The Woodworks Company</t>
  </si>
  <si>
    <t xml:space="preserve">Cost: </t>
  </si>
  <si>
    <t>Cherry</t>
  </si>
  <si>
    <t>Oak</t>
  </si>
  <si>
    <t xml:space="preserve">Unit Cost: </t>
  </si>
  <si>
    <t xml:space="preserve">Board feet: </t>
  </si>
  <si>
    <t xml:space="preserve">Materials cost </t>
  </si>
  <si>
    <t>Labour required</t>
  </si>
  <si>
    <t>Labour rate</t>
  </si>
  <si>
    <t>Labour cost</t>
  </si>
  <si>
    <t>Total cost</t>
  </si>
  <si>
    <t xml:space="preserve">Anticipated Inc: </t>
  </si>
  <si>
    <t>Year</t>
  </si>
  <si>
    <t>Labour</t>
  </si>
  <si>
    <t>Total Chery</t>
  </si>
  <si>
    <t>Total Oak</t>
  </si>
  <si>
    <t xml:space="preserve">Quality Sweaters </t>
  </si>
  <si>
    <t xml:space="preserve">Cost </t>
  </si>
  <si>
    <t xml:space="preserve">Mailing </t>
  </si>
  <si>
    <t>Catalogue</t>
  </si>
  <si>
    <t>Per cat</t>
  </si>
  <si>
    <t>per cat</t>
  </si>
  <si>
    <t>Direct reply</t>
  </si>
  <si>
    <t>Variables</t>
  </si>
  <si>
    <t>Additional printing cost</t>
  </si>
  <si>
    <t>per order</t>
  </si>
  <si>
    <t>Labour and Material</t>
  </si>
  <si>
    <t>Revenue</t>
  </si>
  <si>
    <t>Average Customer order</t>
  </si>
  <si>
    <t>Catalogue Ordered</t>
  </si>
  <si>
    <t>Response rate</t>
  </si>
  <si>
    <t>dummy  value</t>
  </si>
  <si>
    <t>Total order</t>
  </si>
  <si>
    <t>Total revenue</t>
  </si>
  <si>
    <t>Total profit</t>
  </si>
  <si>
    <t>Data table</t>
  </si>
  <si>
    <t xml:space="preserve">Response rate </t>
  </si>
  <si>
    <t>Profit</t>
  </si>
  <si>
    <t>Haute Dog</t>
  </si>
  <si>
    <t>Cost</t>
  </si>
  <si>
    <t>Start up</t>
  </si>
  <si>
    <t>Pricing</t>
  </si>
  <si>
    <t>per dog</t>
  </si>
  <si>
    <t>Sales</t>
  </si>
  <si>
    <t>Daily sales</t>
  </si>
  <si>
    <t>hot dogs per day</t>
  </si>
  <si>
    <t>per week</t>
  </si>
  <si>
    <t>Days open</t>
  </si>
  <si>
    <t>Total weekly revenue</t>
  </si>
  <si>
    <t xml:space="preserve">Weekly profit </t>
  </si>
  <si>
    <t>Variable cost</t>
  </si>
  <si>
    <t>Weekly cost</t>
  </si>
  <si>
    <t>DATA TABLE</t>
  </si>
  <si>
    <t>DAILY SALES</t>
  </si>
  <si>
    <t>WEEKLY PROFIT</t>
  </si>
  <si>
    <t>B&amp;N BOOKSTORE</t>
  </si>
  <si>
    <t xml:space="preserve">SALES </t>
  </si>
  <si>
    <t>UNIT COST</t>
  </si>
  <si>
    <t>DEMAND</t>
  </si>
  <si>
    <t>REGULAR PRICE</t>
  </si>
  <si>
    <t>ORDERED</t>
  </si>
  <si>
    <t>ATLEAST</t>
  </si>
  <si>
    <t>ORDER</t>
  </si>
  <si>
    <t>SALES PRICE</t>
  </si>
  <si>
    <t>500 - 4500</t>
  </si>
  <si>
    <t>SURPLUS</t>
  </si>
  <si>
    <t>COST</t>
  </si>
  <si>
    <t>REVENUE</t>
  </si>
  <si>
    <t>PROFIT</t>
  </si>
  <si>
    <t>COPY SHOP</t>
  </si>
  <si>
    <t>RENT</t>
  </si>
  <si>
    <t>ANNUALLY</t>
  </si>
  <si>
    <t>PER COPY</t>
  </si>
  <si>
    <t>MONTHLY</t>
  </si>
  <si>
    <t>DAYS OPEN</t>
  </si>
  <si>
    <t>COPY CAPACITY</t>
  </si>
  <si>
    <t>500-2000</t>
  </si>
  <si>
    <t>PER DAY</t>
  </si>
  <si>
    <t>NUMBER OF COPIER</t>
  </si>
  <si>
    <t>MAXIMUM COPIES PER YEAR</t>
  </si>
  <si>
    <t>ANNUAL DEMAND</t>
  </si>
  <si>
    <t>COPY MADE PER YEAR</t>
  </si>
  <si>
    <t>OPERATIONAL COST</t>
  </si>
  <si>
    <t>FIXED COST</t>
  </si>
  <si>
    <t>TOTAL ANNUAL COST</t>
  </si>
  <si>
    <t>PER YEAR</t>
  </si>
  <si>
    <t xml:space="preserve">SELLING PRICE </t>
  </si>
  <si>
    <t>ANNUAL TOTAL REVENUE</t>
  </si>
  <si>
    <t>ANNUAL PROFIT</t>
  </si>
  <si>
    <t>N0 OF COPIER</t>
  </si>
  <si>
    <t>THE SCREAMIN' BLUE JAY</t>
  </si>
  <si>
    <t>TOUR COST</t>
  </si>
  <si>
    <t>CONCERTS</t>
  </si>
  <si>
    <t>WEEKS 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</si>
</sst>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0">
    <xf numFmtId="0" fontId="0" fillId="0" borderId="0" xfId="0"/>
    <xf numFmtId="0" fontId="2" fillId="0" borderId="1" xfId="2"/>
    <xf numFmtId="44" fontId="0" fillId="0" borderId="0" xfId="1" applyFont="1"/>
    <xf numFmtId="0" fontId="3" fillId="0" borderId="0" xfId="0" applyFont="1" applyAlignment="1">
      <alignment horizontal="center"/>
    </xf>
    <xf numFmtId="44" fontId="0" fillId="0" borderId="0" xfId="0" applyNumberFormat="1"/>
    <xf numFmtId="164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0" fillId="0" borderId="2" xfId="1" applyNumberFormat="1" applyFont="1" applyBorder="1"/>
    <xf numFmtId="44" fontId="0" fillId="0" borderId="2" xfId="0" applyNumberFormat="1" applyBorder="1"/>
    <xf numFmtId="10" fontId="0" fillId="2" borderId="0" xfId="0" applyNumberFormat="1" applyFill="1"/>
    <xf numFmtId="3" fontId="0" fillId="0" borderId="0" xfId="0" applyNumberFormat="1"/>
    <xf numFmtId="9" fontId="0" fillId="2" borderId="0" xfId="0" applyNumberFormat="1" applyFill="1"/>
    <xf numFmtId="9" fontId="0" fillId="0" borderId="0" xfId="0" applyNumberFormat="1"/>
    <xf numFmtId="10" fontId="0" fillId="0" borderId="0" xfId="0" applyNumberFormat="1"/>
    <xf numFmtId="164" fontId="4" fillId="3" borderId="0" xfId="0" applyNumberFormat="1" applyFont="1" applyFill="1"/>
    <xf numFmtId="164" fontId="0" fillId="0" borderId="0" xfId="1" applyNumberFormat="1" applyFont="1"/>
    <xf numFmtId="0" fontId="0" fillId="4" borderId="0" xfId="0" applyFill="1"/>
    <xf numFmtId="44" fontId="4" fillId="0" borderId="0" xfId="0" applyNumberFormat="1" applyFont="1"/>
    <xf numFmtId="0" fontId="0" fillId="2" borderId="0" xfId="0" applyFill="1"/>
    <xf numFmtId="44" fontId="0" fillId="0" borderId="2" xfId="1" applyFont="1" applyBorder="1"/>
    <xf numFmtId="0" fontId="0" fillId="3" borderId="0" xfId="0" applyFill="1"/>
    <xf numFmtId="164" fontId="0" fillId="0" borderId="2" xfId="0" applyNumberFormat="1" applyBorder="1"/>
    <xf numFmtId="164" fontId="4" fillId="0" borderId="0" xfId="1" applyNumberFormat="1" applyFont="1"/>
    <xf numFmtId="0" fontId="0" fillId="5" borderId="0" xfId="0" applyFill="1"/>
    <xf numFmtId="164" fontId="4" fillId="0" borderId="2" xfId="0" applyNumberFormat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textRotation="45"/>
    </xf>
    <xf numFmtId="0" fontId="0" fillId="0" borderId="4" xfId="0" applyBorder="1" applyAlignment="1">
      <alignment horizontal="center" textRotation="90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WOODWORK BOOKSHELF 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Sheet1!$E$18</c:f>
              <c:strCache>
                <c:ptCount val="1"/>
                <c:pt idx="0">
                  <c:v>Total Chery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Sheet1!$E$19:$E$24</c:f>
              <c:numCache>
                <c:formatCode>_("$"* #,##0.00_);_("$"* \(#,##0.00\);_("$"* "-"??_);_(@_)</c:formatCode>
                <c:ptCount val="6"/>
                <c:pt idx="0" formatCode="_(&quot;$&quot;* #,##0_);_(&quot;$&quot;* \(#,##0\);_(&quot;$&quot;* &quot;-&quot;??_);_(@_)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B-4318-945F-6FFA7274650A}"/>
            </c:ext>
          </c:extLst>
        </c:ser>
        <c:ser>
          <c:idx val="4"/>
          <c:order val="1"/>
          <c:tx>
            <c:strRef>
              <c:f>Sheet1!$F$18</c:f>
              <c:strCache>
                <c:ptCount val="1"/>
                <c:pt idx="0">
                  <c:v>Total Oak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Sheet1!$F$19:$F$24</c:f>
              <c:numCache>
                <c:formatCode>_("$"* #,##0.00_);_("$"* \(#,##0.00\);_("$"* "-"??_);_(@_)</c:formatCode>
                <c:ptCount val="6"/>
                <c:pt idx="0" formatCode="_(&quot;$&quot;* #,##0_);_(&quot;$&quot;* \(#,##0\);_(&quot;$&quot;* &quot;-&quot;??_);_(@_)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2B-4318-945F-6FFA72746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892575"/>
        <c:axId val="317886815"/>
      </c:lineChart>
      <c:catAx>
        <c:axId val="31789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86815"/>
        <c:crosses val="autoZero"/>
        <c:auto val="1"/>
        <c:lblAlgn val="ctr"/>
        <c:lblOffset val="100"/>
        <c:noMultiLvlLbl val="0"/>
      </c:catAx>
      <c:valAx>
        <c:axId val="31788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9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</a:t>
            </a:r>
            <a:r>
              <a:rPr lang="en-US" baseline="0"/>
              <a:t> SWEATER COMPANY: RESPONSE RATE VS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Sheet2!$E$11:$E$22</c:f>
              <c:numCache>
                <c:formatCode>0.00%</c:formatCode>
                <c:ptCount val="12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</c:numCache>
            </c:numRef>
          </c:cat>
          <c:val>
            <c:numRef>
              <c:f>Sheet2!$F$11:$F$22</c:f>
              <c:numCache>
                <c:formatCode>General</c:formatCode>
                <c:ptCount val="12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B-4196-9CE9-3108C2EA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303119"/>
        <c:axId val="2020309359"/>
      </c:barChart>
      <c:catAx>
        <c:axId val="202030311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309359"/>
        <c:crosses val="autoZero"/>
        <c:auto val="1"/>
        <c:lblAlgn val="ctr"/>
        <c:lblOffset val="100"/>
        <c:noMultiLvlLbl val="0"/>
      </c:catAx>
      <c:valAx>
        <c:axId val="202030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30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Sheet5!$G$9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Sheet5!$E$10:$F$18</c:f>
              <c:multiLvlStrCache>
                <c:ptCount val="6"/>
                <c:lvl>
                  <c:pt idx="0">
                    <c:v> $-   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  <c:lvl>
                  <c:pt idx="0">
                    <c:v>N0 OF COPIER</c:v>
                  </c:pt>
                </c:lvl>
              </c:multiLvlStrCache>
            </c:multiLvlStrRef>
          </c:cat>
          <c:val>
            <c:numRef>
              <c:f>Sheet5!$G$10:$G$18</c:f>
              <c:numCache>
                <c:formatCode>General</c:formatCode>
                <c:ptCount val="9"/>
                <c:pt idx="0">
                  <c:v>500</c:v>
                </c:pt>
                <c:pt idx="1">
                  <c:v>-2800</c:v>
                </c:pt>
                <c:pt idx="2">
                  <c:v>-2025</c:v>
                </c:pt>
                <c:pt idx="3">
                  <c:v>-7025</c:v>
                </c:pt>
                <c:pt idx="4">
                  <c:v>-12025</c:v>
                </c:pt>
                <c:pt idx="5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1-48C9-A2BA-15A5E93FA73E}"/>
            </c:ext>
          </c:extLst>
        </c:ser>
        <c:ser>
          <c:idx val="1"/>
          <c:order val="1"/>
          <c:tx>
            <c:strRef>
              <c:f>Sheet5!$H$9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Sheet5!$E$10:$F$18</c:f>
              <c:multiLvlStrCache>
                <c:ptCount val="6"/>
                <c:lvl>
                  <c:pt idx="0">
                    <c:v> $-   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  <c:lvl>
                  <c:pt idx="0">
                    <c:v>N0 OF COPIER</c:v>
                  </c:pt>
                </c:lvl>
              </c:multiLvlStrCache>
            </c:multiLvlStrRef>
          </c:cat>
          <c:val>
            <c:numRef>
              <c:f>Sheet5!$H$10:$H$18</c:f>
              <c:numCache>
                <c:formatCode>General</c:formatCode>
                <c:ptCount val="9"/>
                <c:pt idx="0">
                  <c:v>1000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750</c:v>
                </c:pt>
                <c:pt idx="5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1-48C9-A2BA-15A5E93FA73E}"/>
            </c:ext>
          </c:extLst>
        </c:ser>
        <c:ser>
          <c:idx val="2"/>
          <c:order val="2"/>
          <c:tx>
            <c:strRef>
              <c:f>Sheet5!$I$9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Sheet5!$E$10:$F$18</c:f>
              <c:multiLvlStrCache>
                <c:ptCount val="6"/>
                <c:lvl>
                  <c:pt idx="0">
                    <c:v> $-   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  <c:lvl>
                  <c:pt idx="0">
                    <c:v>N0 OF COPIER</c:v>
                  </c:pt>
                </c:lvl>
              </c:multiLvlStrCache>
            </c:multiLvlStrRef>
          </c:cat>
          <c:val>
            <c:numRef>
              <c:f>Sheet5!$I$10:$I$18</c:f>
              <c:numCache>
                <c:formatCode>General</c:formatCode>
                <c:ptCount val="9"/>
                <c:pt idx="0">
                  <c:v>1500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3200</c:v>
                </c:pt>
                <c:pt idx="5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1-48C9-A2BA-15A5E93FA73E}"/>
            </c:ext>
          </c:extLst>
        </c:ser>
        <c:ser>
          <c:idx val="3"/>
          <c:order val="3"/>
          <c:tx>
            <c:strRef>
              <c:f>Sheet5!$J$9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Sheet5!$E$10:$F$18</c:f>
              <c:multiLvlStrCache>
                <c:ptCount val="6"/>
                <c:lvl>
                  <c:pt idx="0">
                    <c:v> $-   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  <c:lvl>
                  <c:pt idx="0">
                    <c:v>N0 OF COPIER</c:v>
                  </c:pt>
                </c:lvl>
              </c:multiLvlStrCache>
            </c:multiLvlStrRef>
          </c:cat>
          <c:val>
            <c:numRef>
              <c:f>Sheet5!$J$10:$J$18</c:f>
              <c:numCache>
                <c:formatCode>General</c:formatCode>
                <c:ptCount val="9"/>
                <c:pt idx="0">
                  <c:v>2000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3200</c:v>
                </c:pt>
                <c:pt idx="5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1-48C9-A2BA-15A5E93F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334016"/>
        <c:axId val="542332576"/>
      </c:barChart>
      <c:catAx>
        <c:axId val="54233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32576"/>
        <c:crosses val="autoZero"/>
        <c:auto val="1"/>
        <c:lblAlgn val="ctr"/>
        <c:lblOffset val="100"/>
        <c:noMultiLvlLbl val="0"/>
      </c:catAx>
      <c:valAx>
        <c:axId val="5423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3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120649</xdr:colOff>
      <xdr:row>9</xdr:row>
      <xdr:rowOff>63499</xdr:rowOff>
    </xdr:from>
    <xdr:to>
      <xdr:col>13</xdr:col>
      <xdr:colOff>358774</xdr:colOff>
      <xdr:row>23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228C8-4E46-5B1A-A79B-5AB2BA2C2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174625</xdr:colOff>
      <xdr:row>10</xdr:row>
      <xdr:rowOff>66675</xdr:rowOff>
    </xdr:from>
    <xdr:to>
      <xdr:col>13</xdr:col>
      <xdr:colOff>479425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310B9-207F-8AB5-7630-942EF6A19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</xdr:colOff>
      <xdr:row>18</xdr:row>
      <xdr:rowOff>92075</xdr:rowOff>
    </xdr:from>
    <xdr:to>
      <xdr:col>11</xdr:col>
      <xdr:colOff>384175</xdr:colOff>
      <xdr:row>33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51EB04-9128-0A0A-AA17-45EAFE127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3C81-209C-4E53-B891-D7B2B6581070}">
  <dimension ref="A1:F24"/>
  <sheetViews>
    <sheetView topLeftCell="A5" zoomScaleNormal="100" workbookViewId="0">
      <selection activeCell="A18" sqref="A18:F24"/>
    </sheetView>
  </sheetViews>
  <sheetFormatPr defaultRowHeight="14.5" x14ac:dyDescent="0.35"/>
  <cols>
    <col min="1" max="1" width="15" customWidth="1"/>
    <col min="5" max="5" width="10.36328125" bestFit="1" customWidth="1"/>
    <col min="6" max="6" width="8.90625" bestFit="1" customWidth="1"/>
  </cols>
  <sheetData>
    <row r="1" spans="1:4" ht="20" thickBot="1" x14ac:dyDescent="0.5">
      <c r="A1" s="1" t="s">
        <v>0</v>
      </c>
    </row>
    <row r="2" spans="1:4" ht="15" thickTop="1" x14ac:dyDescent="0.35"/>
    <row r="3" spans="1:4" x14ac:dyDescent="0.35">
      <c r="A3" s="3" t="s">
        <v>1</v>
      </c>
      <c r="B3" s="3" t="s">
        <v>2</v>
      </c>
      <c r="C3" s="3" t="s">
        <v>3</v>
      </c>
    </row>
    <row r="4" spans="1:4" x14ac:dyDescent="0.35">
      <c r="A4" t="s">
        <v>4</v>
      </c>
      <c r="B4" s="2">
        <v>5.5</v>
      </c>
      <c r="C4" s="2">
        <v>4.3</v>
      </c>
    </row>
    <row r="5" spans="1:4" x14ac:dyDescent="0.35">
      <c r="A5" t="s">
        <v>5</v>
      </c>
      <c r="B5">
        <v>30</v>
      </c>
      <c r="C5">
        <v>30</v>
      </c>
    </row>
    <row r="6" spans="1:4" x14ac:dyDescent="0.35">
      <c r="A6" t="s">
        <v>6</v>
      </c>
      <c r="B6" s="5">
        <f>B5*B4</f>
        <v>165</v>
      </c>
      <c r="C6" s="5">
        <f>C5*C4</f>
        <v>129</v>
      </c>
    </row>
    <row r="8" spans="1:4" x14ac:dyDescent="0.35">
      <c r="A8" t="s">
        <v>7</v>
      </c>
      <c r="B8">
        <v>16</v>
      </c>
      <c r="C8">
        <v>16</v>
      </c>
    </row>
    <row r="9" spans="1:4" x14ac:dyDescent="0.35">
      <c r="A9" t="s">
        <v>8</v>
      </c>
      <c r="B9" s="2">
        <v>18.5</v>
      </c>
      <c r="C9" s="2">
        <v>18.5</v>
      </c>
    </row>
    <row r="10" spans="1:4" x14ac:dyDescent="0.35">
      <c r="A10" t="s">
        <v>9</v>
      </c>
      <c r="B10" s="4">
        <f>B9*B8</f>
        <v>296</v>
      </c>
      <c r="C10" s="4">
        <f>C9*C8</f>
        <v>296</v>
      </c>
    </row>
    <row r="12" spans="1:4" x14ac:dyDescent="0.35">
      <c r="A12" t="s">
        <v>10</v>
      </c>
      <c r="B12" s="4">
        <f>B10+B6</f>
        <v>461</v>
      </c>
      <c r="C12" s="4">
        <f>C10+C6</f>
        <v>425</v>
      </c>
    </row>
    <row r="14" spans="1:4" x14ac:dyDescent="0.35">
      <c r="A14" t="s">
        <v>11</v>
      </c>
      <c r="B14" s="11">
        <v>2.4E-2</v>
      </c>
      <c r="C14" s="11">
        <v>1.7000000000000001E-2</v>
      </c>
      <c r="D14" s="11">
        <v>1.4999999999999999E-2</v>
      </c>
    </row>
    <row r="18" spans="1:6" x14ac:dyDescent="0.35">
      <c r="A18" s="8" t="s">
        <v>12</v>
      </c>
      <c r="B18" s="8" t="s">
        <v>2</v>
      </c>
      <c r="C18" s="8" t="s">
        <v>3</v>
      </c>
      <c r="D18" s="8" t="s">
        <v>13</v>
      </c>
      <c r="E18" s="8" t="s">
        <v>14</v>
      </c>
      <c r="F18" s="7" t="s">
        <v>15</v>
      </c>
    </row>
    <row r="19" spans="1:6" x14ac:dyDescent="0.35">
      <c r="A19" s="6">
        <v>0</v>
      </c>
      <c r="B19" s="9">
        <v>165</v>
      </c>
      <c r="C19" s="9">
        <v>129</v>
      </c>
      <c r="D19" s="9">
        <v>296</v>
      </c>
      <c r="E19" s="9">
        <f>B19+D19</f>
        <v>461</v>
      </c>
      <c r="F19" s="9">
        <f>C19+D19</f>
        <v>425</v>
      </c>
    </row>
    <row r="20" spans="1:6" x14ac:dyDescent="0.35">
      <c r="A20" s="6">
        <v>1</v>
      </c>
      <c r="B20" s="10">
        <f>B19*(1+$B$14)</f>
        <v>168.96</v>
      </c>
      <c r="C20" s="10">
        <f>C19*(1+$C$14)</f>
        <v>131.19299999999998</v>
      </c>
      <c r="D20" s="10">
        <f>D19*(1+$D$14)</f>
        <v>300.44</v>
      </c>
      <c r="E20" s="10">
        <f>B20+D20</f>
        <v>469.4</v>
      </c>
      <c r="F20" s="10">
        <f>C20+D20</f>
        <v>431.63299999999998</v>
      </c>
    </row>
    <row r="21" spans="1:6" x14ac:dyDescent="0.35">
      <c r="A21" s="6">
        <v>2</v>
      </c>
      <c r="B21" s="10">
        <f t="shared" ref="B21:B24" si="0">B20*(1+$B$14)</f>
        <v>173.01504</v>
      </c>
      <c r="C21" s="10">
        <f t="shared" ref="C21:C24" si="1">C20*(1+$C$14)</f>
        <v>133.42328099999997</v>
      </c>
      <c r="D21" s="10">
        <f t="shared" ref="D21:D24" si="2">D20*(1+$D$14)</f>
        <v>304.94659999999999</v>
      </c>
      <c r="E21" s="10">
        <f t="shared" ref="E21:E24" si="3">B21+D21</f>
        <v>477.96163999999999</v>
      </c>
      <c r="F21" s="10">
        <f t="shared" ref="F21:F24" si="4">C21+D21</f>
        <v>438.36988099999996</v>
      </c>
    </row>
    <row r="22" spans="1:6" x14ac:dyDescent="0.35">
      <c r="A22" s="6">
        <v>3</v>
      </c>
      <c r="B22" s="10">
        <f t="shared" si="0"/>
        <v>177.16740096000001</v>
      </c>
      <c r="C22" s="10">
        <f t="shared" si="1"/>
        <v>135.69147677699996</v>
      </c>
      <c r="D22" s="10">
        <f t="shared" si="2"/>
        <v>309.52079899999995</v>
      </c>
      <c r="E22" s="10">
        <f t="shared" si="3"/>
        <v>486.68819995999996</v>
      </c>
      <c r="F22" s="10">
        <f t="shared" si="4"/>
        <v>445.21227577699995</v>
      </c>
    </row>
    <row r="23" spans="1:6" x14ac:dyDescent="0.35">
      <c r="A23" s="6">
        <v>4</v>
      </c>
      <c r="B23" s="10">
        <f t="shared" si="0"/>
        <v>181.41941858304003</v>
      </c>
      <c r="C23" s="10">
        <f t="shared" si="1"/>
        <v>137.99823188220896</v>
      </c>
      <c r="D23" s="10">
        <f t="shared" si="2"/>
        <v>314.16361098499993</v>
      </c>
      <c r="E23" s="10">
        <f t="shared" si="3"/>
        <v>495.58302956803993</v>
      </c>
      <c r="F23" s="10">
        <f t="shared" si="4"/>
        <v>452.16184286720886</v>
      </c>
    </row>
    <row r="24" spans="1:6" x14ac:dyDescent="0.35">
      <c r="A24" s="6">
        <v>5</v>
      </c>
      <c r="B24" s="10">
        <f t="shared" si="0"/>
        <v>185.77348462903299</v>
      </c>
      <c r="C24" s="10">
        <f t="shared" si="1"/>
        <v>140.34420182420649</v>
      </c>
      <c r="D24" s="10">
        <f t="shared" si="2"/>
        <v>318.87606514977489</v>
      </c>
      <c r="E24" s="10">
        <f t="shared" si="3"/>
        <v>504.64954977880791</v>
      </c>
      <c r="F24" s="10">
        <f t="shared" si="4"/>
        <v>459.22026697398138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A76-9DA9-4E81-8E7A-545B87870631}">
  <dimension ref="A1:F22"/>
  <sheetViews>
    <sheetView tabSelected="1" topLeftCell="A5" workbookViewId="0">
      <selection activeCell="E11" sqref="E11:F22"/>
    </sheetView>
  </sheetViews>
  <sheetFormatPr defaultRowHeight="14.5" x14ac:dyDescent="0.35"/>
  <cols>
    <col min="1" max="1" width="22.36328125" customWidth="1"/>
    <col min="2" max="2" width="12.08984375" bestFit="1" customWidth="1"/>
    <col min="3" max="3" width="28.6328125" customWidth="1"/>
    <col min="5" max="5" width="13.453125" customWidth="1"/>
  </cols>
  <sheetData>
    <row r="1" spans="1:6" ht="20" thickBot="1" x14ac:dyDescent="0.5">
      <c r="A1" s="1" t="s">
        <v>16</v>
      </c>
    </row>
    <row r="2" spans="1:6" ht="15" thickTop="1" x14ac:dyDescent="0.35"/>
    <row r="3" spans="1:6" x14ac:dyDescent="0.35">
      <c r="A3" t="s">
        <v>17</v>
      </c>
    </row>
    <row r="4" spans="1:6" x14ac:dyDescent="0.35">
      <c r="A4" t="s">
        <v>19</v>
      </c>
      <c r="B4" s="2">
        <v>20000</v>
      </c>
      <c r="C4" t="s">
        <v>21</v>
      </c>
    </row>
    <row r="6" spans="1:6" x14ac:dyDescent="0.35">
      <c r="A6" t="s">
        <v>23</v>
      </c>
    </row>
    <row r="7" spans="1:6" x14ac:dyDescent="0.35">
      <c r="A7" t="s">
        <v>24</v>
      </c>
      <c r="B7" s="2">
        <v>0.1</v>
      </c>
      <c r="C7" t="s">
        <v>20</v>
      </c>
    </row>
    <row r="8" spans="1:6" x14ac:dyDescent="0.35">
      <c r="A8" t="s">
        <v>22</v>
      </c>
      <c r="B8" s="2">
        <v>0.2</v>
      </c>
      <c r="C8" t="s">
        <v>25</v>
      </c>
      <c r="E8" t="s">
        <v>35</v>
      </c>
    </row>
    <row r="9" spans="1:6" x14ac:dyDescent="0.35">
      <c r="A9" t="s">
        <v>18</v>
      </c>
      <c r="B9" s="2">
        <v>0.15</v>
      </c>
      <c r="C9" t="s">
        <v>21</v>
      </c>
      <c r="E9" t="s">
        <v>36</v>
      </c>
      <c r="F9" t="s">
        <v>37</v>
      </c>
    </row>
    <row r="10" spans="1:6" x14ac:dyDescent="0.35">
      <c r="A10" t="s">
        <v>26</v>
      </c>
      <c r="B10" s="2">
        <v>32</v>
      </c>
      <c r="C10" t="s">
        <v>25</v>
      </c>
      <c r="F10" s="16">
        <f>B20</f>
        <v>0</v>
      </c>
    </row>
    <row r="11" spans="1:6" x14ac:dyDescent="0.35">
      <c r="E11" s="14">
        <v>0.03</v>
      </c>
      <c r="F11">
        <f t="dataTable" ref="F11:F22" dt2D="0" dtr="0" r1="B13"/>
        <v>-21600</v>
      </c>
    </row>
    <row r="12" spans="1:6" x14ac:dyDescent="0.35">
      <c r="A12" t="s">
        <v>29</v>
      </c>
      <c r="B12" s="12">
        <v>100000</v>
      </c>
      <c r="E12" s="15">
        <v>3.5000000000000003E-2</v>
      </c>
      <c r="F12">
        <v>-17700</v>
      </c>
    </row>
    <row r="13" spans="1:6" x14ac:dyDescent="0.35">
      <c r="A13" t="s">
        <v>30</v>
      </c>
      <c r="B13" s="13">
        <v>5.7692307692307702E-2</v>
      </c>
      <c r="C13" t="s">
        <v>31</v>
      </c>
      <c r="E13" s="14">
        <v>0.04</v>
      </c>
      <c r="F13">
        <v>-13800</v>
      </c>
    </row>
    <row r="14" spans="1:6" x14ac:dyDescent="0.35">
      <c r="A14" t="s">
        <v>32</v>
      </c>
      <c r="B14">
        <f>B13*B12</f>
        <v>5769.2307692307704</v>
      </c>
      <c r="C14" t="str">
        <f ca="1">_xlfn.FORMULATEXT(B14)</f>
        <v>=B13*B12</v>
      </c>
      <c r="E14" s="15">
        <v>4.4999999999999998E-2</v>
      </c>
      <c r="F14">
        <v>-9900</v>
      </c>
    </row>
    <row r="15" spans="1:6" x14ac:dyDescent="0.35">
      <c r="A15" t="s">
        <v>10</v>
      </c>
      <c r="B15" s="4">
        <f>B4+(B7+B9)*B12+(B8+B10)*B14</f>
        <v>230769.23076923081</v>
      </c>
      <c r="C15" t="str">
        <f ca="1">_xlfn.FORMULATEXT(B15)</f>
        <v>=B4+(B7+B9)*B12+(B8+B10)*B14</v>
      </c>
      <c r="E15" s="14">
        <v>0.05</v>
      </c>
      <c r="F15">
        <v>-6000</v>
      </c>
    </row>
    <row r="16" spans="1:6" x14ac:dyDescent="0.35">
      <c r="E16" s="15">
        <v>5.5E-2</v>
      </c>
      <c r="F16">
        <v>-2100.0000000000291</v>
      </c>
    </row>
    <row r="17" spans="1:6" x14ac:dyDescent="0.35">
      <c r="A17" t="s">
        <v>27</v>
      </c>
      <c r="E17" s="14">
        <v>0.06</v>
      </c>
      <c r="F17">
        <v>1799.9999999999709</v>
      </c>
    </row>
    <row r="18" spans="1:6" x14ac:dyDescent="0.35">
      <c r="A18" t="s">
        <v>28</v>
      </c>
      <c r="B18" s="2">
        <v>40</v>
      </c>
      <c r="E18" s="15">
        <v>6.5000000000000002E-2</v>
      </c>
      <c r="F18">
        <v>5699.9999999999709</v>
      </c>
    </row>
    <row r="19" spans="1:6" x14ac:dyDescent="0.35">
      <c r="A19" t="s">
        <v>33</v>
      </c>
      <c r="B19" s="5">
        <f>B14*B18</f>
        <v>230769.23076923081</v>
      </c>
      <c r="C19" t="str">
        <f ca="1">(_xlfn.FORMULATEXT(B19))</f>
        <v>=B14*B18</v>
      </c>
      <c r="E19" s="14">
        <v>7.0000000000000007E-2</v>
      </c>
      <c r="F19">
        <v>9600</v>
      </c>
    </row>
    <row r="20" spans="1:6" x14ac:dyDescent="0.35">
      <c r="A20" t="s">
        <v>34</v>
      </c>
      <c r="B20" s="5">
        <f>B19-B15</f>
        <v>0</v>
      </c>
      <c r="E20" s="15">
        <v>7.4999999999999997E-2</v>
      </c>
      <c r="F20">
        <v>13500</v>
      </c>
    </row>
    <row r="21" spans="1:6" x14ac:dyDescent="0.35">
      <c r="E21" s="14">
        <v>0.08</v>
      </c>
      <c r="F21">
        <v>17400</v>
      </c>
    </row>
    <row r="22" spans="1:6" x14ac:dyDescent="0.35">
      <c r="E22" s="15">
        <v>8.5000000000000006E-2</v>
      </c>
      <c r="F22">
        <v>21300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975D-E441-4ED9-9CB8-762E6A9FA32B}">
  <dimension ref="A1:G21"/>
  <sheetViews>
    <sheetView topLeftCell="B7" workbookViewId="0">
      <selection activeCell="H12" sqref="H12"/>
    </sheetView>
  </sheetViews>
  <sheetFormatPr defaultRowHeight="14.5" x14ac:dyDescent="0.35"/>
  <cols>
    <col min="1" max="1" width="18.6328125" customWidth="1"/>
    <col min="2" max="2" width="10.08984375" bestFit="1" customWidth="1"/>
    <col min="3" max="3" width="17.1796875" customWidth="1"/>
    <col min="6" max="6" width="12.1796875" customWidth="1"/>
    <col min="7" max="7" width="13.81640625" customWidth="1"/>
  </cols>
  <sheetData>
    <row r="1" spans="1:7" ht="20" thickBot="1" x14ac:dyDescent="0.5">
      <c r="A1" s="1" t="s">
        <v>38</v>
      </c>
    </row>
    <row r="2" spans="1:7" ht="15" thickTop="1" x14ac:dyDescent="0.35">
      <c r="A2" t="s">
        <v>43</v>
      </c>
    </row>
    <row r="3" spans="1:7" x14ac:dyDescent="0.35">
      <c r="A3" t="s">
        <v>44</v>
      </c>
      <c r="B3" s="18">
        <v>23.8095</v>
      </c>
      <c r="C3" t="s">
        <v>45</v>
      </c>
      <c r="F3" t="s">
        <v>52</v>
      </c>
    </row>
    <row r="4" spans="1:7" x14ac:dyDescent="0.35">
      <c r="A4" t="s">
        <v>47</v>
      </c>
      <c r="B4">
        <v>6</v>
      </c>
      <c r="C4" t="s">
        <v>46</v>
      </c>
      <c r="F4" t="s">
        <v>53</v>
      </c>
      <c r="G4" t="s">
        <v>54</v>
      </c>
    </row>
    <row r="5" spans="1:7" x14ac:dyDescent="0.35">
      <c r="G5" s="19">
        <f>B15</f>
        <v>-4.9999999998817657E-4</v>
      </c>
    </row>
    <row r="6" spans="1:7" x14ac:dyDescent="0.35">
      <c r="A6" t="s">
        <v>39</v>
      </c>
      <c r="F6">
        <v>10</v>
      </c>
      <c r="G6">
        <f t="dataTable" ref="G6:G21" dt2D="0" dtr="0" r1="B3"/>
        <v>-290</v>
      </c>
    </row>
    <row r="7" spans="1:7" x14ac:dyDescent="0.35">
      <c r="A7" t="s">
        <v>40</v>
      </c>
      <c r="B7" s="17">
        <v>500</v>
      </c>
      <c r="F7">
        <v>20</v>
      </c>
      <c r="G7">
        <v>-80</v>
      </c>
    </row>
    <row r="8" spans="1:7" x14ac:dyDescent="0.35">
      <c r="A8" t="s">
        <v>50</v>
      </c>
      <c r="B8" s="2">
        <v>0.5</v>
      </c>
      <c r="F8">
        <v>30</v>
      </c>
      <c r="G8">
        <v>130</v>
      </c>
    </row>
    <row r="9" spans="1:7" x14ac:dyDescent="0.35">
      <c r="A9" t="s">
        <v>51</v>
      </c>
      <c r="B9" s="4">
        <f>B7+(B8*B3*B4)</f>
        <v>571.42849999999999</v>
      </c>
      <c r="C9" t="str">
        <f ca="1">_xlfn.FORMULATEXT(B9)</f>
        <v>=B7+(B8*B3*B4)</v>
      </c>
      <c r="F9">
        <v>40</v>
      </c>
      <c r="G9">
        <v>340</v>
      </c>
    </row>
    <row r="10" spans="1:7" x14ac:dyDescent="0.35">
      <c r="F10">
        <v>50</v>
      </c>
      <c r="G10">
        <v>550</v>
      </c>
    </row>
    <row r="11" spans="1:7" x14ac:dyDescent="0.35">
      <c r="A11" t="s">
        <v>27</v>
      </c>
      <c r="F11">
        <v>60</v>
      </c>
      <c r="G11">
        <v>760</v>
      </c>
    </row>
    <row r="12" spans="1:7" x14ac:dyDescent="0.35">
      <c r="A12" t="s">
        <v>41</v>
      </c>
      <c r="B12" s="2">
        <v>4</v>
      </c>
      <c r="C12" t="s">
        <v>42</v>
      </c>
      <c r="F12">
        <v>70</v>
      </c>
      <c r="G12">
        <v>970</v>
      </c>
    </row>
    <row r="13" spans="1:7" x14ac:dyDescent="0.35">
      <c r="A13" t="s">
        <v>48</v>
      </c>
      <c r="B13" s="4">
        <f>B3*B12*B4</f>
        <v>571.428</v>
      </c>
      <c r="C13" t="str">
        <f ca="1">_xlfn.FORMULATEXT(B13)</f>
        <v>=B3*B12*B4</v>
      </c>
      <c r="F13">
        <v>80</v>
      </c>
      <c r="G13">
        <v>1180</v>
      </c>
    </row>
    <row r="14" spans="1:7" x14ac:dyDescent="0.35">
      <c r="F14">
        <v>90</v>
      </c>
      <c r="G14">
        <v>1390</v>
      </c>
    </row>
    <row r="15" spans="1:7" x14ac:dyDescent="0.35">
      <c r="A15" t="s">
        <v>49</v>
      </c>
      <c r="B15" s="4">
        <f>B13-B9</f>
        <v>-4.9999999998817657E-4</v>
      </c>
      <c r="F15">
        <v>100</v>
      </c>
      <c r="G15">
        <v>1600</v>
      </c>
    </row>
    <row r="16" spans="1:7" x14ac:dyDescent="0.35">
      <c r="F16">
        <v>110</v>
      </c>
      <c r="G16">
        <v>1810</v>
      </c>
    </row>
    <row r="17" spans="6:7" x14ac:dyDescent="0.35">
      <c r="F17">
        <v>120</v>
      </c>
      <c r="G17">
        <v>2020</v>
      </c>
    </row>
    <row r="18" spans="6:7" x14ac:dyDescent="0.35">
      <c r="F18">
        <v>130</v>
      </c>
      <c r="G18">
        <v>2230</v>
      </c>
    </row>
    <row r="19" spans="6:7" x14ac:dyDescent="0.35">
      <c r="F19">
        <v>140</v>
      </c>
      <c r="G19">
        <v>2440</v>
      </c>
    </row>
    <row r="20" spans="6:7" x14ac:dyDescent="0.35">
      <c r="F20">
        <v>150</v>
      </c>
      <c r="G20">
        <v>2650</v>
      </c>
    </row>
    <row r="21" spans="6:7" x14ac:dyDescent="0.35">
      <c r="G21">
        <v>-500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E1A1-4C17-48AC-9298-4C6CEA8360FA}">
  <dimension ref="A1:Q24"/>
  <sheetViews>
    <sheetView topLeftCell="E12" workbookViewId="0">
      <selection activeCell="B14" sqref="B14"/>
    </sheetView>
  </sheetViews>
  <sheetFormatPr defaultRowHeight="14.5" x14ac:dyDescent="0.35"/>
  <cols>
    <col min="1" max="1" width="16.1796875" customWidth="1"/>
    <col min="2" max="2" width="13.36328125" customWidth="1"/>
    <col min="6" max="6" width="10.453125" customWidth="1"/>
    <col min="7" max="7" width="11" customWidth="1"/>
    <col min="8" max="9" width="10.08984375" bestFit="1" customWidth="1"/>
    <col min="10" max="10" width="12.36328125" customWidth="1"/>
    <col min="11" max="11" width="11.7265625" customWidth="1"/>
    <col min="12" max="12" width="12.1796875" customWidth="1"/>
  </cols>
  <sheetData>
    <row r="1" spans="1:17" ht="20" thickBot="1" x14ac:dyDescent="0.5">
      <c r="A1" s="1" t="s">
        <v>55</v>
      </c>
    </row>
    <row r="2" spans="1:17" ht="15" thickTop="1" x14ac:dyDescent="0.35">
      <c r="A2" t="s">
        <v>56</v>
      </c>
    </row>
    <row r="3" spans="1:17" x14ac:dyDescent="0.35">
      <c r="A3" t="s">
        <v>59</v>
      </c>
      <c r="B3" s="2">
        <v>30</v>
      </c>
      <c r="F3" t="s">
        <v>61</v>
      </c>
    </row>
    <row r="4" spans="1:17" x14ac:dyDescent="0.35">
      <c r="A4" t="s">
        <v>63</v>
      </c>
      <c r="B4" s="2">
        <v>10</v>
      </c>
      <c r="F4" s="6" t="s">
        <v>60</v>
      </c>
      <c r="G4" s="6" t="s">
        <v>57</v>
      </c>
    </row>
    <row r="5" spans="1:17" x14ac:dyDescent="0.35">
      <c r="F5" s="6">
        <v>0</v>
      </c>
      <c r="G5" s="21">
        <v>24</v>
      </c>
    </row>
    <row r="6" spans="1:17" x14ac:dyDescent="0.35">
      <c r="F6" s="6">
        <v>1000</v>
      </c>
      <c r="G6" s="21">
        <v>23</v>
      </c>
    </row>
    <row r="7" spans="1:17" x14ac:dyDescent="0.35">
      <c r="F7" s="6">
        <v>2000</v>
      </c>
      <c r="G7" s="21">
        <v>22.25</v>
      </c>
    </row>
    <row r="8" spans="1:17" x14ac:dyDescent="0.35">
      <c r="F8" s="6">
        <v>3000</v>
      </c>
      <c r="G8" s="21">
        <v>21.75</v>
      </c>
    </row>
    <row r="9" spans="1:17" x14ac:dyDescent="0.35">
      <c r="F9" s="6">
        <v>4000</v>
      </c>
      <c r="G9" s="21">
        <v>21.3</v>
      </c>
    </row>
    <row r="11" spans="1:17" x14ac:dyDescent="0.35">
      <c r="A11" t="s">
        <v>58</v>
      </c>
      <c r="B11" s="20">
        <v>1000</v>
      </c>
      <c r="C11" t="s">
        <v>64</v>
      </c>
    </row>
    <row r="12" spans="1:17" x14ac:dyDescent="0.35">
      <c r="A12" t="s">
        <v>62</v>
      </c>
      <c r="B12" s="20">
        <v>500</v>
      </c>
    </row>
    <row r="14" spans="1:17" x14ac:dyDescent="0.35">
      <c r="A14" t="s">
        <v>65</v>
      </c>
      <c r="B14" s="22">
        <f>MAX(B12-B11,0)</f>
        <v>0</v>
      </c>
      <c r="C14" t="str">
        <f ca="1">_xlfn.FORMULATEXT(B14)</f>
        <v>=MAX(B12-B11,0)</v>
      </c>
      <c r="I14" s="27" t="s">
        <v>58</v>
      </c>
      <c r="J14" s="27"/>
      <c r="K14" s="27"/>
      <c r="L14" s="27"/>
      <c r="M14" s="27"/>
      <c r="N14" s="27"/>
      <c r="O14" s="27"/>
      <c r="P14" s="27"/>
      <c r="Q14" s="27"/>
    </row>
    <row r="15" spans="1:17" x14ac:dyDescent="0.35">
      <c r="B15">
        <f>IF(B11&gt;B12,0,B12-B11)</f>
        <v>0</v>
      </c>
      <c r="C15" t="str">
        <f ca="1">_xlfn.FORMULATEXT(B15)</f>
        <v>=IF(B11&gt;B12,0,B12-B11)</v>
      </c>
      <c r="G15" s="28" t="s">
        <v>62</v>
      </c>
      <c r="H15" s="24">
        <f>B21</f>
        <v>3000</v>
      </c>
      <c r="I15" s="6">
        <v>500</v>
      </c>
      <c r="J15" s="6">
        <v>1000</v>
      </c>
      <c r="K15" s="6">
        <v>1500</v>
      </c>
      <c r="L15" s="6">
        <v>2000</v>
      </c>
      <c r="M15" s="6">
        <v>2500</v>
      </c>
      <c r="N15" s="6">
        <v>3000</v>
      </c>
      <c r="O15" s="6">
        <v>3500</v>
      </c>
      <c r="P15" s="6">
        <v>4000</v>
      </c>
      <c r="Q15" s="6">
        <v>4500</v>
      </c>
    </row>
    <row r="16" spans="1:17" x14ac:dyDescent="0.35">
      <c r="G16" s="28"/>
      <c r="H16" s="6">
        <v>500</v>
      </c>
      <c r="I16" s="23">
        <f t="dataTable" ref="I16:Q24" dt2D="1" dtr="1" r1="B11" r2="B12"/>
        <v>3000</v>
      </c>
      <c r="J16" s="23">
        <v>3000</v>
      </c>
      <c r="K16" s="23">
        <v>3000</v>
      </c>
      <c r="L16" s="23">
        <v>3000</v>
      </c>
      <c r="M16" s="23">
        <v>3000</v>
      </c>
      <c r="N16" s="23">
        <v>3000</v>
      </c>
      <c r="O16" s="23">
        <v>3000</v>
      </c>
      <c r="P16" s="23">
        <v>3000</v>
      </c>
      <c r="Q16" s="23">
        <v>3000</v>
      </c>
    </row>
    <row r="17" spans="1:17" x14ac:dyDescent="0.35">
      <c r="A17" t="s">
        <v>66</v>
      </c>
      <c r="B17" s="17">
        <f>VLOOKUP(B12,F4:G9,2,TRUE)*B12</f>
        <v>12000</v>
      </c>
      <c r="C17" t="str">
        <f t="shared" ref="C17" ca="1" si="0">_xlfn.FORMULATEXT(B17)</f>
        <v>=VLOOKUP(B12,F4:G9,2,TRUE)*B12</v>
      </c>
      <c r="G17" s="28"/>
      <c r="H17" s="6">
        <v>1000</v>
      </c>
      <c r="I17" s="23">
        <v>-3000</v>
      </c>
      <c r="J17" s="23">
        <v>7000</v>
      </c>
      <c r="K17" s="23">
        <v>7000</v>
      </c>
      <c r="L17" s="23">
        <v>7000</v>
      </c>
      <c r="M17" s="23">
        <v>7000</v>
      </c>
      <c r="N17" s="23">
        <v>7000</v>
      </c>
      <c r="O17" s="23">
        <v>7000</v>
      </c>
      <c r="P17" s="23">
        <v>7000</v>
      </c>
      <c r="Q17" s="23">
        <v>7000</v>
      </c>
    </row>
    <row r="18" spans="1:17" x14ac:dyDescent="0.35">
      <c r="G18" s="28"/>
      <c r="H18" s="6">
        <v>1500</v>
      </c>
      <c r="I18" s="23">
        <v>-9500</v>
      </c>
      <c r="J18" s="23">
        <v>500</v>
      </c>
      <c r="K18" s="23">
        <v>10500</v>
      </c>
      <c r="L18" s="23">
        <v>10500</v>
      </c>
      <c r="M18" s="23">
        <v>10500</v>
      </c>
      <c r="N18" s="23">
        <v>10500</v>
      </c>
      <c r="O18" s="23">
        <v>10500</v>
      </c>
      <c r="P18" s="23">
        <v>10500</v>
      </c>
      <c r="Q18" s="23">
        <v>10500</v>
      </c>
    </row>
    <row r="19" spans="1:17" x14ac:dyDescent="0.35">
      <c r="A19" t="s">
        <v>67</v>
      </c>
      <c r="B19" s="5">
        <f>MIN(B11:B12)*B3+B14*B4</f>
        <v>15000</v>
      </c>
      <c r="C19" t="str">
        <f t="shared" ref="C19:C21" ca="1" si="1">_xlfn.FORMULATEXT(B19)</f>
        <v>=MIN(B11:B12)*B3+B14*B4</v>
      </c>
      <c r="G19" s="28"/>
      <c r="H19" s="6">
        <v>2000</v>
      </c>
      <c r="I19" s="23">
        <v>-14500</v>
      </c>
      <c r="J19" s="23">
        <v>-4500</v>
      </c>
      <c r="K19" s="23">
        <v>5500</v>
      </c>
      <c r="L19" s="23">
        <v>15500</v>
      </c>
      <c r="M19" s="23">
        <v>15500</v>
      </c>
      <c r="N19" s="23">
        <v>15500</v>
      </c>
      <c r="O19" s="23">
        <v>15500</v>
      </c>
      <c r="P19" s="23">
        <v>15500</v>
      </c>
      <c r="Q19" s="23">
        <v>15500</v>
      </c>
    </row>
    <row r="20" spans="1:17" x14ac:dyDescent="0.35">
      <c r="G20" s="28"/>
      <c r="H20" s="6">
        <v>2500</v>
      </c>
      <c r="I20" s="23">
        <v>-20625</v>
      </c>
      <c r="J20" s="23">
        <v>-10625</v>
      </c>
      <c r="K20" s="23">
        <v>-625</v>
      </c>
      <c r="L20" s="23">
        <v>9375</v>
      </c>
      <c r="M20" s="23">
        <v>19375</v>
      </c>
      <c r="N20" s="23">
        <v>19375</v>
      </c>
      <c r="O20" s="23">
        <v>19375</v>
      </c>
      <c r="P20" s="23">
        <v>19375</v>
      </c>
      <c r="Q20" s="23">
        <v>19375</v>
      </c>
    </row>
    <row r="21" spans="1:17" x14ac:dyDescent="0.35">
      <c r="A21" t="s">
        <v>68</v>
      </c>
      <c r="B21">
        <f>B19-B17</f>
        <v>3000</v>
      </c>
      <c r="C21" t="str">
        <f t="shared" ca="1" si="1"/>
        <v>=B19-B17</v>
      </c>
      <c r="G21" s="28"/>
      <c r="H21" s="6">
        <v>3000</v>
      </c>
      <c r="I21" s="23">
        <v>-25250</v>
      </c>
      <c r="J21" s="23">
        <v>-15250</v>
      </c>
      <c r="K21" s="23">
        <v>-5250</v>
      </c>
      <c r="L21" s="23">
        <v>4750</v>
      </c>
      <c r="M21" s="23">
        <v>14750</v>
      </c>
      <c r="N21" s="23">
        <v>24750</v>
      </c>
      <c r="O21" s="23">
        <v>24750</v>
      </c>
      <c r="P21" s="23">
        <v>24750</v>
      </c>
      <c r="Q21" s="23">
        <v>24750</v>
      </c>
    </row>
    <row r="22" spans="1:17" x14ac:dyDescent="0.35">
      <c r="G22" s="28"/>
      <c r="H22" s="6">
        <v>3500</v>
      </c>
      <c r="I22" s="23">
        <v>-31125</v>
      </c>
      <c r="J22" s="23">
        <v>-21125</v>
      </c>
      <c r="K22" s="23">
        <v>-11125</v>
      </c>
      <c r="L22" s="23">
        <v>-1125</v>
      </c>
      <c r="M22" s="23">
        <v>8875</v>
      </c>
      <c r="N22" s="23">
        <v>18875</v>
      </c>
      <c r="O22" s="23">
        <v>28875</v>
      </c>
      <c r="P22" s="23">
        <v>28875</v>
      </c>
      <c r="Q22" s="23">
        <v>28875</v>
      </c>
    </row>
    <row r="23" spans="1:17" x14ac:dyDescent="0.35">
      <c r="G23" s="28"/>
      <c r="H23" s="6">
        <v>4000</v>
      </c>
      <c r="I23" s="23">
        <v>-35200</v>
      </c>
      <c r="J23" s="23">
        <v>-25200</v>
      </c>
      <c r="K23" s="23">
        <v>-15200</v>
      </c>
      <c r="L23" s="23">
        <v>-5200</v>
      </c>
      <c r="M23" s="23">
        <v>4800</v>
      </c>
      <c r="N23" s="23">
        <v>14800</v>
      </c>
      <c r="O23" s="23">
        <v>24800</v>
      </c>
      <c r="P23" s="23">
        <v>34800</v>
      </c>
      <c r="Q23" s="23">
        <v>34800</v>
      </c>
    </row>
    <row r="24" spans="1:17" x14ac:dyDescent="0.35">
      <c r="H24" s="6">
        <v>4500</v>
      </c>
      <c r="I24" s="23">
        <v>-40850</v>
      </c>
      <c r="J24" s="23">
        <v>-30850</v>
      </c>
      <c r="K24" s="23">
        <v>-20850</v>
      </c>
      <c r="L24" s="23">
        <v>-10850</v>
      </c>
      <c r="M24" s="23">
        <v>-850</v>
      </c>
      <c r="N24" s="23">
        <v>9150</v>
      </c>
      <c r="O24" s="23">
        <v>19150</v>
      </c>
      <c r="P24" s="23">
        <v>29150</v>
      </c>
      <c r="Q24" s="23">
        <v>39150</v>
      </c>
    </row>
  </sheetData>
  <mergeCells count="2">
    <mergeCell ref="I14:Q14"/>
    <mergeCell ref="G15:G23"/>
  </mergeCells>
  <conditionalFormatting sqref="I16:Q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0A76-745B-4B90-A4F7-74B685B16276}">
  <dimension ref="A1:J26"/>
  <sheetViews>
    <sheetView topLeftCell="A11" workbookViewId="0">
      <selection activeCell="N12" sqref="N12"/>
    </sheetView>
  </sheetViews>
  <sheetFormatPr defaultRowHeight="14.5" x14ac:dyDescent="0.35"/>
  <cols>
    <col min="1" max="1" width="25.453125" customWidth="1"/>
    <col min="2" max="2" width="11.08984375" bestFit="1" customWidth="1"/>
    <col min="3" max="3" width="11.6328125" customWidth="1"/>
  </cols>
  <sheetData>
    <row r="1" spans="1:10" ht="20" thickBot="1" x14ac:dyDescent="0.5">
      <c r="A1" s="1" t="s">
        <v>69</v>
      </c>
    </row>
    <row r="2" spans="1:10" ht="15" thickTop="1" x14ac:dyDescent="0.35">
      <c r="A2" t="s">
        <v>66</v>
      </c>
    </row>
    <row r="3" spans="1:10" x14ac:dyDescent="0.35">
      <c r="A3" t="s">
        <v>78</v>
      </c>
      <c r="B3" s="25">
        <v>3</v>
      </c>
    </row>
    <row r="4" spans="1:10" x14ac:dyDescent="0.35">
      <c r="A4" t="s">
        <v>70</v>
      </c>
      <c r="B4" s="17">
        <v>5000</v>
      </c>
      <c r="C4" t="s">
        <v>71</v>
      </c>
    </row>
    <row r="5" spans="1:10" x14ac:dyDescent="0.35">
      <c r="A5" t="s">
        <v>82</v>
      </c>
      <c r="B5" s="2">
        <v>0.03</v>
      </c>
      <c r="C5" t="s">
        <v>72</v>
      </c>
    </row>
    <row r="6" spans="1:10" x14ac:dyDescent="0.35">
      <c r="A6" t="s">
        <v>83</v>
      </c>
      <c r="B6" s="2">
        <v>400</v>
      </c>
      <c r="C6" t="s">
        <v>73</v>
      </c>
    </row>
    <row r="7" spans="1:10" x14ac:dyDescent="0.35">
      <c r="A7" t="s">
        <v>84</v>
      </c>
      <c r="B7" s="4">
        <f>12*B6+B5*B18+B4*B3</f>
        <v>28285.714285714283</v>
      </c>
      <c r="C7" t="s">
        <v>85</v>
      </c>
    </row>
    <row r="9" spans="1:10" x14ac:dyDescent="0.35">
      <c r="G9" s="27" t="s">
        <v>58</v>
      </c>
      <c r="H9" s="27"/>
      <c r="I9" s="27"/>
      <c r="J9" s="27"/>
    </row>
    <row r="10" spans="1:10" x14ac:dyDescent="0.35">
      <c r="B10" s="2"/>
      <c r="E10" s="29" t="s">
        <v>89</v>
      </c>
      <c r="F10" s="26">
        <f>B26</f>
        <v>0</v>
      </c>
      <c r="G10" s="6">
        <v>500</v>
      </c>
      <c r="H10" s="6">
        <v>1000</v>
      </c>
      <c r="I10" s="6">
        <v>1500</v>
      </c>
      <c r="J10" s="6">
        <v>2000</v>
      </c>
    </row>
    <row r="11" spans="1:10" x14ac:dyDescent="0.35">
      <c r="A11" t="s">
        <v>74</v>
      </c>
      <c r="B11">
        <v>365</v>
      </c>
      <c r="C11" t="s">
        <v>71</v>
      </c>
      <c r="E11" s="29"/>
      <c r="F11" s="6">
        <v>1</v>
      </c>
      <c r="G11" s="6">
        <f t="dataTable" ref="G11:J15" dt2D="1" dtr="1" r1="B15" r2="B3"/>
        <v>-2800</v>
      </c>
      <c r="H11" s="6">
        <v>-2800</v>
      </c>
      <c r="I11" s="6">
        <v>-2800</v>
      </c>
      <c r="J11" s="6">
        <v>-2800</v>
      </c>
    </row>
    <row r="12" spans="1:10" x14ac:dyDescent="0.35">
      <c r="A12" t="s">
        <v>75</v>
      </c>
      <c r="B12" s="12">
        <v>100000</v>
      </c>
      <c r="C12" t="s">
        <v>71</v>
      </c>
      <c r="E12" s="29"/>
      <c r="F12" s="6">
        <v>2</v>
      </c>
      <c r="G12" s="6">
        <v>-2025</v>
      </c>
      <c r="H12" s="6">
        <v>-800</v>
      </c>
      <c r="I12" s="6">
        <v>-800</v>
      </c>
      <c r="J12" s="6">
        <v>-800</v>
      </c>
    </row>
    <row r="13" spans="1:10" x14ac:dyDescent="0.35">
      <c r="A13" t="s">
        <v>79</v>
      </c>
      <c r="B13">
        <f>B12*B3</f>
        <v>300000</v>
      </c>
      <c r="C13" t="str">
        <f ca="1">_xlfn.FORMULATEXT(B13)</f>
        <v>=B12*B3</v>
      </c>
      <c r="E13" s="29"/>
      <c r="F13" s="6">
        <v>3</v>
      </c>
      <c r="G13" s="6">
        <v>-7025</v>
      </c>
      <c r="H13" s="6">
        <v>1200</v>
      </c>
      <c r="I13" s="6">
        <v>1200</v>
      </c>
      <c r="J13" s="6">
        <v>1200</v>
      </c>
    </row>
    <row r="14" spans="1:10" x14ac:dyDescent="0.35">
      <c r="E14" s="29"/>
      <c r="F14" s="6">
        <v>4</v>
      </c>
      <c r="G14" s="6">
        <v>-12025</v>
      </c>
      <c r="H14" s="6">
        <v>750</v>
      </c>
      <c r="I14" s="6">
        <v>3200</v>
      </c>
      <c r="J14" s="6">
        <v>3200</v>
      </c>
    </row>
    <row r="15" spans="1:10" x14ac:dyDescent="0.35">
      <c r="A15" t="s">
        <v>58</v>
      </c>
      <c r="B15" s="25">
        <v>774.95107632093936</v>
      </c>
      <c r="C15" t="s">
        <v>76</v>
      </c>
      <c r="D15" t="s">
        <v>77</v>
      </c>
      <c r="E15" s="29"/>
      <c r="F15" s="6">
        <v>5</v>
      </c>
      <c r="G15" s="6">
        <v>-17025</v>
      </c>
      <c r="H15" s="6">
        <v>-4250</v>
      </c>
      <c r="I15" s="6">
        <v>5200</v>
      </c>
      <c r="J15" s="6">
        <v>5200</v>
      </c>
    </row>
    <row r="16" spans="1:10" x14ac:dyDescent="0.35">
      <c r="A16" t="s">
        <v>80</v>
      </c>
      <c r="B16">
        <f>B15*B11</f>
        <v>282857.14285714284</v>
      </c>
      <c r="C16" t="str">
        <f ca="1">_xlfn.FORMULATEXT(B16)</f>
        <v>=B15*B11</v>
      </c>
    </row>
    <row r="18" spans="1:3" x14ac:dyDescent="0.35">
      <c r="A18" t="s">
        <v>81</v>
      </c>
      <c r="B18">
        <f>MIN(B16,B13)</f>
        <v>282857.14285714284</v>
      </c>
      <c r="C18" t="str">
        <f ca="1">_xlfn.FORMULATEXT(B18)</f>
        <v>=MIN(B16,B13)</v>
      </c>
    </row>
    <row r="21" spans="1:3" x14ac:dyDescent="0.35">
      <c r="A21" t="s">
        <v>67</v>
      </c>
    </row>
    <row r="22" spans="1:3" x14ac:dyDescent="0.35">
      <c r="A22" t="s">
        <v>86</v>
      </c>
      <c r="B22" s="2">
        <v>0.1</v>
      </c>
      <c r="C22" t="s">
        <v>72</v>
      </c>
    </row>
    <row r="24" spans="1:3" x14ac:dyDescent="0.35">
      <c r="A24" t="s">
        <v>87</v>
      </c>
      <c r="B24" s="5">
        <f>B22*B18</f>
        <v>28285.714285714286</v>
      </c>
    </row>
    <row r="26" spans="1:3" x14ac:dyDescent="0.35">
      <c r="A26" t="s">
        <v>88</v>
      </c>
      <c r="B26" s="5">
        <f>B24-B7</f>
        <v>0</v>
      </c>
    </row>
  </sheetData>
  <mergeCells count="2">
    <mergeCell ref="G9:J9"/>
    <mergeCell ref="E10:E15"/>
  </mergeCells>
  <conditionalFormatting sqref="G11:J15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6A5B-6B31-4A85-96C0-D7068E872330}">
  <dimension ref="A1:B6"/>
  <sheetViews>
    <sheetView topLeftCell="A2" workbookViewId="0">
      <selection activeCell="A7" sqref="A7"/>
    </sheetView>
  </sheetViews>
  <sheetFormatPr defaultRowHeight="14.5" x14ac:dyDescent="0.35"/>
  <cols>
    <col min="1" max="1" width="16.36328125" customWidth="1"/>
  </cols>
  <sheetData>
    <row r="1" spans="1:2" ht="20" thickBot="1" x14ac:dyDescent="0.5">
      <c r="A1" s="1" t="s">
        <v>90</v>
      </c>
    </row>
    <row r="2" spans="1:2" ht="15" thickTop="1" x14ac:dyDescent="0.35"/>
    <row r="3" spans="1:2" x14ac:dyDescent="0.35">
      <c r="A3" t="s">
        <v>66</v>
      </c>
    </row>
    <row r="4" spans="1:2" x14ac:dyDescent="0.35">
      <c r="A4" t="s">
        <v>91</v>
      </c>
      <c r="B4">
        <v>5500000</v>
      </c>
    </row>
    <row r="5" spans="1:2" x14ac:dyDescent="0.35">
      <c r="A5" t="s">
        <v>92</v>
      </c>
      <c r="B5">
        <v>5</v>
      </c>
    </row>
    <row r="6" spans="1:2" x14ac:dyDescent="0.35">
      <c r="A6" t="s">
        <v>93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Ewobe</dc:creator>
  <cp:lastModifiedBy>Faith Ewobe</cp:lastModifiedBy>
  <dcterms:created xsi:type="dcterms:W3CDTF">2024-09-02T17:02:42Z</dcterms:created>
  <dcterms:modified xsi:type="dcterms:W3CDTF">2024-11-10T18:44:20Z</dcterms:modified>
</cp:coreProperties>
</file>