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/>
  <mc:AlternateContent xmlns:mc="http://schemas.openxmlformats.org/markup-compatibility/2006">
    <mc:Choice Requires="x15">
      <x15ac:absPath xmlns:x15ac="http://schemas.microsoft.com/office/spreadsheetml/2010/11/ac" url="E:\AEE\data\"/>
    </mc:Choice>
  </mc:AlternateContent>
  <xr:revisionPtr revIDLastSave="0" documentId="13_ncr:1_{A72CD7CF-C5FE-41D7-A2EA-A7F4ECA6388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UK" sheetId="2" r:id="rId2"/>
    <sheet name="valid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B15" i="1"/>
  <c r="D14" i="1"/>
  <c r="F12" i="3" l="1"/>
  <c r="G12" i="3"/>
  <c r="H12" i="3"/>
  <c r="F13" i="3"/>
  <c r="G13" i="3"/>
  <c r="H13" i="3"/>
  <c r="G11" i="3"/>
  <c r="H11" i="3"/>
  <c r="I3" i="3"/>
  <c r="I4" i="3"/>
  <c r="I5" i="3"/>
  <c r="I6" i="3"/>
  <c r="I7" i="3"/>
  <c r="I8" i="3"/>
  <c r="I9" i="3"/>
  <c r="I10" i="3"/>
  <c r="I2" i="3"/>
  <c r="E13" i="3"/>
  <c r="D12" i="3"/>
  <c r="E12" i="3"/>
  <c r="D13" i="3"/>
  <c r="E11" i="3"/>
  <c r="F11" i="3"/>
  <c r="D11" i="3"/>
  <c r="I12" i="3" l="1"/>
  <c r="I11" i="3"/>
  <c r="I13" i="3"/>
  <c r="D9" i="1"/>
  <c r="D10" i="1"/>
  <c r="I3" i="2" l="1"/>
  <c r="I4" i="2" s="1"/>
  <c r="I2" i="2"/>
  <c r="C14" i="1" l="1"/>
  <c r="B14" i="1"/>
  <c r="F12" i="1" l="1"/>
  <c r="F16" i="1" s="1"/>
  <c r="G12" i="1"/>
  <c r="G16" i="1" s="1"/>
  <c r="H12" i="1"/>
  <c r="H16" i="1" s="1"/>
  <c r="I12" i="1"/>
  <c r="I16" i="1" s="1"/>
  <c r="J12" i="1"/>
  <c r="J16" i="1" s="1"/>
  <c r="K12" i="1"/>
  <c r="K16" i="1" s="1"/>
  <c r="L12" i="1"/>
  <c r="L16" i="1" s="1"/>
  <c r="E12" i="1"/>
  <c r="E11" i="1"/>
  <c r="C4" i="1"/>
  <c r="B3" i="1"/>
  <c r="B4" i="1"/>
  <c r="B5" i="1"/>
  <c r="B7" i="1"/>
  <c r="B8" i="1"/>
  <c r="B2" i="1"/>
  <c r="F11" i="1"/>
  <c r="G11" i="1"/>
  <c r="H11" i="1"/>
  <c r="I11" i="1"/>
  <c r="J11" i="1"/>
  <c r="K11" i="1"/>
  <c r="L11" i="1"/>
  <c r="C5" i="1"/>
  <c r="C8" i="1"/>
  <c r="C3" i="1"/>
  <c r="C2" i="1"/>
  <c r="D3" i="1"/>
  <c r="D4" i="1"/>
  <c r="D2" i="1"/>
  <c r="D7" i="1"/>
  <c r="D8" i="1"/>
  <c r="E16" i="1" l="1"/>
  <c r="B16" i="1" s="1"/>
  <c r="D12" i="1"/>
  <c r="D11" i="1"/>
</calcChain>
</file>

<file path=xl/sharedStrings.xml><?xml version="1.0" encoding="utf-8"?>
<sst xmlns="http://schemas.openxmlformats.org/spreadsheetml/2006/main" count="43" uniqueCount="34">
  <si>
    <t>Tg</t>
  </si>
  <si>
    <t>2008-2016</t>
  </si>
  <si>
    <t>2008-2017</t>
  </si>
  <si>
    <t>2008-2018</t>
  </si>
  <si>
    <t>Our study</t>
  </si>
  <si>
    <t>Our study top</t>
  </si>
  <si>
    <t>Our study bottom</t>
  </si>
  <si>
    <t>Evangeliou 2021</t>
  </si>
  <si>
    <t>GEOS-Chem prior</t>
  </si>
  <si>
    <t>GFED4</t>
  </si>
  <si>
    <t>GFAS</t>
  </si>
  <si>
    <t>EDGARv5.0</t>
  </si>
  <si>
    <t>GFED4+EDGARv5.0</t>
  </si>
  <si>
    <t>GFAS+EDGARv5.0</t>
  </si>
  <si>
    <t>Van Damme 2018</t>
  </si>
  <si>
    <t>t=12h</t>
    <phoneticPr fontId="4" type="noConversion"/>
  </si>
  <si>
    <t>Marais 2021</t>
    <phoneticPr fontId="4" type="noConversion"/>
  </si>
  <si>
    <t>our study</t>
    <phoneticPr fontId="4" type="noConversion"/>
  </si>
  <si>
    <t>Gg</t>
    <phoneticPr fontId="4" type="noConversion"/>
  </si>
  <si>
    <t>VD12h</t>
  </si>
  <si>
    <t>Year</t>
  </si>
  <si>
    <t>number of grids</t>
  </si>
  <si>
    <t>Emission</t>
  </si>
  <si>
    <r>
      <t>R</t>
    </r>
    <r>
      <rPr>
        <b/>
        <vertAlign val="superscript"/>
        <sz val="10"/>
        <color rgb="FF000000"/>
        <rFont val="Segoe UI"/>
        <family val="2"/>
      </rPr>
      <t>2</t>
    </r>
  </si>
  <si>
    <t>RMSE</t>
  </si>
  <si>
    <t>FB</t>
  </si>
  <si>
    <t>mean</t>
    <phoneticPr fontId="4" type="noConversion"/>
  </si>
  <si>
    <t>Obs/Mod &gt;10</t>
    <phoneticPr fontId="4" type="noConversion"/>
  </si>
  <si>
    <t>Mod/Obs &gt;10</t>
    <phoneticPr fontId="4" type="noConversion"/>
  </si>
  <si>
    <t>10-fold limit</t>
    <phoneticPr fontId="4" type="noConversion"/>
  </si>
  <si>
    <t>Natural</t>
    <phoneticPr fontId="4" type="noConversion"/>
  </si>
  <si>
    <t>BUE2</t>
    <phoneticPr fontId="4" type="noConversion"/>
  </si>
  <si>
    <t>TDE</t>
  </si>
  <si>
    <t>BUE1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</si>
</sst>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9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0"/>
      <color rgb="FF000000"/>
      <name val="Courier New"/>
      <family val="3"/>
    </font>
    <font>
      <sz val="11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0"/>
      <color rgb="FF333333"/>
      <name val="Segoe UI"/>
      <family val="2"/>
    </font>
    <font>
      <b/>
      <sz val="10"/>
      <color rgb="FF000000"/>
      <name val="Segoe UI"/>
      <family val="2"/>
    </font>
    <font>
      <b/>
      <vertAlign val="superscript"/>
      <sz val="10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6D6D6"/>
      </left>
      <right style="medium">
        <color rgb="FFD6D6D6"/>
      </right>
      <top style="medium">
        <color rgb="FFD6D6D6"/>
      </top>
      <bottom style="medium">
        <color rgb="FFD6D6D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0" fillId="0" borderId="0" xfId="0" applyNumberForma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49" fontId="0" fillId="0" borderId="0" xfId="0" applyNumberFormat="1"/>
    <xf numFmtId="0" fontId="5" fillId="0" borderId="0" xfId="0" applyFont="1"/>
    <xf numFmtId="0" fontId="5" fillId="0" borderId="0" xfId="0" applyNumberFormat="1" applyFont="1"/>
    <xf numFmtId="176" fontId="0" fillId="0" borderId="0" xfId="0" applyNumberFormat="1"/>
    <xf numFmtId="0" fontId="6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0" fillId="0" borderId="0" xfId="0" applyNumberFormat="1"/>
    <xf numFmtId="2" fontId="6" fillId="2" borderId="1" xfId="0" applyNumberFormat="1" applyFont="1" applyFill="1" applyBorder="1" applyAlignment="1">
      <alignment vertical="center" wrapText="1"/>
    </xf>
  </cellXfs>
  <cellStyles count="2">
    <cellStyle name="Hyperlink" xfId="1" xr:uid="{00000000-0005-0000-0000-000000000000}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IASI drived NH3 emission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UK!$A$2</c:f>
              <c:strCache>
                <c:ptCount val="1"/>
                <c:pt idx="0">
                  <c:v>Marais 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UK!$B$1:$H$1</c:f>
              <c:numCache>
                <c:formatCode>General</c:formatCode>
                <c:ptCount val="7"/>
                <c:pt idx="0">
                  <c:v>2016.3</c:v>
                </c:pt>
                <c:pt idx="1">
                  <c:v>2016.4</c:v>
                </c:pt>
                <c:pt idx="2">
                  <c:v>2016.5</c:v>
                </c:pt>
                <c:pt idx="3">
                  <c:v>2016.6</c:v>
                </c:pt>
                <c:pt idx="4">
                  <c:v>2016.7</c:v>
                </c:pt>
                <c:pt idx="5">
                  <c:v>2016.8</c:v>
                </c:pt>
                <c:pt idx="6">
                  <c:v>2016.9</c:v>
                </c:pt>
              </c:numCache>
            </c:numRef>
          </c:cat>
          <c:val>
            <c:numRef>
              <c:f>UK!$B$2:$H$2</c:f>
              <c:numCache>
                <c:formatCode>General</c:formatCode>
                <c:ptCount val="7"/>
                <c:pt idx="0">
                  <c:v>37.9</c:v>
                </c:pt>
                <c:pt idx="1">
                  <c:v>52.6</c:v>
                </c:pt>
                <c:pt idx="2">
                  <c:v>44.3</c:v>
                </c:pt>
                <c:pt idx="3">
                  <c:v>40</c:v>
                </c:pt>
                <c:pt idx="4">
                  <c:v>51.4</c:v>
                </c:pt>
                <c:pt idx="5">
                  <c:v>28.6</c:v>
                </c:pt>
                <c:pt idx="6">
                  <c:v>16.600000000000001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CE-4FD8-8565-8F3C8402B47B}"/>
            </c:ext>
          </c:extLst>
        </c:ser>
        <c:ser>
          <c:idx val="1"/>
          <c:order val="1"/>
          <c:tx>
            <c:strRef>
              <c:f>UK!$A$3</c:f>
              <c:strCache>
                <c:ptCount val="1"/>
                <c:pt idx="0">
                  <c:v>our study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UK!$B$1:$H$1</c:f>
              <c:numCache>
                <c:formatCode>General</c:formatCode>
                <c:ptCount val="7"/>
                <c:pt idx="0">
                  <c:v>2016.3</c:v>
                </c:pt>
                <c:pt idx="1">
                  <c:v>2016.4</c:v>
                </c:pt>
                <c:pt idx="2">
                  <c:v>2016.5</c:v>
                </c:pt>
                <c:pt idx="3">
                  <c:v>2016.6</c:v>
                </c:pt>
                <c:pt idx="4">
                  <c:v>2016.7</c:v>
                </c:pt>
                <c:pt idx="5">
                  <c:v>2016.8</c:v>
                </c:pt>
                <c:pt idx="6">
                  <c:v>2016.9</c:v>
                </c:pt>
              </c:numCache>
            </c:numRef>
          </c:cat>
          <c:val>
            <c:numRef>
              <c:f>UK!$B$3:$H$3</c:f>
              <c:numCache>
                <c:formatCode>0.0</c:formatCode>
                <c:ptCount val="7"/>
                <c:pt idx="0">
                  <c:v>76.552650451660199</c:v>
                </c:pt>
                <c:pt idx="1">
                  <c:v>50.8956489562988</c:v>
                </c:pt>
                <c:pt idx="2">
                  <c:v>55.3553657531738</c:v>
                </c:pt>
                <c:pt idx="3">
                  <c:v>26.7199821472168</c:v>
                </c:pt>
                <c:pt idx="4">
                  <c:v>28.772438049316399</c:v>
                </c:pt>
                <c:pt idx="5">
                  <c:v>42.517704010009801</c:v>
                </c:pt>
                <c:pt idx="6">
                  <c:v>36.726726531982401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CE-4FD8-8565-8F3C8402B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8147503"/>
        <c:axId val="1608142095"/>
      </c:lineChart>
      <c:catAx>
        <c:axId val="160814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8142095"/>
        <c:crosses val="autoZero"/>
        <c:auto val="1"/>
        <c:lblAlgn val="ctr"/>
        <c:lblOffset val="100"/>
        <c:noMultiLvlLbl val="0"/>
      </c:catAx>
      <c:valAx>
        <c:axId val="160814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Gg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814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411480</xdr:colOff>
      <xdr:row>8</xdr:row>
      <xdr:rowOff>19050</xdr:rowOff>
    </xdr:from>
    <xdr:to>
      <xdr:col>15</xdr:col>
      <xdr:colOff>106680</xdr:colOff>
      <xdr:row>23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doi.org/10.1038/s41586-018-0747-1" TargetMode="External"/><Relationship Id="rId1" Type="http://schemas.openxmlformats.org/officeDocument/2006/relationships/hyperlink" Target="https://doi.org/10.5194/acp-21-4431-202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tabSelected="1" workbookViewId="0">
      <selection activeCell="B3" sqref="B3"/>
    </sheetView>
  </sheetViews>
  <sheetFormatPr defaultRowHeight="13.8" x14ac:dyDescent="0.25"/>
  <cols>
    <col min="1" max="1" width="17" customWidth="1"/>
    <col min="2" max="2" width="9.44140625" customWidth="1"/>
    <col min="3" max="3" width="10.88671875" customWidth="1"/>
    <col min="4" max="4" width="10.21875" customWidth="1"/>
    <col min="5" max="5" width="7.77734375" customWidth="1"/>
  </cols>
  <sheetData>
    <row r="1" spans="1:15" x14ac:dyDescent="0.25">
      <c r="A1" t="s">
        <v>0</v>
      </c>
      <c r="B1" s="5" t="s">
        <v>1</v>
      </c>
      <c r="C1" s="5" t="s">
        <v>2</v>
      </c>
      <c r="D1" s="5" t="s">
        <v>3</v>
      </c>
      <c r="E1" s="5">
        <v>2008</v>
      </c>
      <c r="F1" s="5">
        <v>2009</v>
      </c>
      <c r="G1" s="5">
        <v>2010</v>
      </c>
      <c r="H1" s="5">
        <v>2011</v>
      </c>
      <c r="I1" s="5">
        <v>2012</v>
      </c>
      <c r="J1" s="5">
        <v>2013</v>
      </c>
      <c r="K1" s="5">
        <v>2014</v>
      </c>
      <c r="L1" s="5">
        <v>2015</v>
      </c>
      <c r="M1" s="5">
        <v>2016</v>
      </c>
      <c r="N1" s="5">
        <v>2017</v>
      </c>
      <c r="O1" s="5">
        <v>2018</v>
      </c>
    </row>
    <row r="2" spans="1:15" x14ac:dyDescent="0.25">
      <c r="A2" t="s">
        <v>4</v>
      </c>
      <c r="B2">
        <f>AVERAGE(E2:M2)</f>
        <v>77.687850888888889</v>
      </c>
      <c r="C2" s="2">
        <f>AVERAGE(E2:N2)</f>
        <v>77.510391200000001</v>
      </c>
      <c r="D2" s="2">
        <f>AVERAGE(E2:O2)</f>
        <v>77.282144727272737</v>
      </c>
      <c r="E2">
        <v>76.112960999999999</v>
      </c>
      <c r="F2">
        <v>76.543616999999998</v>
      </c>
      <c r="G2">
        <v>80.520247999999995</v>
      </c>
      <c r="H2">
        <v>81.187636999999995</v>
      </c>
      <c r="I2">
        <v>80.859397999999999</v>
      </c>
      <c r="J2">
        <v>82.358367999999999</v>
      </c>
      <c r="K2">
        <v>75.999626000000006</v>
      </c>
      <c r="L2">
        <v>71.543564000000003</v>
      </c>
      <c r="M2">
        <v>74.065239000000005</v>
      </c>
      <c r="N2">
        <v>75.913253999999995</v>
      </c>
      <c r="O2">
        <v>74.999679999999998</v>
      </c>
    </row>
    <row r="3" spans="1:15" x14ac:dyDescent="0.25">
      <c r="A3" t="s">
        <v>5</v>
      </c>
      <c r="B3">
        <f t="shared" ref="B3:B8" si="0">AVERAGE(E3:M3)</f>
        <v>93.037517666666687</v>
      </c>
      <c r="C3" s="2">
        <f t="shared" ref="C3" si="1">AVERAGE(E3:N3)</f>
        <v>92.642472600000019</v>
      </c>
      <c r="D3" s="2">
        <f t="shared" ref="D3:D4" si="2">AVERAGE(E3:O3)</f>
        <v>92.156555636363649</v>
      </c>
      <c r="E3">
        <v>90.186156999999994</v>
      </c>
      <c r="F3">
        <v>90.501769999999993</v>
      </c>
      <c r="G3">
        <v>99.001616999999996</v>
      </c>
      <c r="H3">
        <v>99.870270000000005</v>
      </c>
      <c r="I3">
        <v>99.056999000000005</v>
      </c>
      <c r="J3">
        <v>101.78063</v>
      </c>
      <c r="K3">
        <v>89.790908999999999</v>
      </c>
      <c r="L3">
        <v>81.066505000000006</v>
      </c>
      <c r="M3">
        <v>86.082802000000001</v>
      </c>
      <c r="N3">
        <v>89.087067000000005</v>
      </c>
      <c r="O3">
        <v>87.297386000000003</v>
      </c>
    </row>
    <row r="4" spans="1:15" x14ac:dyDescent="0.25">
      <c r="A4" t="s">
        <v>6</v>
      </c>
      <c r="B4">
        <f t="shared" si="0"/>
        <v>70.013022666666672</v>
      </c>
      <c r="C4" s="2">
        <f>AVERAGE(E4:N4)</f>
        <v>69.944355900000005</v>
      </c>
      <c r="D4" s="2">
        <f t="shared" si="2"/>
        <v>69.844943727272735</v>
      </c>
      <c r="E4">
        <v>69.076378000000005</v>
      </c>
      <c r="F4">
        <v>69.564537000000001</v>
      </c>
      <c r="G4">
        <v>71.279572000000002</v>
      </c>
      <c r="H4">
        <v>71.846328999999997</v>
      </c>
      <c r="I4">
        <v>71.760604999999998</v>
      </c>
      <c r="J4">
        <v>72.647239999999996</v>
      </c>
      <c r="K4">
        <v>69.103981000000005</v>
      </c>
      <c r="L4">
        <v>66.782088999999999</v>
      </c>
      <c r="M4">
        <v>68.056472999999997</v>
      </c>
      <c r="N4">
        <v>69.326355000000007</v>
      </c>
      <c r="O4">
        <v>68.850821999999994</v>
      </c>
    </row>
    <row r="5" spans="1:15" x14ac:dyDescent="0.25">
      <c r="A5" s="1" t="s">
        <v>7</v>
      </c>
      <c r="B5" s="6">
        <f t="shared" si="0"/>
        <v>178.64215111111108</v>
      </c>
      <c r="C5" s="7">
        <f>AVERAGE(E5:N5)</f>
        <v>180.57865799999996</v>
      </c>
      <c r="D5" s="6"/>
      <c r="E5" s="6">
        <v>202.95329000000001</v>
      </c>
      <c r="F5" s="6">
        <v>168.22943000000001</v>
      </c>
      <c r="G5" s="6">
        <v>175.60874999999999</v>
      </c>
      <c r="H5" s="6">
        <v>174.59925999999999</v>
      </c>
      <c r="I5" s="6">
        <v>162.88813999999999</v>
      </c>
      <c r="J5" s="6">
        <v>170.97252</v>
      </c>
      <c r="K5" s="6">
        <v>164.85306</v>
      </c>
      <c r="L5" s="6">
        <v>216.86860999999999</v>
      </c>
      <c r="M5" s="6">
        <v>170.80629999999999</v>
      </c>
      <c r="N5" s="6">
        <v>198.00721999999999</v>
      </c>
    </row>
    <row r="6" spans="1:15" x14ac:dyDescent="0.25">
      <c r="A6" s="1"/>
      <c r="C6" s="7" t="e">
        <f t="shared" ref="C6:C7" si="3">AVERAGE(E6:N6)</f>
        <v>#DIV/0!</v>
      </c>
    </row>
    <row r="7" spans="1:15" x14ac:dyDescent="0.25">
      <c r="A7" t="s">
        <v>8</v>
      </c>
      <c r="B7">
        <f t="shared" si="0"/>
        <v>62.364229830129602</v>
      </c>
      <c r="C7" s="7">
        <f t="shared" si="3"/>
        <v>62.423735343590657</v>
      </c>
      <c r="D7">
        <f>AVERAGE(E7:O7)</f>
        <v>62.445955307535634</v>
      </c>
      <c r="E7">
        <v>61.005174734531998</v>
      </c>
      <c r="F7">
        <v>61.2579525683431</v>
      </c>
      <c r="G7">
        <v>62.583747999554497</v>
      </c>
      <c r="H7">
        <v>61.964265832523701</v>
      </c>
      <c r="I7">
        <v>62.859403010054201</v>
      </c>
      <c r="J7">
        <v>62.200948882520798</v>
      </c>
      <c r="K7">
        <v>63.115410510944002</v>
      </c>
      <c r="L7">
        <v>63.723925132375904</v>
      </c>
      <c r="M7">
        <v>62.567239800318298</v>
      </c>
      <c r="N7">
        <v>62.959284964740199</v>
      </c>
      <c r="O7">
        <v>62.668154946985403</v>
      </c>
    </row>
    <row r="8" spans="1:15" x14ac:dyDescent="0.25">
      <c r="A8" t="s">
        <v>9</v>
      </c>
      <c r="B8">
        <f t="shared" si="0"/>
        <v>3.8782222222222225</v>
      </c>
      <c r="C8">
        <f>AVERAGE(E8:N8)</f>
        <v>3.8966000000000003</v>
      </c>
      <c r="D8">
        <f>AVERAGE(E8:O8)</f>
        <v>3.8884545454545458</v>
      </c>
      <c r="E8">
        <v>3.66</v>
      </c>
      <c r="F8">
        <v>3.3839999999999999</v>
      </c>
      <c r="G8">
        <v>4.0620000000000003</v>
      </c>
      <c r="H8">
        <v>3.3879999999999999</v>
      </c>
      <c r="I8">
        <v>4.2009999999999996</v>
      </c>
      <c r="J8">
        <v>3.42</v>
      </c>
      <c r="K8">
        <v>4.2389999999999999</v>
      </c>
      <c r="L8">
        <v>4.8869999999999996</v>
      </c>
      <c r="M8">
        <v>3.6629999999999998</v>
      </c>
      <c r="N8">
        <v>4.0620000000000003</v>
      </c>
      <c r="O8">
        <v>3.8069999999999999</v>
      </c>
    </row>
    <row r="9" spans="1:15" x14ac:dyDescent="0.25">
      <c r="A9" t="s">
        <v>10</v>
      </c>
      <c r="D9">
        <f t="shared" ref="D9:D12" si="4">AVERAGE(E9:O9)</f>
        <v>8.8930956500000011</v>
      </c>
      <c r="E9">
        <v>6.8955731</v>
      </c>
      <c r="F9">
        <v>8.8676186000000001</v>
      </c>
      <c r="G9">
        <v>5.6134405000000003</v>
      </c>
      <c r="H9">
        <v>7.3006209999999996</v>
      </c>
      <c r="I9">
        <v>10.201933</v>
      </c>
      <c r="J9">
        <v>5.1004719999999999</v>
      </c>
      <c r="K9">
        <v>10.432869999999999</v>
      </c>
      <c r="L9">
        <v>16.732237000000001</v>
      </c>
    </row>
    <row r="10" spans="1:15" x14ac:dyDescent="0.25">
      <c r="A10" t="s">
        <v>11</v>
      </c>
      <c r="D10">
        <f t="shared" si="4"/>
        <v>47.320674983547235</v>
      </c>
      <c r="E10">
        <v>45.093942506237973</v>
      </c>
      <c r="F10">
        <v>46.062177491259753</v>
      </c>
      <c r="G10">
        <v>46.694989090498517</v>
      </c>
      <c r="H10">
        <v>47.17372150229945</v>
      </c>
      <c r="I10">
        <v>47.709353906629595</v>
      </c>
      <c r="J10">
        <v>48.313891169447587</v>
      </c>
      <c r="K10">
        <v>48.394655785866604</v>
      </c>
      <c r="L10">
        <v>49.122668416138367</v>
      </c>
    </row>
    <row r="11" spans="1:15" x14ac:dyDescent="0.25">
      <c r="A11" t="s">
        <v>12</v>
      </c>
      <c r="D11">
        <f t="shared" si="4"/>
        <v>51.225799983547233</v>
      </c>
      <c r="E11">
        <f>E8+E10</f>
        <v>48.753942506237976</v>
      </c>
      <c r="F11">
        <f t="shared" ref="F11:K11" si="5">F8+F10</f>
        <v>49.446177491259753</v>
      </c>
      <c r="G11">
        <f t="shared" si="5"/>
        <v>50.756989090498514</v>
      </c>
      <c r="H11">
        <f t="shared" si="5"/>
        <v>50.561721502299449</v>
      </c>
      <c r="I11">
        <f t="shared" si="5"/>
        <v>51.910353906629595</v>
      </c>
      <c r="J11">
        <f t="shared" si="5"/>
        <v>51.733891169447588</v>
      </c>
      <c r="K11">
        <f t="shared" si="5"/>
        <v>52.633655785866601</v>
      </c>
      <c r="L11">
        <f>L8+L10</f>
        <v>54.009668416138368</v>
      </c>
    </row>
    <row r="12" spans="1:15" ht="14.4" x14ac:dyDescent="0.25">
      <c r="A12" s="4" t="s">
        <v>13</v>
      </c>
      <c r="D12">
        <f t="shared" si="4"/>
        <v>56.213770633547234</v>
      </c>
      <c r="E12">
        <f>E9+E10</f>
        <v>51.989515606237973</v>
      </c>
      <c r="F12">
        <f t="shared" ref="F12:L12" si="6">F9+F10</f>
        <v>54.929796091259753</v>
      </c>
      <c r="G12">
        <f t="shared" si="6"/>
        <v>52.30842959049852</v>
      </c>
      <c r="H12">
        <f t="shared" si="6"/>
        <v>54.47434250229945</v>
      </c>
      <c r="I12">
        <f t="shared" si="6"/>
        <v>57.911286906629599</v>
      </c>
      <c r="J12">
        <f t="shared" si="6"/>
        <v>53.414363169447583</v>
      </c>
      <c r="K12">
        <f t="shared" si="6"/>
        <v>58.827525785866605</v>
      </c>
      <c r="L12">
        <f t="shared" si="6"/>
        <v>65.854905416138365</v>
      </c>
    </row>
    <row r="13" spans="1:15" x14ac:dyDescent="0.25">
      <c r="A13" s="1" t="s">
        <v>14</v>
      </c>
      <c r="B13" s="1">
        <v>121</v>
      </c>
      <c r="C13" s="6">
        <v>119</v>
      </c>
      <c r="D13" s="6">
        <v>119</v>
      </c>
    </row>
    <row r="14" spans="1:15" ht="14.4" x14ac:dyDescent="0.3">
      <c r="A14" t="s">
        <v>15</v>
      </c>
      <c r="B14">
        <f>AVERAGE(E14:M14)</f>
        <v>112.008840154419</v>
      </c>
      <c r="C14">
        <f>AVERAGE(E14:N14)</f>
        <v>112.9895938014824</v>
      </c>
      <c r="D14">
        <f>AVERAGE(F14:O14)</f>
        <v>113.76274858272049</v>
      </c>
      <c r="E14" s="3">
        <v>115.041686807625</v>
      </c>
      <c r="F14">
        <v>115.632184599046</v>
      </c>
      <c r="G14">
        <v>121.715878430521</v>
      </c>
      <c r="H14">
        <v>100.864048934629</v>
      </c>
      <c r="I14">
        <v>110.97629349735099</v>
      </c>
      <c r="J14">
        <v>100.458623307422</v>
      </c>
      <c r="K14">
        <v>105.02005217781701</v>
      </c>
      <c r="L14">
        <v>115.5044879669</v>
      </c>
      <c r="M14">
        <v>122.86630566846</v>
      </c>
      <c r="N14">
        <v>121.816376625053</v>
      </c>
      <c r="O14">
        <v>122.77323462000599</v>
      </c>
    </row>
    <row r="15" spans="1:15" x14ac:dyDescent="0.25">
      <c r="A15" t="s">
        <v>30</v>
      </c>
      <c r="B15">
        <f>AVERAGE(E15:M15)</f>
        <v>7.7295014908134467</v>
      </c>
      <c r="E15">
        <v>7.7295015200808699</v>
      </c>
      <c r="F15">
        <v>7.7295014810576399</v>
      </c>
      <c r="G15">
        <v>7.7295014810576399</v>
      </c>
      <c r="H15">
        <v>7.7295014810576399</v>
      </c>
      <c r="I15">
        <v>7.7295015200808699</v>
      </c>
      <c r="J15">
        <v>7.7295014810576399</v>
      </c>
      <c r="K15">
        <v>7.7295014810576399</v>
      </c>
      <c r="L15">
        <v>7.7295014810576399</v>
      </c>
    </row>
    <row r="16" spans="1:15" x14ac:dyDescent="0.25">
      <c r="A16" t="s">
        <v>31</v>
      </c>
      <c r="B16">
        <f t="shared" ref="B16" si="7">AVERAGE(E16:M16)</f>
        <v>63.943272124360682</v>
      </c>
      <c r="E16">
        <f>E12+E15</f>
        <v>59.719017126318846</v>
      </c>
      <c r="F16">
        <f t="shared" ref="F16:L16" si="8">F12+F15</f>
        <v>62.659297572317392</v>
      </c>
      <c r="G16">
        <f t="shared" si="8"/>
        <v>60.037931071556159</v>
      </c>
      <c r="H16">
        <f t="shared" si="8"/>
        <v>62.203843983357089</v>
      </c>
      <c r="I16">
        <f t="shared" si="8"/>
        <v>65.640788426710472</v>
      </c>
      <c r="J16">
        <f t="shared" si="8"/>
        <v>61.143864650505222</v>
      </c>
      <c r="K16">
        <f t="shared" si="8"/>
        <v>66.557027266924251</v>
      </c>
      <c r="L16">
        <f t="shared" si="8"/>
        <v>73.584406897196004</v>
      </c>
    </row>
  </sheetData>
  <phoneticPr fontId="4" type="noConversion"/>
  <hyperlinks>
    <hyperlink ref="A5" r:id="rId1" xr:uid="{00000000-0004-0000-0000-000000000000}"/>
    <hyperlink ref="A13" r:id="rId2" xr:uid="{00000000-0004-0000-0000-000001000000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"/>
  <sheetViews>
    <sheetView workbookViewId="0">
      <selection activeCell="K5" sqref="K5"/>
    </sheetView>
  </sheetViews>
  <sheetFormatPr defaultRowHeight="13.8" x14ac:dyDescent="0.25"/>
  <cols>
    <col min="1" max="1" width="12.5546875" customWidth="1"/>
  </cols>
  <sheetData>
    <row r="1" spans="1:9" x14ac:dyDescent="0.25">
      <c r="A1" t="s">
        <v>18</v>
      </c>
      <c r="B1">
        <v>2016.3</v>
      </c>
      <c r="C1">
        <v>2016.4</v>
      </c>
      <c r="D1">
        <v>2016.5</v>
      </c>
      <c r="E1">
        <v>2016.6</v>
      </c>
      <c r="F1">
        <v>2016.7</v>
      </c>
      <c r="G1">
        <v>2016.8</v>
      </c>
      <c r="H1">
        <v>2016.9</v>
      </c>
    </row>
    <row r="2" spans="1:9" x14ac:dyDescent="0.25">
      <c r="A2" t="s">
        <v>16</v>
      </c>
      <c r="B2">
        <v>37.9</v>
      </c>
      <c r="C2">
        <v>52.6</v>
      </c>
      <c r="D2">
        <v>44.3</v>
      </c>
      <c r="E2">
        <v>40</v>
      </c>
      <c r="F2">
        <v>51.4</v>
      </c>
      <c r="G2">
        <v>28.6</v>
      </c>
      <c r="H2">
        <v>16.600000000000001</v>
      </c>
      <c r="I2">
        <f>AVERAGE(B2:H2)</f>
        <v>38.771428571428579</v>
      </c>
    </row>
    <row r="3" spans="1:9" x14ac:dyDescent="0.25">
      <c r="A3" t="s">
        <v>17</v>
      </c>
      <c r="B3" s="8">
        <v>76.552650451660199</v>
      </c>
      <c r="C3" s="8">
        <v>50.8956489562988</v>
      </c>
      <c r="D3" s="8">
        <v>55.3553657531738</v>
      </c>
      <c r="E3" s="8">
        <v>26.7199821472168</v>
      </c>
      <c r="F3" s="8">
        <v>28.772438049316399</v>
      </c>
      <c r="G3" s="8">
        <v>42.517704010009801</v>
      </c>
      <c r="H3" s="8">
        <v>36.726726531982401</v>
      </c>
      <c r="I3" s="8">
        <f>AVERAGE(B3:H3)</f>
        <v>45.362930842808325</v>
      </c>
    </row>
    <row r="4" spans="1:9" x14ac:dyDescent="0.25">
      <c r="I4">
        <f>(I3-I2)/I2</f>
        <v>0.17000927007980179</v>
      </c>
    </row>
  </sheetData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workbookViewId="0">
      <selection activeCell="M13" sqref="M13"/>
    </sheetView>
  </sheetViews>
  <sheetFormatPr defaultRowHeight="13.8" x14ac:dyDescent="0.25"/>
  <cols>
    <col min="4" max="4" width="9.109375" bestFit="1" customWidth="1"/>
    <col min="7" max="7" width="10.77734375" customWidth="1"/>
  </cols>
  <sheetData>
    <row r="1" spans="1:9" ht="30.6" thickBot="1" x14ac:dyDescent="0.3">
      <c r="A1" s="10" t="s">
        <v>20</v>
      </c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25</v>
      </c>
      <c r="G1" s="10" t="s">
        <v>27</v>
      </c>
      <c r="H1" s="10" t="s">
        <v>28</v>
      </c>
      <c r="I1" s="10" t="s">
        <v>29</v>
      </c>
    </row>
    <row r="2" spans="1:9" ht="15.6" thickBot="1" x14ac:dyDescent="0.3">
      <c r="A2" s="9">
        <v>2008</v>
      </c>
      <c r="B2" s="9">
        <v>9971</v>
      </c>
      <c r="C2" s="9" t="s">
        <v>32</v>
      </c>
      <c r="D2" s="12">
        <v>0.32</v>
      </c>
      <c r="E2" s="12">
        <v>12.44</v>
      </c>
      <c r="F2" s="12">
        <v>0.18</v>
      </c>
      <c r="G2" s="12">
        <v>15.6</v>
      </c>
      <c r="H2" s="12">
        <v>1.89</v>
      </c>
      <c r="I2" s="12">
        <f>G2+H2</f>
        <v>17.489999999999998</v>
      </c>
    </row>
    <row r="3" spans="1:9" ht="15.6" thickBot="1" x14ac:dyDescent="0.3">
      <c r="A3" s="9"/>
      <c r="B3" s="9"/>
      <c r="C3" s="9" t="s">
        <v>33</v>
      </c>
      <c r="D3" s="12">
        <v>0.4</v>
      </c>
      <c r="E3" s="12">
        <v>7.83</v>
      </c>
      <c r="F3" s="12">
        <v>-0.3</v>
      </c>
      <c r="G3" s="12">
        <v>23.58</v>
      </c>
      <c r="H3" s="12">
        <v>0.85</v>
      </c>
      <c r="I3" s="12">
        <f t="shared" ref="I3:I10" si="0">G3+H3</f>
        <v>24.43</v>
      </c>
    </row>
    <row r="4" spans="1:9" ht="15.6" thickBot="1" x14ac:dyDescent="0.3">
      <c r="A4" s="9"/>
      <c r="B4" s="9"/>
      <c r="C4" s="9" t="s">
        <v>19</v>
      </c>
      <c r="D4" s="12">
        <v>0.79</v>
      </c>
      <c r="E4" s="12">
        <v>22.63</v>
      </c>
      <c r="F4" s="12">
        <v>0.91</v>
      </c>
      <c r="G4" s="12">
        <v>0.51</v>
      </c>
      <c r="H4" s="12">
        <v>3.97</v>
      </c>
      <c r="I4" s="12">
        <f t="shared" si="0"/>
        <v>4.4800000000000004</v>
      </c>
    </row>
    <row r="5" spans="1:9" ht="15.6" thickBot="1" x14ac:dyDescent="0.3">
      <c r="A5" s="9">
        <v>2013</v>
      </c>
      <c r="B5" s="9">
        <v>8957</v>
      </c>
      <c r="C5" s="9" t="s">
        <v>32</v>
      </c>
      <c r="D5" s="12">
        <v>0.54</v>
      </c>
      <c r="E5" s="12">
        <v>7.34</v>
      </c>
      <c r="F5" s="12">
        <v>0.08</v>
      </c>
      <c r="G5" s="12">
        <v>13.34</v>
      </c>
      <c r="H5" s="12">
        <v>2.31</v>
      </c>
      <c r="I5" s="12">
        <f t="shared" si="0"/>
        <v>15.65</v>
      </c>
    </row>
    <row r="6" spans="1:9" ht="15.6" thickBot="1" x14ac:dyDescent="0.3">
      <c r="A6" s="9"/>
      <c r="B6" s="9"/>
      <c r="C6" s="9" t="s">
        <v>33</v>
      </c>
      <c r="D6" s="12">
        <v>0.37</v>
      </c>
      <c r="E6" s="12">
        <v>8.02</v>
      </c>
      <c r="F6" s="12">
        <v>-0.19</v>
      </c>
      <c r="G6" s="12">
        <v>17.36</v>
      </c>
      <c r="H6" s="12">
        <v>2.1</v>
      </c>
      <c r="I6" s="12">
        <f t="shared" si="0"/>
        <v>19.46</v>
      </c>
    </row>
    <row r="7" spans="1:9" ht="15.6" thickBot="1" x14ac:dyDescent="0.3">
      <c r="A7" s="9"/>
      <c r="B7" s="9"/>
      <c r="C7" s="9" t="s">
        <v>19</v>
      </c>
      <c r="D7" s="12">
        <v>0.75</v>
      </c>
      <c r="E7" s="12">
        <v>21.65</v>
      </c>
      <c r="F7" s="12">
        <v>0.86</v>
      </c>
      <c r="G7" s="12">
        <v>0.47</v>
      </c>
      <c r="H7" s="12">
        <v>5.17</v>
      </c>
      <c r="I7" s="12">
        <f t="shared" si="0"/>
        <v>5.64</v>
      </c>
    </row>
    <row r="8" spans="1:9" ht="15.6" thickBot="1" x14ac:dyDescent="0.3">
      <c r="A8" s="9">
        <v>2018</v>
      </c>
      <c r="B8" s="9">
        <v>8599</v>
      </c>
      <c r="C8" s="9" t="s">
        <v>32</v>
      </c>
      <c r="D8" s="12">
        <v>0.62</v>
      </c>
      <c r="E8" s="12">
        <v>8.5399999999999991</v>
      </c>
      <c r="F8" s="12">
        <v>0.08</v>
      </c>
      <c r="G8" s="12">
        <v>12.47</v>
      </c>
      <c r="H8" s="12">
        <v>2.5499999999999998</v>
      </c>
      <c r="I8" s="12">
        <f t="shared" si="0"/>
        <v>15.02</v>
      </c>
    </row>
    <row r="9" spans="1:9" ht="15.6" thickBot="1" x14ac:dyDescent="0.3">
      <c r="A9" s="9"/>
      <c r="B9" s="9"/>
      <c r="C9" s="9" t="s">
        <v>33</v>
      </c>
      <c r="D9" s="12">
        <v>0.31</v>
      </c>
      <c r="E9" s="12">
        <v>10.55</v>
      </c>
      <c r="F9" s="12">
        <v>-0.32</v>
      </c>
      <c r="G9" s="12">
        <v>17.16</v>
      </c>
      <c r="H9" s="12">
        <v>2.17</v>
      </c>
      <c r="I9" s="12">
        <f t="shared" si="0"/>
        <v>19.329999999999998</v>
      </c>
    </row>
    <row r="10" spans="1:9" ht="15.6" thickBot="1" x14ac:dyDescent="0.3">
      <c r="A10" s="9"/>
      <c r="B10" s="9"/>
      <c r="C10" s="9" t="s">
        <v>19</v>
      </c>
      <c r="D10" s="12">
        <v>0.72</v>
      </c>
      <c r="E10" s="12">
        <v>27.79</v>
      </c>
      <c r="F10" s="12">
        <v>0.89</v>
      </c>
      <c r="G10" s="12">
        <v>0.38</v>
      </c>
      <c r="H10" s="12">
        <v>6.26</v>
      </c>
      <c r="I10" s="12">
        <f t="shared" si="0"/>
        <v>6.64</v>
      </c>
    </row>
    <row r="11" spans="1:9" ht="15.6" thickBot="1" x14ac:dyDescent="0.3">
      <c r="A11" t="s">
        <v>26</v>
      </c>
      <c r="C11" s="9" t="s">
        <v>32</v>
      </c>
      <c r="D11" s="11">
        <f>AVERAGE(D2,D5,D8)</f>
        <v>0.49333333333333335</v>
      </c>
      <c r="E11" s="11">
        <f t="shared" ref="E11:I11" si="1">AVERAGE(E2,E5,E8)</f>
        <v>9.44</v>
      </c>
      <c r="F11" s="11">
        <f t="shared" si="1"/>
        <v>0.11333333333333334</v>
      </c>
      <c r="G11" s="11">
        <f t="shared" si="1"/>
        <v>13.803333333333333</v>
      </c>
      <c r="H11" s="11">
        <f t="shared" si="1"/>
        <v>2.25</v>
      </c>
      <c r="I11" s="11">
        <f t="shared" si="1"/>
        <v>16.053333333333331</v>
      </c>
    </row>
    <row r="12" spans="1:9" ht="15.6" thickBot="1" x14ac:dyDescent="0.3">
      <c r="C12" s="9" t="s">
        <v>33</v>
      </c>
      <c r="D12" s="11">
        <f t="shared" ref="D12:I12" si="2">AVERAGE(D3,D6,D9)</f>
        <v>0.36000000000000004</v>
      </c>
      <c r="E12" s="11">
        <f t="shared" si="2"/>
        <v>8.7999999999999989</v>
      </c>
      <c r="F12" s="11">
        <f t="shared" si="2"/>
        <v>-0.27</v>
      </c>
      <c r="G12" s="11">
        <f t="shared" si="2"/>
        <v>19.366666666666664</v>
      </c>
      <c r="H12" s="11">
        <f t="shared" si="2"/>
        <v>1.7066666666666668</v>
      </c>
      <c r="I12" s="11">
        <f t="shared" si="2"/>
        <v>21.073333333333334</v>
      </c>
    </row>
    <row r="13" spans="1:9" ht="15.6" thickBot="1" x14ac:dyDescent="0.3">
      <c r="C13" s="9" t="s">
        <v>19</v>
      </c>
      <c r="D13" s="11">
        <f t="shared" ref="D13" si="3">AVERAGE(D4,D7,D10)</f>
        <v>0.7533333333333333</v>
      </c>
      <c r="E13" s="11">
        <f>AVERAGE(E4,E7,E10)</f>
        <v>24.02333333333333</v>
      </c>
      <c r="F13" s="11">
        <f t="shared" ref="F13:I13" si="4">AVERAGE(F4,F7,F10)</f>
        <v>0.88666666666666671</v>
      </c>
      <c r="G13" s="11">
        <f t="shared" si="4"/>
        <v>0.45333333333333331</v>
      </c>
      <c r="H13" s="11">
        <f t="shared" si="4"/>
        <v>5.1333333333333337</v>
      </c>
      <c r="I13" s="11">
        <f t="shared" si="4"/>
        <v>5.5866666666666669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UK</vt:lpstr>
      <vt:lpstr>validation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bnulzq</cp:lastModifiedBy>
  <cp:revision/>
  <dcterms:created xsi:type="dcterms:W3CDTF">2021-06-22T01:08:51Z</dcterms:created>
  <dcterms:modified xsi:type="dcterms:W3CDTF">2022-05-26T02:01:31Z</dcterms:modified>
  <cp:category/>
  <cp:contentStatus/>
</cp:coreProperties>
</file>