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193\Desktop\universidade\3º Semestre\Projeto Integrador\sem3pi2023_24_g101\"/>
    </mc:Choice>
  </mc:AlternateContent>
  <xr:revisionPtr revIDLastSave="0" documentId="8_{8D7AD398-B59E-4290-ACA7-EF9551B040F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D3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G4" i="1"/>
  <c r="G5" i="1"/>
  <c r="G6" i="1"/>
  <c r="G7" i="1"/>
  <c r="M3" i="1"/>
  <c r="L3" i="1"/>
  <c r="K3" i="1"/>
  <c r="J3" i="1"/>
  <c r="I3" i="1"/>
  <c r="H3" i="1"/>
  <c r="B8" i="1"/>
  <c r="F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1" l="1"/>
  <c r="F9" i="1" s="1"/>
  <c r="E8" i="1"/>
  <c r="E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<sst xmlns="http://schemas.openxmlformats.org/spreadsheetml/2006/main" count="310" uniqueCount="153">
  <si>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</si>
  <si>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</si>
  <si>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</si>
  <si>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</si>
  <si>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</si>
  <si>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</si>
  <si>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</si>
  <si>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</si>
  <si>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</si>
  <si>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</si>
  <si>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</si>
  <si>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</si>
  <si>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</si>
  <si>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</si>
  <si>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</si>
  <si>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</si>
  <si>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</si>
  <si>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</si>
  <si>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</si>
  <si>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</si>
  <si>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</si>
  <si>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</si>
  <si>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</si>
  <si>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</si>
  <si>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</si>
  <si>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</si>
  <si>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</si>
  <si>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</si>
  <si>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</si>
  <si>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</si>
  <si>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</si>
  <si>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</si>
  <si>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</si>
  <si>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</si>
  <si>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</si>
  <si>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</si>
  <si>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</si>
  <si>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</si>
  <si>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</si>
  <si>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</si>
  <si>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</si>
  <si>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</si>
  <si>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</si>
  <si>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</si>
  <si>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</si>
  <si>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</si>
  <si>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</si>
  <si>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</si>
  <si>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</si>
  <si>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</si>
  <si>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</si>
  <si>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</si>
  <si>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</si>
  <si>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</si>
  <si>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</si>
  <si>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</si>
  <si>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</si>
  <si>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</si>
  <si>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</si>
  <si>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</si>
  <si>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</si>
  <si>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</si>
  <si>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</si>
  <si>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</si>
  <si>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</si>
  <si>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</si>
  <si>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</si>
  <si>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</si>
  <si>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</si>
  <si>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</si>
  <si>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</si>
  <si>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</si>
  <si>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</si>
  <si>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</si>
  <si>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</si>
  <si>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</si>
  <si>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</si>
  <si>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</si>
  <si>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</si>
  <si>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</si>
  <si>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</si>
  <si>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</si>
  <si>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</si>
  <si>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</si>
  <si>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</si>
  <si>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</si>
  <si>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</si>
  <si>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</si>
  <si>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</si>
  <si>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</si>
  <si>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</si>
  <si>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</si>
  <si>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</si>
  <si>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</si>
  <si>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</si>
  <si>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</si>
  <si>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</si>
  <si>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</si>
  <si>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</si>
  <si>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</si>
  <si>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</si>
  <si>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</si>
  <si>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</si>
  <si>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</si>
  <si>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</si>
  <si>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</si>
  <si>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</si>
  <si>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</si>
  <si>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</si>
  <si>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</si>
  <si>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</si>
  <si>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</si>
  <si>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</si>
  <si>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</si>
  <si>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</si>
  <si>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</si>
  <si>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</si>
  <si>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</si>
  <si>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</si>
  <si>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</si>
  <si>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</si>
  <si>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</si>
  <si>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</si>
  <si>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</si>
  <si>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</si>
  <si>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</si>
  <si>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</si>
  <si>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</si>
  <si>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</si>
  <si>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</si>
  <si>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</si>
  <si>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</si>
  <si>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</si>
  <si>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</si>
  <si>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</si>
  <si>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</si>
  <si>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</si>
  <si>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</si>
  <si>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</si>
  <si>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USLP01</t>
  </si>
  <si>
    <t>USLP02</t>
  </si>
  <si>
    <t>USBD01</t>
  </si>
  <si>
    <t>USBD02</t>
  </si>
  <si>
    <t>USBD03</t>
  </si>
  <si>
    <t>USBD04</t>
  </si>
  <si>
    <t>USBD05</t>
  </si>
  <si>
    <t>USBD06</t>
  </si>
  <si>
    <t>USBD07</t>
  </si>
  <si>
    <t>USBD08</t>
  </si>
  <si>
    <t>USBD09</t>
  </si>
  <si>
    <t>USBD10</t>
  </si>
  <si>
    <t>The "INSERT" lines depend on the file used. This one has the INSERT script for the versions 0 and 2 of the given legacy file</t>
  </si>
  <si>
    <t>The glossary is divided into two significant sections: one related to project vocabulary and the other related to physical implementation vocabulary.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</si>
</sst>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7" workbookViewId="0">
      <selection activeCell="H14" sqref="H14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101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1221948</v>
      </c>
      <c r="E9" s="43">
        <f>C11</f>
        <v>1190378</v>
      </c>
      <c r="F9" s="43">
        <f>C12</f>
        <v>1220741</v>
      </c>
      <c r="G9" s="43">
        <f>C13</f>
        <v>1221071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1221948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2" thickBot="1" x14ac:dyDescent="0.35">
      <c r="B11" s="63"/>
      <c r="C11" s="8">
        <v>1190378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2" thickBot="1" x14ac:dyDescent="0.35">
      <c r="B12" s="63"/>
      <c r="C12" s="8">
        <v>1220741</v>
      </c>
      <c r="D12" s="8">
        <v>4</v>
      </c>
      <c r="E12" s="9">
        <v>4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2" thickBot="1" x14ac:dyDescent="0.35">
      <c r="B13" s="63"/>
      <c r="C13" s="8">
        <v>1221071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4.25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14" sqref="D14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139</v>
      </c>
      <c r="B6" s="29">
        <v>1190378</v>
      </c>
      <c r="C6" s="29">
        <v>4</v>
      </c>
      <c r="D6" s="60" t="s">
        <v>113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 t="s">
        <v>140</v>
      </c>
      <c r="B7" s="29">
        <v>1221071</v>
      </c>
      <c r="C7" s="29">
        <v>5</v>
      </c>
      <c r="D7" s="60" t="s">
        <v>113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78.75" customHeight="1" x14ac:dyDescent="0.3">
      <c r="A8" s="14" t="s">
        <v>141</v>
      </c>
      <c r="B8" s="29">
        <v>1220741</v>
      </c>
      <c r="C8" s="29">
        <v>4</v>
      </c>
      <c r="D8" s="60" t="s">
        <v>152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 t="s">
        <v>142</v>
      </c>
      <c r="B9" s="29">
        <v>1221948</v>
      </c>
      <c r="C9" s="29">
        <v>4</v>
      </c>
      <c r="D9" s="60" t="s">
        <v>113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143</v>
      </c>
      <c r="B10" s="29">
        <v>1221948</v>
      </c>
      <c r="C10" s="29">
        <v>4</v>
      </c>
      <c r="D10" s="60" t="s">
        <v>113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93.6" x14ac:dyDescent="0.3">
      <c r="A11" s="14" t="s">
        <v>144</v>
      </c>
      <c r="B11" s="29">
        <v>1221071</v>
      </c>
      <c r="C11" s="29">
        <v>4</v>
      </c>
      <c r="D11" s="60" t="s">
        <v>151</v>
      </c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145</v>
      </c>
      <c r="B12" s="29">
        <v>1220741</v>
      </c>
      <c r="C12" s="29">
        <v>4</v>
      </c>
      <c r="D12" s="60" t="s">
        <v>113</v>
      </c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146</v>
      </c>
      <c r="B13" s="29">
        <v>1221071</v>
      </c>
      <c r="C13" s="29">
        <v>4</v>
      </c>
      <c r="D13" s="60" t="s">
        <v>113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 t="s">
        <v>147</v>
      </c>
      <c r="B14" s="29">
        <v>1220741</v>
      </c>
      <c r="C14" s="29">
        <v>4</v>
      </c>
      <c r="D14" s="60" t="s">
        <v>113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 t="s">
        <v>148</v>
      </c>
      <c r="B15" s="29">
        <v>1190378</v>
      </c>
      <c r="C15" s="29">
        <v>4</v>
      </c>
      <c r="D15" s="60" t="s">
        <v>113</v>
      </c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 t="s">
        <v>149</v>
      </c>
      <c r="B16" s="29">
        <v>1221948</v>
      </c>
      <c r="C16" s="29">
        <v>4</v>
      </c>
      <c r="D16" s="60" t="s">
        <v>113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 t="s">
        <v>150</v>
      </c>
      <c r="B17" s="29">
        <v>1220741</v>
      </c>
      <c r="C17" s="29">
        <v>4</v>
      </c>
      <c r="D17" s="60" t="s">
        <v>113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0"/>
  <sheetViews>
    <sheetView workbookViewId="0">
      <selection activeCell="I5" sqref="I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7" style="1" customWidth="1"/>
    <col min="4" max="4" width="8.19921875" style="1" customWidth="1"/>
    <col min="5" max="5" width="8.8984375" style="1" customWidth="1"/>
    <col min="6" max="6" width="7.5" style="1" customWidth="1"/>
    <col min="7" max="7" width="7.8984375" style="1" customWidth="1"/>
    <col min="8" max="8" width="9.8984375" style="1" customWidth="1"/>
    <col min="9" max="9" width="11.5" style="1" customWidth="1"/>
    <col min="10" max="10" width="15.5" style="1" customWidth="1"/>
    <col min="11" max="11" width="17" style="1" customWidth="1"/>
    <col min="12" max="12" width="13.19921875" style="1" customWidth="1"/>
    <col min="13" max="13" width="14.59765625" style="1" customWidth="1"/>
    <col min="14" max="14" width="10.19921875" style="1" customWidth="1"/>
    <col min="15" max="15" width="9" style="1" customWidth="1"/>
    <col min="16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15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6.2" thickBot="1" x14ac:dyDescent="0.35"/>
    <row r="3" spans="1:15" ht="49.8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">
        <v>5</v>
      </c>
      <c r="H3" s="26">
        <f>0</f>
        <v>0</v>
      </c>
      <c r="I3" s="21">
        <f>1</f>
        <v>1</v>
      </c>
      <c r="J3" s="21">
        <f>2</f>
        <v>2</v>
      </c>
      <c r="K3" s="26">
        <f>3</f>
        <v>3</v>
      </c>
      <c r="L3" s="26">
        <f>4</f>
        <v>4</v>
      </c>
      <c r="M3" s="26">
        <f>5</f>
        <v>5</v>
      </c>
      <c r="N3" s="21" t="s">
        <v>50</v>
      </c>
      <c r="O3" s="12" t="s">
        <v>32</v>
      </c>
    </row>
    <row r="4" spans="1:15" ht="234" x14ac:dyDescent="0.3">
      <c r="A4" s="14" t="s">
        <v>51</v>
      </c>
      <c r="B4" s="17">
        <v>0.1</v>
      </c>
      <c r="C4" s="25">
        <v>4</v>
      </c>
      <c r="D4" s="25">
        <v>5</v>
      </c>
      <c r="E4" s="25">
        <v>4</v>
      </c>
      <c r="F4" s="25">
        <v>5</v>
      </c>
      <c r="G4" s="27">
        <f>AVERAGE(C4:F4)</f>
        <v>4.5</v>
      </c>
      <c r="H4" s="7" t="s">
        <v>52</v>
      </c>
      <c r="I4" s="7" t="s">
        <v>53</v>
      </c>
      <c r="J4" s="7" t="s">
        <v>54</v>
      </c>
      <c r="K4" s="7" t="s">
        <v>55</v>
      </c>
      <c r="L4" s="7" t="s">
        <v>56</v>
      </c>
      <c r="M4" s="7" t="s">
        <v>57</v>
      </c>
      <c r="N4" s="7"/>
      <c r="O4" s="15"/>
    </row>
    <row r="5" spans="1:15" ht="409.6" x14ac:dyDescent="0.3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7">
        <f>AVERAGE(C5:F5)</f>
        <v>4</v>
      </c>
      <c r="H5" s="7" t="s">
        <v>59</v>
      </c>
      <c r="I5" s="7" t="s">
        <v>60</v>
      </c>
      <c r="J5" s="7" t="s">
        <v>61</v>
      </c>
      <c r="K5" s="7" t="s">
        <v>62</v>
      </c>
      <c r="L5" s="7" t="s">
        <v>63</v>
      </c>
      <c r="M5" s="7" t="s">
        <v>64</v>
      </c>
      <c r="N5" s="7"/>
      <c r="O5" s="15"/>
    </row>
    <row r="6" spans="1:15" ht="265.2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7">
        <f>AVERAGE(C6:F6)</f>
        <v>4</v>
      </c>
      <c r="H6" s="7" t="s">
        <v>66</v>
      </c>
      <c r="I6" s="7" t="s">
        <v>67</v>
      </c>
      <c r="J6" s="7" t="s">
        <v>68</v>
      </c>
      <c r="K6" s="7" t="s">
        <v>69</v>
      </c>
      <c r="L6" s="7" t="s">
        <v>70</v>
      </c>
      <c r="M6" s="7" t="s">
        <v>64</v>
      </c>
      <c r="N6" s="7"/>
      <c r="O6" s="15"/>
    </row>
    <row r="7" spans="1:15" ht="296.39999999999998" x14ac:dyDescent="0.3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7">
        <f>AVERAGE(C7:F7)</f>
        <v>4</v>
      </c>
      <c r="H7" s="7" t="s">
        <v>72</v>
      </c>
      <c r="I7" s="7" t="s">
        <v>73</v>
      </c>
      <c r="J7" s="7" t="s">
        <v>74</v>
      </c>
      <c r="K7" s="7" t="s">
        <v>75</v>
      </c>
      <c r="L7" s="7" t="s">
        <v>76</v>
      </c>
      <c r="M7" s="7" t="s">
        <v>64</v>
      </c>
      <c r="N7" s="7"/>
      <c r="O7" s="15"/>
    </row>
    <row r="8" spans="1:15" x14ac:dyDescent="0.3">
      <c r="A8" s="14" t="s">
        <v>47</v>
      </c>
      <c r="B8" s="18">
        <f>SUM(B4:B7)</f>
        <v>1</v>
      </c>
      <c r="C8" s="7">
        <f t="shared" ref="C8:F8" si="0">SUMPRODUCT(C4:C7,$B$4:$B$7)</f>
        <v>4</v>
      </c>
      <c r="D8" s="7">
        <f t="shared" si="0"/>
        <v>4.0999999999999996</v>
      </c>
      <c r="E8" s="7">
        <f t="shared" si="0"/>
        <v>4</v>
      </c>
      <c r="F8" s="7">
        <f t="shared" si="0"/>
        <v>4.0999999999999996</v>
      </c>
      <c r="G8" s="27"/>
      <c r="H8" s="7"/>
      <c r="I8" s="7"/>
      <c r="J8" s="7"/>
      <c r="K8" s="7"/>
      <c r="L8" s="7"/>
      <c r="M8" s="7"/>
      <c r="N8" s="7"/>
      <c r="O8" s="15"/>
    </row>
    <row r="9" spans="1:15" ht="16.2" thickBot="1" x14ac:dyDescent="0.35">
      <c r="A9" s="22" t="s">
        <v>77</v>
      </c>
      <c r="B9" s="23"/>
      <c r="C9" s="23">
        <f>C8/5*20</f>
        <v>16</v>
      </c>
      <c r="D9" s="23">
        <f t="shared" ref="D9:F9" si="1">D8/5*20</f>
        <v>16.399999999999999</v>
      </c>
      <c r="E9" s="23">
        <f t="shared" si="1"/>
        <v>16</v>
      </c>
      <c r="F9" s="23">
        <f t="shared" si="1"/>
        <v>16.399999999999999</v>
      </c>
      <c r="G9" s="28"/>
      <c r="H9" s="23"/>
      <c r="I9" s="23"/>
      <c r="J9" s="23"/>
      <c r="K9" s="23"/>
      <c r="L9" s="23"/>
      <c r="M9" s="23"/>
      <c r="N9" s="23"/>
      <c r="O9" s="16"/>
    </row>
    <row r="10" spans="1:15" x14ac:dyDescent="0.3">
      <c r="A10" s="5"/>
    </row>
  </sheetData>
  <phoneticPr fontId="3" type="noConversion"/>
  <dataValidations count="1">
    <dataValidation type="list" allowBlank="1" showInputMessage="1" showErrorMessage="1" sqref="C4:F7" xr:uid="{00000000-0002-0000-0200-000000000000}">
      <formula1>$H$3:$M$3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9" workbookViewId="0">
      <selection activeCell="F13" sqref="F13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8.59765625" style="1" customWidth="1"/>
    <col min="4" max="4" width="8.19921875" style="1" customWidth="1"/>
    <col min="5" max="5" width="7.8984375" style="1" customWidth="1"/>
    <col min="6" max="6" width="8.19921875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4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3.25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3</v>
      </c>
      <c r="D7" s="25">
        <v>4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4</v>
      </c>
      <c r="D8" s="25">
        <v>0</v>
      </c>
      <c r="E8" s="25">
        <v>0</v>
      </c>
      <c r="F8" s="25">
        <v>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1.75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4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3.75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0</v>
      </c>
      <c r="D11" s="25">
        <v>0</v>
      </c>
      <c r="E11" s="25">
        <v>0</v>
      </c>
      <c r="F11" s="25">
        <v>0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0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3.7</v>
      </c>
      <c r="D15" s="7">
        <f t="shared" ref="D15:Q15" si="4">SUMPRODUCT(D4:D14,$B$4:$B$14)</f>
        <v>3.2</v>
      </c>
      <c r="E15" s="7">
        <f t="shared" si="4"/>
        <v>3.25</v>
      </c>
      <c r="F15" s="7">
        <f t="shared" si="4"/>
        <v>3.4000000000000004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14.8</v>
      </c>
      <c r="D16" s="23">
        <f t="shared" ref="D16:Q16" si="5">D15/5*20</f>
        <v>12.8</v>
      </c>
      <c r="E16" s="23">
        <f t="shared" si="5"/>
        <v>13</v>
      </c>
      <c r="F16" s="23">
        <f t="shared" si="5"/>
        <v>13.600000000000001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7" ma:contentTypeDescription="Create a new document." ma:contentTypeScope="" ma:versionID="5bce90e13c0fab2a1ea128bf7d0f7318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280d9a5a0ea95f8e464e49e24e62cec2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documentManagement/types"/>
    <ds:schemaRef ds:uri="http://purl.org/dc/dcmitype/"/>
    <ds:schemaRef ds:uri="http://purl.org/dc/terms/"/>
    <ds:schemaRef ds:uri="bd9de7ca-1bc7-4476-8342-8c6da5362d49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163ee49-d5ca-4566-8d9a-132778b859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0599F1-D314-4B53-B3BE-C73B9A1F8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Filipe Sousa Cunha</cp:lastModifiedBy>
  <cp:revision/>
  <dcterms:created xsi:type="dcterms:W3CDTF">2021-10-23T17:18:59Z</dcterms:created>
  <dcterms:modified xsi:type="dcterms:W3CDTF">2023-10-29T20:04:42Z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