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5193\Desktop\universidade\3º Semestre\Projeto\sem3pi2023_24_g101\docs\Sprint3\"/>
    </mc:Choice>
  </mc:AlternateContent>
  <xr:revisionPtr revIDLastSave="0" documentId="13_ncr:1_{F53F4CAF-BC89-4A12-BC94-152A855ED54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D3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G4" i="1"/>
  <c r="G5" i="1"/>
  <c r="G6" i="1"/>
  <c r="G7" i="1"/>
  <c r="M3" i="1"/>
  <c r="L3" i="1"/>
  <c r="K3" i="1"/>
  <c r="J3" i="1"/>
  <c r="I3" i="1"/>
  <c r="H3" i="1"/>
  <c r="B8" i="1"/>
  <c r="F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1" l="1"/>
  <c r="F9" i="1" s="1"/>
  <c r="E8" i="1"/>
  <c r="E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<sst xmlns="http://schemas.openxmlformats.org/spreadsheetml/2006/main" count="347" uniqueCount="164">
  <si>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</si>
  <si>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</si>
  <si>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</si>
  <si>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</si>
  <si>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</si>
  <si>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</si>
  <si>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</si>
  <si>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</si>
  <si>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</si>
  <si>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</si>
  <si>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</si>
  <si>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</si>
  <si>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</si>
  <si>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</si>
  <si>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</si>
  <si>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</si>
  <si>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</si>
  <si>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</si>
  <si>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</si>
  <si>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</si>
  <si>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</si>
  <si>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</si>
  <si>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</si>
  <si>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</si>
  <si>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</si>
  <si>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</si>
  <si>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</si>
  <si>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</si>
  <si>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</si>
  <si>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</si>
  <si>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</si>
  <si>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</si>
  <si>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</si>
  <si>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</si>
  <si>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</si>
  <si>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</si>
  <si>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</si>
  <si>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</si>
  <si>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</si>
  <si>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</si>
  <si>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</si>
  <si>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</si>
  <si>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</si>
  <si>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</si>
  <si>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</si>
  <si>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</si>
  <si>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</si>
  <si>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</si>
  <si>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</si>
  <si>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</si>
  <si>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</si>
  <si>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</si>
  <si>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</si>
  <si>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</si>
  <si>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</si>
  <si>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</si>
  <si>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</si>
  <si>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</si>
  <si>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</si>
  <si>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</si>
  <si>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</si>
  <si>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</si>
  <si>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</si>
  <si>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</si>
  <si>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</si>
  <si>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</si>
  <si>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</si>
  <si>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</si>
  <si>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</si>
  <si>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</si>
  <si>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</si>
  <si>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</si>
  <si>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</si>
  <si>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</si>
  <si>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</si>
  <si>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</si>
  <si>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</si>
  <si>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</si>
  <si>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</si>
  <si>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</si>
  <si>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</si>
  <si>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</si>
  <si>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</si>
  <si>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</si>
  <si>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</si>
  <si>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</si>
  <si>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</si>
  <si>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</si>
  <si>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</si>
  <si>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</si>
  <si>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</si>
  <si>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</si>
  <si>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</si>
  <si>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</si>
  <si>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</si>
  <si>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</si>
  <si>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</si>
  <si>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</si>
  <si>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</si>
  <si>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</si>
  <si>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</si>
  <si>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</si>
  <si>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</si>
  <si>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</si>
  <si>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</si>
  <si>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</si>
  <si>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</si>
  <si>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</si>
  <si>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</si>
  <si>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</si>
  <si>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</si>
  <si>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</si>
  <si>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</si>
  <si>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</si>
  <si>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</si>
  <si>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</si>
  <si>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</si>
  <si>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</si>
  <si>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</si>
  <si>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</si>
  <si>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</si>
  <si>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</si>
  <si>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</si>
  <si>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</si>
  <si>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</si>
  <si>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</si>
  <si>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</si>
  <si>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</si>
  <si>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</si>
  <si>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</si>
  <si>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</si>
  <si>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</si>
  <si>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</si>
  <si>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</si>
  <si>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</si>
  <si>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</si>
  <si>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</si>
  <si>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</si>
  <si>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</si>
  <si>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USLP03</t>
  </si>
  <si>
    <t>USLP04</t>
  </si>
  <si>
    <t>USLP05</t>
  </si>
  <si>
    <t>USLP06</t>
  </si>
  <si>
    <t>USLP07</t>
  </si>
  <si>
    <t>USLP08</t>
  </si>
  <si>
    <t>USLP09</t>
  </si>
  <si>
    <t>USBD11</t>
  </si>
  <si>
    <t>USBD12</t>
  </si>
  <si>
    <t>USBD13</t>
  </si>
  <si>
    <t>USBD14</t>
  </si>
  <si>
    <t>USBD15</t>
  </si>
  <si>
    <t>USBD16</t>
  </si>
  <si>
    <t>USBD17</t>
  </si>
  <si>
    <t>USBD18</t>
  </si>
  <si>
    <t>USBD19</t>
  </si>
  <si>
    <t>USBD20</t>
  </si>
  <si>
    <t>USBD21</t>
  </si>
  <si>
    <t>USBD22</t>
  </si>
  <si>
    <t>USBD23</t>
  </si>
  <si>
    <t>USBD24</t>
  </si>
  <si>
    <t>USBD25</t>
  </si>
  <si>
    <t>USBD26</t>
  </si>
  <si>
    <t>USBD27</t>
  </si>
  <si>
    <t>Nota: Devido à programação do Excel, não foi possível colocar as nossas autoavaliações a partir da USBD16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</si>
</sst>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7" workbookViewId="0">
      <selection activeCell="D12" sqref="D12"/>
    </sheetView>
  </sheetViews>
  <sheetFormatPr defaultColWidth="11" defaultRowHeight="15.6" x14ac:dyDescent="0.3"/>
  <cols>
    <col min="2" max="2" width="5.59765625" bestFit="1" customWidth="1"/>
    <col min="3" max="3" width="10" bestFit="1" customWidth="1"/>
    <col min="4" max="19" width="7.8984375" customWidth="1"/>
    <col min="20" max="20" width="8" customWidth="1"/>
  </cols>
  <sheetData>
    <row r="1" spans="1:20" ht="21" x14ac:dyDescent="0.3">
      <c r="A1" s="24" t="s">
        <v>138</v>
      </c>
      <c r="B1" s="1"/>
      <c r="C1" s="1"/>
    </row>
    <row r="2" spans="1:20" x14ac:dyDescent="0.3">
      <c r="A2" s="34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>
        <v>101</v>
      </c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5.9" customHeight="1" thickBot="1" x14ac:dyDescent="0.35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" customHeight="1" thickBot="1" x14ac:dyDescent="0.35">
      <c r="B9" s="1"/>
      <c r="C9" s="1"/>
      <c r="D9" s="42">
        <f>C10</f>
        <v>1221948</v>
      </c>
      <c r="E9" s="43">
        <f>C11</f>
        <v>1190378</v>
      </c>
      <c r="F9" s="43">
        <f>C12</f>
        <v>1220741</v>
      </c>
      <c r="G9" s="43">
        <f>C13</f>
        <v>1221071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2" thickBot="1" x14ac:dyDescent="0.35">
      <c r="B10" s="62" t="s">
        <v>6</v>
      </c>
      <c r="C10" s="37">
        <v>1221948</v>
      </c>
      <c r="D10" s="36">
        <v>4</v>
      </c>
      <c r="E10" s="38">
        <v>4</v>
      </c>
      <c r="F10" s="39">
        <v>4</v>
      </c>
      <c r="G10" s="39">
        <v>4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</v>
      </c>
    </row>
    <row r="11" spans="1:20" ht="16.2" thickBot="1" x14ac:dyDescent="0.35">
      <c r="B11" s="63"/>
      <c r="C11" s="8">
        <v>1190378</v>
      </c>
      <c r="D11" s="9">
        <v>4</v>
      </c>
      <c r="E11" s="36">
        <v>4</v>
      </c>
      <c r="F11" s="35">
        <v>4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</v>
      </c>
    </row>
    <row r="12" spans="1:20" ht="16.2" thickBot="1" x14ac:dyDescent="0.35">
      <c r="B12" s="63"/>
      <c r="C12" s="8">
        <v>1220741</v>
      </c>
      <c r="D12" s="8">
        <v>4</v>
      </c>
      <c r="E12" s="9">
        <v>4</v>
      </c>
      <c r="F12" s="36">
        <v>4</v>
      </c>
      <c r="G12" s="35"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4.25</v>
      </c>
    </row>
    <row r="13" spans="1:20" ht="16.2" thickBot="1" x14ac:dyDescent="0.35">
      <c r="B13" s="63"/>
      <c r="C13" s="8">
        <v>1221071</v>
      </c>
      <c r="D13" s="8">
        <v>4</v>
      </c>
      <c r="E13" s="8">
        <v>4</v>
      </c>
      <c r="F13" s="9">
        <v>4</v>
      </c>
      <c r="G13" s="36">
        <v>4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6.2" thickBot="1" x14ac:dyDescent="0.35">
      <c r="B14" s="63"/>
      <c r="C14" s="8" t="s">
        <v>7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2" thickBot="1" x14ac:dyDescent="0.35">
      <c r="B15" s="63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2" thickBot="1" x14ac:dyDescent="0.35">
      <c r="B16" s="63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2" thickBot="1" x14ac:dyDescent="0.35">
      <c r="B17" s="63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2" thickBot="1" x14ac:dyDescent="0.35">
      <c r="B18" s="63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2" thickBot="1" x14ac:dyDescent="0.35">
      <c r="B19" s="63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2" thickBot="1" x14ac:dyDescent="0.35">
      <c r="B20" s="63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2" thickBot="1" x14ac:dyDescent="0.35">
      <c r="B21" s="63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2" thickBot="1" x14ac:dyDescent="0.35">
      <c r="B22" s="63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2" thickBot="1" x14ac:dyDescent="0.35">
      <c r="B23" s="63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2" thickBot="1" x14ac:dyDescent="0.35">
      <c r="B24" s="64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2" thickBot="1" x14ac:dyDescent="0.35">
      <c r="B25" s="1"/>
      <c r="C25" s="45" t="s">
        <v>5</v>
      </c>
      <c r="D25" s="46">
        <f>AVERAGE(D10:D24)</f>
        <v>4</v>
      </c>
      <c r="E25" s="46">
        <f t="shared" ref="E25:R25" si="1">AVERAGE(E10:E24)</f>
        <v>4</v>
      </c>
      <c r="F25" s="46">
        <f t="shared" si="1"/>
        <v>4</v>
      </c>
      <c r="G25" s="46">
        <f t="shared" si="1"/>
        <v>4.25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3">
      <c r="A27" s="4" t="s">
        <v>18</v>
      </c>
    </row>
    <row r="28" spans="1:19" x14ac:dyDescent="0.3">
      <c r="A28" t="s">
        <v>19</v>
      </c>
    </row>
    <row r="29" spans="1:19" x14ac:dyDescent="0.3">
      <c r="A29" s="3" t="s">
        <v>20</v>
      </c>
    </row>
    <row r="30" spans="1:19" x14ac:dyDescent="0.3">
      <c r="A30" t="s">
        <v>21</v>
      </c>
    </row>
    <row r="31" spans="1:19" x14ac:dyDescent="0.3">
      <c r="A31">
        <v>0</v>
      </c>
      <c r="B31" t="s">
        <v>22</v>
      </c>
    </row>
    <row r="32" spans="1:19" x14ac:dyDescent="0.3">
      <c r="A32">
        <v>1</v>
      </c>
      <c r="B32" t="s">
        <v>23</v>
      </c>
    </row>
    <row r="33" spans="1:2" x14ac:dyDescent="0.3">
      <c r="A33">
        <v>2</v>
      </c>
      <c r="B33" t="s">
        <v>24</v>
      </c>
    </row>
    <row r="34" spans="1:2" x14ac:dyDescent="0.3">
      <c r="A34">
        <v>3</v>
      </c>
      <c r="B34" t="s">
        <v>25</v>
      </c>
    </row>
    <row r="35" spans="1:2" x14ac:dyDescent="0.3">
      <c r="A35">
        <v>4</v>
      </c>
      <c r="B35" t="s">
        <v>26</v>
      </c>
    </row>
    <row r="36" spans="1:2" x14ac:dyDescent="0.3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1"/>
  <sheetViews>
    <sheetView topLeftCell="A15" zoomScale="68" workbookViewId="0">
      <selection activeCell="C18" sqref="C18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0" t="s">
        <v>28</v>
      </c>
    </row>
    <row r="2" spans="1:10" ht="16.2" thickBot="1" x14ac:dyDescent="0.35"/>
    <row r="3" spans="1:10" x14ac:dyDescent="0.3">
      <c r="A3" s="62" t="s">
        <v>29</v>
      </c>
      <c r="B3" s="70" t="s">
        <v>30</v>
      </c>
      <c r="C3" s="70" t="s">
        <v>31</v>
      </c>
      <c r="D3" s="68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2" x14ac:dyDescent="0.3">
      <c r="A4" s="63"/>
      <c r="B4" s="71"/>
      <c r="C4" s="71"/>
      <c r="D4" s="69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7.4" thickBot="1" x14ac:dyDescent="0.35">
      <c r="A5" s="63"/>
      <c r="B5" s="71"/>
      <c r="C5" s="71"/>
      <c r="D5" s="69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6.8" x14ac:dyDescent="0.3">
      <c r="A6" s="14" t="s">
        <v>139</v>
      </c>
      <c r="B6" s="29">
        <v>1190378</v>
      </c>
      <c r="C6" s="29">
        <v>3</v>
      </c>
      <c r="D6" s="60" t="s">
        <v>113</v>
      </c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6.8" x14ac:dyDescent="0.3">
      <c r="A7" s="14" t="s">
        <v>140</v>
      </c>
      <c r="B7" s="29">
        <v>1220741</v>
      </c>
      <c r="C7" s="29">
        <v>4</v>
      </c>
      <c r="D7" s="60" t="s">
        <v>113</v>
      </c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78.75" customHeight="1" x14ac:dyDescent="0.3">
      <c r="A8" s="14" t="s">
        <v>141</v>
      </c>
      <c r="B8" s="29">
        <v>1190378</v>
      </c>
      <c r="C8" s="29">
        <v>4</v>
      </c>
      <c r="D8" s="60" t="s">
        <v>113</v>
      </c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6.8" x14ac:dyDescent="0.3">
      <c r="A9" s="14" t="s">
        <v>142</v>
      </c>
      <c r="B9" s="29">
        <v>1221071</v>
      </c>
      <c r="C9" s="29">
        <v>4</v>
      </c>
      <c r="D9" s="60" t="s">
        <v>113</v>
      </c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6.8" x14ac:dyDescent="0.3">
      <c r="A10" s="14" t="s">
        <v>143</v>
      </c>
      <c r="B10" s="29">
        <v>1221071</v>
      </c>
      <c r="C10" s="29">
        <v>4</v>
      </c>
      <c r="D10" s="60" t="s">
        <v>113</v>
      </c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46.8" x14ac:dyDescent="0.3">
      <c r="A11" s="14" t="s">
        <v>144</v>
      </c>
      <c r="B11" s="29">
        <v>1221948</v>
      </c>
      <c r="C11" s="29">
        <v>4</v>
      </c>
      <c r="D11" s="60" t="s">
        <v>113</v>
      </c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6.8" x14ac:dyDescent="0.3">
      <c r="A12" s="14" t="s">
        <v>145</v>
      </c>
      <c r="B12" s="29">
        <v>1220741</v>
      </c>
      <c r="C12" s="29">
        <v>3</v>
      </c>
      <c r="D12" s="60" t="s">
        <v>113</v>
      </c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6.8" x14ac:dyDescent="0.3">
      <c r="A13" s="14" t="s">
        <v>146</v>
      </c>
      <c r="B13" s="29">
        <v>1220741</v>
      </c>
      <c r="C13" s="29">
        <v>4</v>
      </c>
      <c r="D13" s="60" t="s">
        <v>113</v>
      </c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6.8" x14ac:dyDescent="0.3">
      <c r="A14" s="14" t="s">
        <v>147</v>
      </c>
      <c r="B14" s="29">
        <v>1190378</v>
      </c>
      <c r="C14" s="29">
        <v>4</v>
      </c>
      <c r="D14" s="60" t="s">
        <v>113</v>
      </c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6.8" x14ac:dyDescent="0.3">
      <c r="A15" s="14" t="s">
        <v>148</v>
      </c>
      <c r="B15" s="29">
        <v>1221071</v>
      </c>
      <c r="C15" s="29">
        <v>4</v>
      </c>
      <c r="D15" s="60" t="s">
        <v>113</v>
      </c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6.8" x14ac:dyDescent="0.3">
      <c r="A16" s="14" t="s">
        <v>149</v>
      </c>
      <c r="B16" s="29">
        <v>1221071</v>
      </c>
      <c r="C16" s="29">
        <v>4</v>
      </c>
      <c r="D16" s="60" t="s">
        <v>113</v>
      </c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6.8" x14ac:dyDescent="0.3">
      <c r="A17" s="14" t="s">
        <v>150</v>
      </c>
      <c r="B17" s="29">
        <v>1221948</v>
      </c>
      <c r="C17" s="29">
        <v>4</v>
      </c>
      <c r="D17" s="60" t="s">
        <v>113</v>
      </c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6.8" x14ac:dyDescent="0.3">
      <c r="A18" s="14" t="s">
        <v>151</v>
      </c>
      <c r="B18" s="29">
        <v>1221948</v>
      </c>
      <c r="C18" s="29"/>
      <c r="D18" s="60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46.8" x14ac:dyDescent="0.3">
      <c r="A19" s="14" t="s">
        <v>152</v>
      </c>
      <c r="B19" s="29">
        <v>1221948</v>
      </c>
      <c r="C19" s="29"/>
      <c r="D19" s="60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6.8" x14ac:dyDescent="0.3">
      <c r="A20" s="14" t="s">
        <v>153</v>
      </c>
      <c r="B20" s="29">
        <v>1190378</v>
      </c>
      <c r="C20" s="29"/>
      <c r="D20" s="60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6.8" x14ac:dyDescent="0.3">
      <c r="A21" s="14" t="s">
        <v>154</v>
      </c>
      <c r="B21" s="29">
        <v>1220741</v>
      </c>
      <c r="C21" s="29"/>
      <c r="D21" s="60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6.8" x14ac:dyDescent="0.3">
      <c r="A22" s="14" t="s">
        <v>155</v>
      </c>
      <c r="B22" s="29">
        <v>1221071</v>
      </c>
      <c r="C22" s="29"/>
      <c r="D22" s="60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6.8" x14ac:dyDescent="0.3">
      <c r="A23" s="14" t="s">
        <v>156</v>
      </c>
      <c r="B23" s="29"/>
      <c r="C23" s="29"/>
      <c r="D23" s="60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6.8" x14ac:dyDescent="0.3">
      <c r="A24" s="14" t="s">
        <v>157</v>
      </c>
      <c r="B24" s="29">
        <v>1221071</v>
      </c>
      <c r="C24" s="29"/>
      <c r="D24" s="60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47.4" thickBot="1" x14ac:dyDescent="0.35">
      <c r="A25" s="14" t="s">
        <v>158</v>
      </c>
      <c r="B25" s="54">
        <v>1220741</v>
      </c>
      <c r="C25" s="54"/>
      <c r="D25" s="61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  <row r="26" spans="1:10" ht="47.4" thickBot="1" x14ac:dyDescent="0.35">
      <c r="A26" s="14" t="s">
        <v>159</v>
      </c>
      <c r="B26" s="54"/>
      <c r="C26" s="54"/>
      <c r="D26" s="61"/>
      <c r="E26" s="22" t="s">
        <v>39</v>
      </c>
      <c r="F26" s="23" t="s">
        <v>40</v>
      </c>
      <c r="G26" s="23" t="s">
        <v>41</v>
      </c>
      <c r="H26" s="23" t="s">
        <v>42</v>
      </c>
      <c r="I26" s="23" t="s">
        <v>43</v>
      </c>
      <c r="J26" s="33" t="s">
        <v>45</v>
      </c>
    </row>
    <row r="27" spans="1:10" ht="47.4" thickBot="1" x14ac:dyDescent="0.35">
      <c r="A27" s="14" t="s">
        <v>160</v>
      </c>
      <c r="B27" s="54"/>
      <c r="C27" s="54"/>
      <c r="D27" s="61"/>
      <c r="E27" s="22" t="s">
        <v>39</v>
      </c>
      <c r="F27" s="23" t="s">
        <v>40</v>
      </c>
      <c r="G27" s="23" t="s">
        <v>41</v>
      </c>
      <c r="H27" s="23" t="s">
        <v>42</v>
      </c>
      <c r="I27" s="23" t="s">
        <v>43</v>
      </c>
      <c r="J27" s="33" t="s">
        <v>45</v>
      </c>
    </row>
    <row r="28" spans="1:10" ht="47.4" thickBot="1" x14ac:dyDescent="0.35">
      <c r="A28" s="14" t="s">
        <v>161</v>
      </c>
      <c r="B28" s="54"/>
      <c r="C28" s="54"/>
      <c r="D28" s="61"/>
      <c r="E28" s="22" t="s">
        <v>39</v>
      </c>
      <c r="F28" s="23" t="s">
        <v>40</v>
      </c>
      <c r="G28" s="23" t="s">
        <v>41</v>
      </c>
      <c r="H28" s="23" t="s">
        <v>42</v>
      </c>
      <c r="I28" s="23" t="s">
        <v>43</v>
      </c>
      <c r="J28" s="33" t="s">
        <v>45</v>
      </c>
    </row>
    <row r="29" spans="1:10" ht="47.4" thickBot="1" x14ac:dyDescent="0.35">
      <c r="A29" s="14" t="s">
        <v>162</v>
      </c>
      <c r="B29" s="54"/>
      <c r="C29" s="54"/>
      <c r="D29" s="61"/>
      <c r="E29" s="22" t="s">
        <v>39</v>
      </c>
      <c r="F29" s="23" t="s">
        <v>40</v>
      </c>
      <c r="G29" s="23" t="s">
        <v>41</v>
      </c>
      <c r="H29" s="23" t="s">
        <v>42</v>
      </c>
      <c r="I29" s="23" t="s">
        <v>43</v>
      </c>
      <c r="J29" s="33" t="s">
        <v>45</v>
      </c>
    </row>
    <row r="31" spans="1:10" x14ac:dyDescent="0.3">
      <c r="B31" s="4" t="s">
        <v>163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:J29">
    <cfRule type="expression" dxfId="0" priority="1" stopIfTrue="1">
      <formula>$C6=E$3</formula>
    </cfRule>
  </conditionalFormatting>
  <dataValidations count="2">
    <dataValidation type="list" allowBlank="1" showInputMessage="1" showErrorMessage="1" sqref="C18:C29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0"/>
  <sheetViews>
    <sheetView topLeftCell="A6" workbookViewId="0">
      <selection activeCell="E7" sqref="E7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3" width="7" style="1" customWidth="1"/>
    <col min="4" max="4" width="8.19921875" style="1" customWidth="1"/>
    <col min="5" max="5" width="8.8984375" style="1" customWidth="1"/>
    <col min="6" max="6" width="7.5" style="1" customWidth="1"/>
    <col min="7" max="7" width="7.8984375" style="1" customWidth="1"/>
    <col min="8" max="8" width="9.8984375" style="1" customWidth="1"/>
    <col min="9" max="9" width="11.5" style="1" customWidth="1"/>
    <col min="10" max="10" width="15.5" style="1" customWidth="1"/>
    <col min="11" max="11" width="17" style="1" customWidth="1"/>
    <col min="12" max="12" width="13.19921875" style="1" customWidth="1"/>
    <col min="13" max="13" width="14.59765625" style="1" customWidth="1"/>
    <col min="14" max="14" width="10.19921875" style="1" customWidth="1"/>
    <col min="15" max="15" width="9" style="1" customWidth="1"/>
    <col min="16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984375" style="1" bestFit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15" ht="21" x14ac:dyDescent="0.3">
      <c r="A1" s="24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6.2" thickBot="1" x14ac:dyDescent="0.35"/>
    <row r="3" spans="1:15" ht="49.8" x14ac:dyDescent="0.3">
      <c r="A3" s="19" t="s">
        <v>49</v>
      </c>
      <c r="B3" s="20" t="s">
        <v>46</v>
      </c>
      <c r="C3" s="20">
        <f>'Group and Self Assessment'!C10</f>
        <v>1221948</v>
      </c>
      <c r="D3" s="20">
        <f>'Group and Self Assessment'!C11</f>
        <v>1190378</v>
      </c>
      <c r="E3" s="20">
        <f>'Group and Self Assessment'!C12</f>
        <v>1220741</v>
      </c>
      <c r="F3" s="20">
        <f>'Group and Self Assessment'!C13</f>
        <v>1221071</v>
      </c>
      <c r="G3" s="20" t="s">
        <v>5</v>
      </c>
      <c r="H3" s="26">
        <f>0</f>
        <v>0</v>
      </c>
      <c r="I3" s="21">
        <f>1</f>
        <v>1</v>
      </c>
      <c r="J3" s="21">
        <f>2</f>
        <v>2</v>
      </c>
      <c r="K3" s="26">
        <f>3</f>
        <v>3</v>
      </c>
      <c r="L3" s="26">
        <f>4</f>
        <v>4</v>
      </c>
      <c r="M3" s="26">
        <f>5</f>
        <v>5</v>
      </c>
      <c r="N3" s="21" t="s">
        <v>50</v>
      </c>
      <c r="O3" s="12" t="s">
        <v>32</v>
      </c>
    </row>
    <row r="4" spans="1:15" ht="124.8" x14ac:dyDescent="0.3">
      <c r="A4" s="14" t="s">
        <v>51</v>
      </c>
      <c r="B4" s="17">
        <v>0.1</v>
      </c>
      <c r="C4" s="25">
        <v>5</v>
      </c>
      <c r="D4" s="25">
        <v>5</v>
      </c>
      <c r="E4" s="25">
        <v>4</v>
      </c>
      <c r="F4" s="25">
        <v>5</v>
      </c>
      <c r="G4" s="27">
        <f>AVERAGE(C4:F4)</f>
        <v>4.75</v>
      </c>
      <c r="H4" s="7" t="s">
        <v>52</v>
      </c>
      <c r="I4" s="7" t="s">
        <v>53</v>
      </c>
      <c r="J4" s="7" t="s">
        <v>54</v>
      </c>
      <c r="K4" s="7" t="s">
        <v>55</v>
      </c>
      <c r="L4" s="7" t="s">
        <v>56</v>
      </c>
      <c r="M4" s="7" t="s">
        <v>57</v>
      </c>
      <c r="N4" s="7"/>
      <c r="O4" s="15"/>
    </row>
    <row r="5" spans="1:15" ht="156" x14ac:dyDescent="0.3">
      <c r="A5" s="14" t="s">
        <v>58</v>
      </c>
      <c r="B5" s="17">
        <v>0.2</v>
      </c>
      <c r="C5" s="25">
        <v>4</v>
      </c>
      <c r="D5" s="25">
        <v>4</v>
      </c>
      <c r="E5" s="25">
        <v>4</v>
      </c>
      <c r="F5" s="25">
        <v>4</v>
      </c>
      <c r="G5" s="27">
        <f>AVERAGE(C5:F5)</f>
        <v>4</v>
      </c>
      <c r="H5" s="7" t="s">
        <v>59</v>
      </c>
      <c r="I5" s="7" t="s">
        <v>60</v>
      </c>
      <c r="J5" s="7" t="s">
        <v>61</v>
      </c>
      <c r="K5" s="7" t="s">
        <v>62</v>
      </c>
      <c r="L5" s="7" t="s">
        <v>63</v>
      </c>
      <c r="M5" s="7" t="s">
        <v>64</v>
      </c>
      <c r="N5" s="7"/>
      <c r="O5" s="15"/>
    </row>
    <row r="6" spans="1:15" ht="109.2" x14ac:dyDescent="0.3">
      <c r="A6" s="14" t="s">
        <v>65</v>
      </c>
      <c r="B6" s="17">
        <v>0.5</v>
      </c>
      <c r="C6" s="25">
        <v>4</v>
      </c>
      <c r="D6" s="25">
        <v>4</v>
      </c>
      <c r="E6" s="25">
        <v>4</v>
      </c>
      <c r="F6" s="25">
        <v>4</v>
      </c>
      <c r="G6" s="27">
        <f>AVERAGE(C6:F6)</f>
        <v>4</v>
      </c>
      <c r="H6" s="7" t="s">
        <v>66</v>
      </c>
      <c r="I6" s="7" t="s">
        <v>67</v>
      </c>
      <c r="J6" s="7" t="s">
        <v>68</v>
      </c>
      <c r="K6" s="7" t="s">
        <v>69</v>
      </c>
      <c r="L6" s="7" t="s">
        <v>70</v>
      </c>
      <c r="M6" s="7" t="s">
        <v>64</v>
      </c>
      <c r="N6" s="7"/>
      <c r="O6" s="15"/>
    </row>
    <row r="7" spans="1:15" ht="140.4" x14ac:dyDescent="0.3">
      <c r="A7" s="14" t="s">
        <v>71</v>
      </c>
      <c r="B7" s="17">
        <v>0.2</v>
      </c>
      <c r="C7" s="25">
        <v>4</v>
      </c>
      <c r="D7" s="25">
        <v>4</v>
      </c>
      <c r="E7" s="25">
        <v>4</v>
      </c>
      <c r="F7" s="25">
        <v>4</v>
      </c>
      <c r="G7" s="27">
        <f>AVERAGE(C7:F7)</f>
        <v>4</v>
      </c>
      <c r="H7" s="7" t="s">
        <v>72</v>
      </c>
      <c r="I7" s="7" t="s">
        <v>73</v>
      </c>
      <c r="J7" s="7" t="s">
        <v>74</v>
      </c>
      <c r="K7" s="7" t="s">
        <v>75</v>
      </c>
      <c r="L7" s="7" t="s">
        <v>76</v>
      </c>
      <c r="M7" s="7" t="s">
        <v>64</v>
      </c>
      <c r="N7" s="7"/>
      <c r="O7" s="15"/>
    </row>
    <row r="8" spans="1:15" x14ac:dyDescent="0.3">
      <c r="A8" s="14" t="s">
        <v>47</v>
      </c>
      <c r="B8" s="18">
        <f>SUM(B4:B7)</f>
        <v>1</v>
      </c>
      <c r="C8" s="7">
        <f t="shared" ref="C8:F8" si="0">SUMPRODUCT(C4:C7,$B$4:$B$7)</f>
        <v>4.0999999999999996</v>
      </c>
      <c r="D8" s="7">
        <f t="shared" si="0"/>
        <v>4.0999999999999996</v>
      </c>
      <c r="E8" s="7">
        <f t="shared" si="0"/>
        <v>4</v>
      </c>
      <c r="F8" s="7">
        <f t="shared" si="0"/>
        <v>4.0999999999999996</v>
      </c>
      <c r="G8" s="27"/>
      <c r="H8" s="7"/>
      <c r="I8" s="7"/>
      <c r="J8" s="7"/>
      <c r="K8" s="7"/>
      <c r="L8" s="7"/>
      <c r="M8" s="7"/>
      <c r="N8" s="7"/>
      <c r="O8" s="15"/>
    </row>
    <row r="9" spans="1:15" ht="16.2" thickBot="1" x14ac:dyDescent="0.35">
      <c r="A9" s="22" t="s">
        <v>77</v>
      </c>
      <c r="B9" s="23"/>
      <c r="C9" s="23">
        <f>C8/5*20</f>
        <v>16.399999999999999</v>
      </c>
      <c r="D9" s="23">
        <f t="shared" ref="D9:F9" si="1">D8/5*20</f>
        <v>16.399999999999999</v>
      </c>
      <c r="E9" s="23">
        <f t="shared" si="1"/>
        <v>16</v>
      </c>
      <c r="F9" s="23">
        <f t="shared" si="1"/>
        <v>16.399999999999999</v>
      </c>
      <c r="G9" s="28"/>
      <c r="H9" s="23"/>
      <c r="I9" s="23"/>
      <c r="J9" s="23"/>
      <c r="K9" s="23"/>
      <c r="L9" s="23"/>
      <c r="M9" s="23"/>
      <c r="N9" s="23"/>
      <c r="O9" s="16"/>
    </row>
    <row r="10" spans="1:15" x14ac:dyDescent="0.3">
      <c r="A10" s="5"/>
    </row>
  </sheetData>
  <phoneticPr fontId="3" type="noConversion"/>
  <dataValidations count="1">
    <dataValidation type="list" allowBlank="1" showInputMessage="1" showErrorMessage="1" sqref="C4:F7" xr:uid="{00000000-0002-0000-0200-000000000000}">
      <formula1>$H$3:$M$3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abSelected="1" topLeftCell="A8" workbookViewId="0">
      <selection activeCell="F12" sqref="F12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3" width="8.59765625" style="1" customWidth="1"/>
    <col min="4" max="4" width="8.19921875" style="1" customWidth="1"/>
    <col min="5" max="5" width="7.8984375" style="1" customWidth="1"/>
    <col min="6" max="6" width="8.19921875" style="1" customWidth="1"/>
    <col min="7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">
      <c r="A3" s="19" t="s">
        <v>49</v>
      </c>
      <c r="B3" s="20" t="s">
        <v>46</v>
      </c>
      <c r="C3" s="20">
        <f>'Group and Self Assessment'!C10</f>
        <v>1221948</v>
      </c>
      <c r="D3" s="20">
        <f>'Group and Self Assessment'!C11</f>
        <v>1190378</v>
      </c>
      <c r="E3" s="20">
        <f>'Group and Self Assessment'!C12</f>
        <v>1220741</v>
      </c>
      <c r="F3" s="20">
        <f>'Group and Self Assessment'!C13</f>
        <v>1221071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50</v>
      </c>
      <c r="Z3" s="12" t="s">
        <v>32</v>
      </c>
    </row>
    <row r="4" spans="1:26" ht="144.75" customHeight="1" x14ac:dyDescent="0.3">
      <c r="A4" s="14" t="s">
        <v>79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4</v>
      </c>
      <c r="S4" s="59" t="s">
        <v>80</v>
      </c>
      <c r="T4" s="59" t="s">
        <v>81</v>
      </c>
      <c r="U4" s="59" t="s">
        <v>82</v>
      </c>
      <c r="V4" s="59" t="s">
        <v>83</v>
      </c>
      <c r="W4" s="59" t="s">
        <v>84</v>
      </c>
      <c r="X4" s="59" t="s">
        <v>85</v>
      </c>
      <c r="Y4" s="56"/>
      <c r="Z4" s="15"/>
    </row>
    <row r="5" spans="1:26" ht="101.25" customHeight="1" x14ac:dyDescent="0.3">
      <c r="A5" s="14" t="s">
        <v>86</v>
      </c>
      <c r="B5" s="17">
        <v>0.1</v>
      </c>
      <c r="C5" s="25">
        <v>4</v>
      </c>
      <c r="D5" s="25">
        <v>3</v>
      </c>
      <c r="E5" s="25">
        <v>3</v>
      </c>
      <c r="F5" s="25">
        <v>3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3.25</v>
      </c>
      <c r="S5" s="59" t="s">
        <v>87</v>
      </c>
      <c r="T5" s="59" t="s">
        <v>88</v>
      </c>
      <c r="U5" s="59" t="s">
        <v>89</v>
      </c>
      <c r="V5" s="59" t="s">
        <v>90</v>
      </c>
      <c r="W5" s="59" t="s">
        <v>91</v>
      </c>
      <c r="X5" s="59" t="s">
        <v>92</v>
      </c>
      <c r="Y5" s="56"/>
      <c r="Z5" s="15"/>
    </row>
    <row r="6" spans="1:26" ht="46.8" x14ac:dyDescent="0.3">
      <c r="A6" s="14" t="s">
        <v>93</v>
      </c>
      <c r="B6" s="17">
        <v>0.05</v>
      </c>
      <c r="C6" s="25">
        <v>5</v>
      </c>
      <c r="D6" s="25">
        <v>5</v>
      </c>
      <c r="E6" s="25">
        <v>5</v>
      </c>
      <c r="F6" s="25">
        <v>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5</v>
      </c>
      <c r="S6" s="59" t="s">
        <v>94</v>
      </c>
      <c r="T6" s="59" t="s">
        <v>95</v>
      </c>
      <c r="U6" s="59" t="s">
        <v>96</v>
      </c>
      <c r="V6" s="59" t="s">
        <v>97</v>
      </c>
      <c r="W6" s="59" t="s">
        <v>98</v>
      </c>
      <c r="X6" s="59" t="s">
        <v>99</v>
      </c>
      <c r="Y6" s="56"/>
      <c r="Z6" s="15"/>
    </row>
    <row r="7" spans="1:26" ht="46.8" x14ac:dyDescent="0.3">
      <c r="A7" s="14" t="s">
        <v>100</v>
      </c>
      <c r="B7" s="17">
        <v>0.05</v>
      </c>
      <c r="C7" s="25">
        <v>3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3.75</v>
      </c>
      <c r="S7" s="59" t="s">
        <v>94</v>
      </c>
      <c r="T7" s="59" t="s">
        <v>101</v>
      </c>
      <c r="U7" s="59" t="s">
        <v>102</v>
      </c>
      <c r="V7" s="59" t="s">
        <v>103</v>
      </c>
      <c r="W7" s="59" t="s">
        <v>104</v>
      </c>
      <c r="X7" s="59" t="s">
        <v>105</v>
      </c>
      <c r="Y7" s="56"/>
      <c r="Z7" s="15"/>
    </row>
    <row r="8" spans="1:26" ht="62.4" x14ac:dyDescent="0.3">
      <c r="A8" s="14" t="s">
        <v>106</v>
      </c>
      <c r="B8" s="17">
        <v>0.1</v>
      </c>
      <c r="C8" s="25">
        <v>4</v>
      </c>
      <c r="D8" s="25">
        <v>4</v>
      </c>
      <c r="E8" s="25">
        <v>4</v>
      </c>
      <c r="F8" s="25">
        <v>4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4</v>
      </c>
      <c r="S8" s="59" t="s">
        <v>94</v>
      </c>
      <c r="T8" s="59" t="s">
        <v>107</v>
      </c>
      <c r="U8" s="59" t="s">
        <v>108</v>
      </c>
      <c r="V8" s="59" t="s">
        <v>109</v>
      </c>
      <c r="W8" s="59" t="s">
        <v>110</v>
      </c>
      <c r="X8" s="59" t="s">
        <v>111</v>
      </c>
      <c r="Y8" s="56"/>
      <c r="Z8" s="15"/>
    </row>
    <row r="9" spans="1:26" ht="62.4" x14ac:dyDescent="0.3">
      <c r="A9" s="14" t="s">
        <v>112</v>
      </c>
      <c r="B9" s="17">
        <v>0.05</v>
      </c>
      <c r="C9" s="25">
        <v>4</v>
      </c>
      <c r="D9" s="25">
        <v>3</v>
      </c>
      <c r="E9" s="25">
        <v>4</v>
      </c>
      <c r="F9" s="25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3.75</v>
      </c>
      <c r="S9" s="59" t="s">
        <v>113</v>
      </c>
      <c r="T9" s="59" t="s">
        <v>114</v>
      </c>
      <c r="U9" s="59"/>
      <c r="V9" s="59" t="s">
        <v>115</v>
      </c>
      <c r="W9" s="59"/>
      <c r="X9" s="59" t="s">
        <v>116</v>
      </c>
      <c r="Y9" s="56"/>
      <c r="Z9" s="15"/>
    </row>
    <row r="10" spans="1:26" ht="93.6" x14ac:dyDescent="0.3">
      <c r="A10" s="14" t="s">
        <v>117</v>
      </c>
      <c r="B10" s="17">
        <v>0.1</v>
      </c>
      <c r="C10" s="25">
        <v>4</v>
      </c>
      <c r="D10" s="25">
        <v>4</v>
      </c>
      <c r="E10" s="25">
        <v>4</v>
      </c>
      <c r="F10" s="25">
        <v>3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3.75</v>
      </c>
      <c r="S10" s="59" t="s">
        <v>113</v>
      </c>
      <c r="T10" s="59" t="s">
        <v>118</v>
      </c>
      <c r="U10" s="59" t="s">
        <v>119</v>
      </c>
      <c r="V10" s="59" t="s">
        <v>120</v>
      </c>
      <c r="W10" s="59" t="s">
        <v>121</v>
      </c>
      <c r="X10" s="59" t="s">
        <v>122</v>
      </c>
      <c r="Y10" s="56"/>
      <c r="Z10" s="15"/>
    </row>
    <row r="11" spans="1:26" ht="31.2" x14ac:dyDescent="0.3">
      <c r="A11" s="14" t="s">
        <v>123</v>
      </c>
      <c r="B11" s="17">
        <v>0.1</v>
      </c>
      <c r="C11" s="25">
        <v>4</v>
      </c>
      <c r="D11" s="25">
        <v>3</v>
      </c>
      <c r="E11" s="25">
        <v>4</v>
      </c>
      <c r="F11" s="25">
        <v>4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3.75</v>
      </c>
      <c r="S11" s="59" t="s">
        <v>113</v>
      </c>
      <c r="T11" s="59" t="s">
        <v>124</v>
      </c>
      <c r="U11" s="59" t="s">
        <v>125</v>
      </c>
      <c r="V11" s="59" t="s">
        <v>126</v>
      </c>
      <c r="W11" s="59" t="s">
        <v>127</v>
      </c>
      <c r="X11" s="59" t="s">
        <v>128</v>
      </c>
      <c r="Y11" s="56"/>
      <c r="Z11" s="15"/>
    </row>
    <row r="12" spans="1:26" ht="31.2" x14ac:dyDescent="0.3">
      <c r="A12" s="14" t="s">
        <v>129</v>
      </c>
      <c r="B12" s="17">
        <v>0.1</v>
      </c>
      <c r="C12" s="25">
        <v>4</v>
      </c>
      <c r="D12" s="25">
        <v>4</v>
      </c>
      <c r="E12" s="25">
        <v>4</v>
      </c>
      <c r="F12" s="25">
        <v>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4</v>
      </c>
      <c r="S12" s="59" t="s">
        <v>113</v>
      </c>
      <c r="T12" s="59" t="s">
        <v>124</v>
      </c>
      <c r="U12" s="59" t="s">
        <v>125</v>
      </c>
      <c r="V12" s="59" t="s">
        <v>126</v>
      </c>
      <c r="W12" s="59" t="s">
        <v>127</v>
      </c>
      <c r="X12" s="59" t="s">
        <v>128</v>
      </c>
      <c r="Y12" s="56"/>
      <c r="Z12" s="15"/>
    </row>
    <row r="13" spans="1:26" ht="46.8" x14ac:dyDescent="0.3">
      <c r="A13" s="14" t="s">
        <v>130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5</v>
      </c>
      <c r="S13" s="59" t="s">
        <v>131</v>
      </c>
      <c r="T13" s="59" t="s">
        <v>132</v>
      </c>
      <c r="U13" s="59" t="s">
        <v>133</v>
      </c>
      <c r="V13" s="59" t="s">
        <v>134</v>
      </c>
      <c r="W13" s="59" t="s">
        <v>135</v>
      </c>
      <c r="X13" s="59" t="s">
        <v>136</v>
      </c>
      <c r="Y13" s="56"/>
      <c r="Z13" s="15"/>
    </row>
    <row r="14" spans="1:26" ht="31.2" x14ac:dyDescent="0.3">
      <c r="A14" s="14" t="s">
        <v>137</v>
      </c>
      <c r="B14" s="17">
        <v>0.15</v>
      </c>
      <c r="C14" s="25">
        <v>4</v>
      </c>
      <c r="D14" s="25">
        <v>4</v>
      </c>
      <c r="E14" s="25">
        <v>4</v>
      </c>
      <c r="F14" s="25">
        <v>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4</v>
      </c>
      <c r="S14" s="59" t="s">
        <v>113</v>
      </c>
      <c r="T14" s="59" t="s">
        <v>124</v>
      </c>
      <c r="U14" s="59" t="s">
        <v>125</v>
      </c>
      <c r="V14" s="59" t="s">
        <v>126</v>
      </c>
      <c r="W14" s="59" t="s">
        <v>127</v>
      </c>
      <c r="X14" s="59" t="s">
        <v>128</v>
      </c>
      <c r="Y14" s="56"/>
      <c r="Z14" s="15"/>
    </row>
    <row r="15" spans="1:26" x14ac:dyDescent="0.3">
      <c r="A15" s="14" t="s">
        <v>47</v>
      </c>
      <c r="B15" s="18">
        <f>SUM(B4:B14)</f>
        <v>1</v>
      </c>
      <c r="C15" s="7">
        <f>SUMPRODUCT(C4:C14,$B$4:$B$14)</f>
        <v>4.0999999999999996</v>
      </c>
      <c r="D15" s="7">
        <f t="shared" ref="D15:Q15" si="4">SUMPRODUCT(D4:D14,$B$4:$B$14)</f>
        <v>3.9000000000000004</v>
      </c>
      <c r="E15" s="7">
        <f t="shared" si="4"/>
        <v>4.05</v>
      </c>
      <c r="F15" s="7">
        <f t="shared" si="4"/>
        <v>3.95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">
      <c r="A16" s="22" t="s">
        <v>77</v>
      </c>
      <c r="B16" s="23"/>
      <c r="C16" s="23">
        <f>C15/5*20</f>
        <v>16.399999999999999</v>
      </c>
      <c r="D16" s="23">
        <f t="shared" ref="D16:Q16" si="5">D15/5*20</f>
        <v>15.600000000000001</v>
      </c>
      <c r="E16" s="23">
        <f t="shared" si="5"/>
        <v>16.2</v>
      </c>
      <c r="F16" s="23">
        <f t="shared" si="5"/>
        <v>15.8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63ee49-d5ca-4566-8d9a-132778b8595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64391778E2B4FBABC02A2DE5CC80E" ma:contentTypeVersion="7" ma:contentTypeDescription="Create a new document." ma:contentTypeScope="" ma:versionID="5bce90e13c0fab2a1ea128bf7d0f7318">
  <xsd:schema xmlns:xsd="http://www.w3.org/2001/XMLSchema" xmlns:xs="http://www.w3.org/2001/XMLSchema" xmlns:p="http://schemas.microsoft.com/office/2006/metadata/properties" xmlns:ns3="b163ee49-d5ca-4566-8d9a-132778b8595f" xmlns:ns4="bd9de7ca-1bc7-4476-8342-8c6da5362d49" targetNamespace="http://schemas.microsoft.com/office/2006/metadata/properties" ma:root="true" ma:fieldsID="280d9a5a0ea95f8e464e49e24e62cec2" ns3:_="" ns4:_="">
    <xsd:import namespace="b163ee49-d5ca-4566-8d9a-132778b8595f"/>
    <xsd:import namespace="bd9de7ca-1bc7-4476-8342-8c6da5362d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3ee49-d5ca-4566-8d9a-132778b85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9de7ca-1bc7-4476-8342-8c6da5362d4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schemas.microsoft.com/office/2006/documentManagement/types"/>
    <ds:schemaRef ds:uri="http://purl.org/dc/dcmitype/"/>
    <ds:schemaRef ds:uri="http://purl.org/dc/terms/"/>
    <ds:schemaRef ds:uri="bd9de7ca-1bc7-4476-8342-8c6da5362d49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b163ee49-d5ca-4566-8d9a-132778b8595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60599F1-D314-4B53-B3BE-C73B9A1F81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63ee49-d5ca-4566-8d9a-132778b8595f"/>
    <ds:schemaRef ds:uri="bd9de7ca-1bc7-4476-8342-8c6da5362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Diogo Filipe Sousa Cunha</cp:lastModifiedBy>
  <cp:revision/>
  <dcterms:created xsi:type="dcterms:W3CDTF">2021-10-23T17:18:59Z</dcterms:created>
  <dcterms:modified xsi:type="dcterms:W3CDTF">2024-01-03T22:16:04Z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0x01010076764391778E2B4FBABC02A2DE5CC80E</vt:lpwstr>
  </property>
</Properties>
</file>