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4" sheetId="1" state="visible" r:id="rId3"/>
    <sheet name="15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<sst xmlns="http://schemas.openxmlformats.org/spreadsheetml/2006/main" count="60" uniqueCount="49">
  <si>
    <t xml:space="preserve">N=</t>
  </si>
  <si>
    <t xml:space="preserve">&lt;- ВХОДНЫЕ ДАННЫЕ</t>
  </si>
  <si>
    <t xml:space="preserve">&lt;- пересчитать если изменится N</t>
  </si>
  <si>
    <t xml:space="preserve">N!=</t>
  </si>
  <si>
    <t xml:space="preserve">(N-1)!=</t>
  </si>
  <si>
    <t xml:space="preserve">N^(n-N)</t>
  </si>
  <si>
    <t xml:space="preserve">n!</t>
  </si>
  <si>
    <t xml:space="preserve">R1^n</t>
  </si>
  <si>
    <t xml:space="preserve">R2^n</t>
  </si>
  <si>
    <t xml:space="preserve">R3^n</t>
  </si>
  <si>
    <t xml:space="preserve">R4^n</t>
  </si>
  <si>
    <t xml:space="preserve">n</t>
  </si>
  <si>
    <t xml:space="preserve">R1</t>
  </si>
  <si>
    <t xml:space="preserve">R2</t>
  </si>
  <si>
    <t xml:space="preserve">R3</t>
  </si>
  <si>
    <t xml:space="preserve">R4</t>
  </si>
  <si>
    <t xml:space="preserve">R1^N</t>
  </si>
  <si>
    <t xml:space="preserve">R2^N</t>
  </si>
  <si>
    <t xml:space="preserve">R3^N</t>
  </si>
  <si>
    <t xml:space="preserve">R4^N</t>
  </si>
  <si>
    <t xml:space="preserve">N-R1</t>
  </si>
  <si>
    <t xml:space="preserve">N-R2</t>
  </si>
  <si>
    <t xml:space="preserve">N-R3</t>
  </si>
  <si>
    <t xml:space="preserve">N-R4</t>
  </si>
  <si>
    <t xml:space="preserve">СУММ1</t>
  </si>
  <si>
    <t xml:space="preserve">СУММ2</t>
  </si>
  <si>
    <t xml:space="preserve">СУММ3</t>
  </si>
  <si>
    <t xml:space="preserve">СУММ4</t>
  </si>
  <si>
    <t xml:space="preserve">P0_1</t>
  </si>
  <si>
    <t xml:space="preserve">P0_2</t>
  </si>
  <si>
    <t xml:space="preserve">P0_3</t>
  </si>
  <si>
    <t xml:space="preserve">P0_4</t>
  </si>
  <si>
    <t xml:space="preserve">Сммировать до:</t>
  </si>
  <si>
    <t xml:space="preserve">R1^n/n!</t>
  </si>
  <si>
    <t xml:space="preserve">R2^n/n!</t>
  </si>
  <si>
    <t xml:space="preserve">R3^n/n!</t>
  </si>
  <si>
    <t xml:space="preserve">R4^n/n!</t>
  </si>
  <si>
    <t xml:space="preserve">№</t>
  </si>
  <si>
    <t xml:space="preserve">N</t>
  </si>
  <si>
    <t xml:space="preserve">B</t>
  </si>
  <si>
    <t xml:space="preserve">μ</t>
  </si>
  <si>
    <t xml:space="preserve">R</t>
  </si>
  <si>
    <t xml:space="preserve">p</t>
  </si>
  <si>
    <t xml:space="preserve">l</t>
  </si>
  <si>
    <t xml:space="preserve">W</t>
  </si>
  <si>
    <t xml:space="preserve">V</t>
  </si>
  <si>
    <t xml:space="preserve">U</t>
  </si>
  <si>
    <t xml:space="preserve">λ=</t>
  </si>
  <si>
    <t xml:space="preserve">θ=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</si>
</sst>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0000"/>
    <numFmt numFmtId="167" formatCode="0.000000000"/>
    <numFmt numFmtId="168" formatCode="0"/>
    <numFmt numFmtId="169" formatCode="0.0000000000"/>
    <numFmt numFmtId="170" formatCode="0.00000"/>
  </numFmts>
  <fonts count="10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4"/>
      <color theme="1"/>
      <name val="Calibri"/>
      <family val="2"/>
      <charset val="204"/>
    </font>
    <font>
      <b val="true"/>
      <sz val="11"/>
      <color theme="0"/>
      <name val="Calibri"/>
      <family val="2"/>
      <charset val="204"/>
    </font>
    <font>
      <sz val="11"/>
      <color theme="0"/>
      <name val="Calibri"/>
      <family val="2"/>
      <charset val="1"/>
    </font>
    <font>
      <sz val="10"/>
      <color rgb="FF000000"/>
      <name val="Arial"/>
      <family val="2"/>
    </font>
    <font>
      <sz val="12"/>
      <name val="Arial"/>
      <family val="2"/>
      <charset val="204"/>
    </font>
    <font>
      <sz val="1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"/>
        <bgColor rgb="FFFFFFFF"/>
      </patternFill>
    </fill>
    <fill>
      <patternFill patternType="solid">
        <fgColor theme="4" tint="0.5999"/>
        <bgColor rgb="FF99CCFF"/>
      </patternFill>
    </fill>
    <fill>
      <patternFill patternType="solid">
        <fgColor theme="1"/>
        <bgColor rgb="FF003300"/>
      </patternFill>
    </fill>
    <fill>
      <patternFill patternType="solid">
        <fgColor rgb="FFFFC000"/>
        <bgColor rgb="FFFFD320"/>
      </patternFill>
    </fill>
    <fill>
      <patternFill patternType="solid">
        <fgColor rgb="FFFF0000"/>
        <bgColor rgb="FFFF420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'14'!$S$6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'14'!$R$7:$R$19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'14'!$S$7:$S$19</c:f>
              <c:numCache>
                <c:formatCode>0.0000000000</c:formatCode>
                <c:ptCount val="13"/>
                <c:pt idx="0">
                  <c:v>0.301175790285274</c:v>
                </c:pt>
                <c:pt idx="1">
                  <c:v>0.361410948342329</c:v>
                </c:pt>
                <c:pt idx="2">
                  <c:v>0.216846569005397</c:v>
                </c:pt>
                <c:pt idx="3">
                  <c:v>0.0867386276021588</c:v>
                </c:pt>
                <c:pt idx="4">
                  <c:v>0.0260215882806477</c:v>
                </c:pt>
                <c:pt idx="5">
                  <c:v>0.00624518118735544</c:v>
                </c:pt>
                <c:pt idx="6">
                  <c:v>0.00124903623747109</c:v>
                </c:pt>
                <c:pt idx="7">
                  <c:v>0.000249807247494217</c:v>
                </c:pt>
                <c:pt idx="8">
                  <c:v>4.99614494988435E-005</c:v>
                </c:pt>
                <c:pt idx="9">
                  <c:v>9.9922898997687E-006</c:v>
                </c:pt>
                <c:pt idx="10">
                  <c:v>1.99845797995374E-006</c:v>
                </c:pt>
                <c:pt idx="11">
                  <c:v>3.99691595990748E-007</c:v>
                </c:pt>
                <c:pt idx="12">
                  <c:v>7.99383191981496E-008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'14'!$T$6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'14'!$R$7:$R$19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'14'!$T$7:$T$19</c:f>
              <c:numCache>
                <c:formatCode>0.0000000000</c:formatCode>
                <c:ptCount val="13"/>
                <c:pt idx="0">
                  <c:v>0.110511368285068</c:v>
                </c:pt>
                <c:pt idx="1">
                  <c:v>0.243125010227149</c:v>
                </c:pt>
                <c:pt idx="2">
                  <c:v>0.267437511249863</c:v>
                </c:pt>
                <c:pt idx="3">
                  <c:v>0.196120841583233</c:v>
                </c:pt>
                <c:pt idx="4">
                  <c:v>0.107866462870778</c:v>
                </c:pt>
                <c:pt idx="5">
                  <c:v>0.0474612436631424</c:v>
                </c:pt>
                <c:pt idx="6">
                  <c:v>0.0174024560098189</c:v>
                </c:pt>
                <c:pt idx="7">
                  <c:v>0.0063809005369336</c:v>
                </c:pt>
                <c:pt idx="8">
                  <c:v>0.00233966353020899</c:v>
                </c:pt>
                <c:pt idx="9">
                  <c:v>0.000857876627743295</c:v>
                </c:pt>
                <c:pt idx="10">
                  <c:v>0.000314554763505875</c:v>
                </c:pt>
                <c:pt idx="11">
                  <c:v>0.000115336746618821</c:v>
                </c:pt>
                <c:pt idx="12">
                  <c:v>4.22901404269009E-005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'14'!$U$6</c:f>
              <c:strCache>
                <c:ptCount val="1"/>
                <c:pt idx="0">
                  <c:v>R3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'14'!$R$7:$R$19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'14'!$U$7:$U$19</c:f>
              <c:numCache>
                <c:formatCode>0.0000000000</c:formatCode>
                <c:ptCount val="13"/>
                <c:pt idx="0">
                  <c:v>0.0397736673775926</c:v>
                </c:pt>
                <c:pt idx="1">
                  <c:v>0.127275735608296</c:v>
                </c:pt>
                <c:pt idx="2">
                  <c:v>0.203641176973274</c:v>
                </c:pt>
                <c:pt idx="3">
                  <c:v>0.217217255438159</c:v>
                </c:pt>
                <c:pt idx="4">
                  <c:v>0.173773804350527</c:v>
                </c:pt>
                <c:pt idx="5">
                  <c:v>0.111215234784337</c:v>
                </c:pt>
                <c:pt idx="6">
                  <c:v>0.0593147918849799</c:v>
                </c:pt>
                <c:pt idx="7">
                  <c:v>0.0316345556719893</c:v>
                </c:pt>
                <c:pt idx="8">
                  <c:v>0.016871763025061</c:v>
                </c:pt>
                <c:pt idx="9">
                  <c:v>0.00899827361336584</c:v>
                </c:pt>
                <c:pt idx="10">
                  <c:v>0.00479907926046178</c:v>
                </c:pt>
                <c:pt idx="11">
                  <c:v>0.00255950893891295</c:v>
                </c:pt>
                <c:pt idx="12">
                  <c:v>0.00136507143408691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'14'!$V$6</c:f>
              <c:strCache>
                <c:ptCount val="1"/>
                <c:pt idx="0">
                  <c:v>R4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'14'!$R$7:$R$19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'14'!$V$7:$V$19</c:f>
              <c:numCache>
                <c:formatCode>0.0000000000</c:formatCode>
                <c:ptCount val="13"/>
                <c:pt idx="0">
                  <c:v>0.0132211265140173</c:v>
                </c:pt>
                <c:pt idx="1">
                  <c:v>0.0555287313588727</c:v>
                </c:pt>
                <c:pt idx="2">
                  <c:v>0.116610335853633</c:v>
                </c:pt>
                <c:pt idx="3">
                  <c:v>0.163254470195086</c:v>
                </c:pt>
                <c:pt idx="4">
                  <c:v>0.17141719370484</c:v>
                </c:pt>
                <c:pt idx="5">
                  <c:v>0.143990442712066</c:v>
                </c:pt>
                <c:pt idx="6">
                  <c:v>0.100793309898446</c:v>
                </c:pt>
                <c:pt idx="7">
                  <c:v>0.0705553169289121</c:v>
                </c:pt>
                <c:pt idx="8">
                  <c:v>0.0493887218502385</c:v>
                </c:pt>
                <c:pt idx="9">
                  <c:v>0.0345721052951669</c:v>
                </c:pt>
                <c:pt idx="10">
                  <c:v>0.0242004737066169</c:v>
                </c:pt>
                <c:pt idx="11">
                  <c:v>0.0169403315946318</c:v>
                </c:pt>
                <c:pt idx="12">
                  <c:v>0.0118582321162423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9873793"/>
        <c:axId val="12365488"/>
      </c:lineChart>
      <c:catAx>
        <c:axId val="69873793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12365488"/>
        <c:crosses val="autoZero"/>
        <c:auto val="1"/>
        <c:lblAlgn val="ctr"/>
        <c:lblOffset val="100"/>
        <c:noMultiLvlLbl val="0"/>
      </c:catAx>
      <c:valAx>
        <c:axId val="123654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00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698737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180720</xdr:colOff>
      <xdr:row>4</xdr:row>
      <xdr:rowOff>96120</xdr:rowOff>
    </xdr:from>
    <xdr:to>
      <xdr:col>29</xdr:col>
      <xdr:colOff>249480</xdr:colOff>
      <xdr:row>21</xdr:row>
      <xdr:rowOff>96480</xdr:rowOff>
    </xdr:to>
    <xdr:graphicFrame>
      <xdr:nvGraphicFramePr>
        <xdr:cNvPr id="0" name=""/>
        <xdr:cNvGraphicFramePr/>
      </xdr:nvGraphicFramePr>
      <xdr:xfrm>
        <a:off x="20136240" y="888120"/>
        <a:ext cx="5758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43"/>
  <sheetViews>
    <sheetView showFormulas="false" showGridLines="true" showRowColHeaders="true" showZeros="true" rightToLeft="false" tabSelected="false" showOutlineSymbols="true" defaultGridColor="true" view="normal" topLeftCell="I1" colorId="64" zoomScale="140" zoomScaleNormal="140" zoomScalePageLayoutView="100" workbookViewId="0">
      <selection pane="topLeft" activeCell="Q19" activeCellId="0" sqref="Q19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1" min="11" style="1" width="3.49"/>
    <col collapsed="false" customWidth="true" hidden="false" outlineLevel="0" max="12" min="12" style="1" width="16.9"/>
    <col collapsed="false" customWidth="true" hidden="false" outlineLevel="0" max="13" min="13" style="1" width="12.93"/>
    <col collapsed="false" customWidth="true" hidden="false" outlineLevel="0" max="14" min="14" style="1" width="13.92"/>
    <col collapsed="false" customWidth="true" hidden="false" outlineLevel="0" max="15" min="15" style="1" width="16.9"/>
    <col collapsed="false" customWidth="true" hidden="false" outlineLevel="0" max="16" min="16" style="1" width="18.88"/>
    <col collapsed="false" customWidth="true" hidden="false" outlineLevel="0" max="17" min="17" style="1" width="21.66"/>
    <col collapsed="false" customWidth="true" hidden="false" outlineLevel="0" max="18" min="18" style="1" width="3.49"/>
    <col collapsed="false" customWidth="true" hidden="false" outlineLevel="0" max="19" min="19" style="1" width="12.93"/>
    <col collapsed="false" customWidth="true" hidden="false" outlineLevel="0" max="20" min="20" style="1" width="14.91"/>
    <col collapsed="false" customWidth="true" hidden="false" outlineLevel="0" max="22" min="21" style="1" width="15.9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3"/>
      <c r="H1" s="3"/>
      <c r="I1" s="3"/>
      <c r="J1" s="3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4"/>
      <c r="H2" s="4"/>
      <c r="I2" s="4"/>
      <c r="J2" s="4"/>
    </row>
    <row r="3" customFormat="false" ht="17.35" hidden="false" customHeight="false" outlineLevel="0" collapsed="false">
      <c r="A3" s="5"/>
      <c r="B3" s="5"/>
      <c r="C3" s="5"/>
      <c r="D3" s="5"/>
      <c r="E3" s="6"/>
      <c r="F3" s="7"/>
      <c r="P3" s="8" t="s">
        <v>0</v>
      </c>
      <c r="Q3" s="9" t="n">
        <v>6</v>
      </c>
      <c r="S3" s="10"/>
      <c r="T3" s="11" t="s">
        <v>1</v>
      </c>
      <c r="U3" s="11"/>
      <c r="V3" s="12"/>
      <c r="W3" s="11" t="s">
        <v>2</v>
      </c>
      <c r="X3" s="11"/>
      <c r="Y3" s="11"/>
    </row>
    <row r="4" customFormat="false" ht="15" hidden="false" customHeight="false" outlineLevel="0" collapsed="false">
      <c r="P4" s="8" t="s">
        <v>3</v>
      </c>
      <c r="Q4" s="13" t="n">
        <f aca="false">FACT(Q3)</f>
        <v>720</v>
      </c>
    </row>
    <row r="5" customFormat="false" ht="15" hidden="false" customHeight="false" outlineLevel="0" collapsed="false">
      <c r="H5" s="5"/>
      <c r="I5" s="5"/>
      <c r="J5" s="5"/>
      <c r="K5" s="5"/>
      <c r="P5" s="8" t="s">
        <v>4</v>
      </c>
      <c r="Q5" s="13" t="n">
        <f aca="false">FACT(Q3-1)</f>
        <v>120</v>
      </c>
      <c r="S5" s="14" t="n">
        <v>1.2</v>
      </c>
      <c r="T5" s="14" t="n">
        <v>2.2</v>
      </c>
      <c r="U5" s="14" t="n">
        <v>3.2</v>
      </c>
      <c r="V5" s="14" t="n">
        <v>4.2</v>
      </c>
    </row>
    <row r="6" customFormat="false" ht="15" hidden="false" customHeight="false" outlineLevel="0" collapsed="false">
      <c r="A6" s="2"/>
      <c r="B6" s="2"/>
      <c r="C6" s="2"/>
      <c r="D6" s="2"/>
      <c r="G6" s="3"/>
      <c r="H6" s="3"/>
      <c r="I6" s="3"/>
      <c r="J6" s="3"/>
      <c r="K6" s="3"/>
      <c r="L6" s="15" t="s">
        <v>5</v>
      </c>
      <c r="M6" s="15" t="s">
        <v>6</v>
      </c>
      <c r="N6" s="15" t="s">
        <v>7</v>
      </c>
      <c r="O6" s="15" t="s">
        <v>8</v>
      </c>
      <c r="P6" s="15" t="s">
        <v>9</v>
      </c>
      <c r="Q6" s="15" t="s">
        <v>10</v>
      </c>
      <c r="R6" s="15" t="s">
        <v>11</v>
      </c>
      <c r="S6" s="15" t="s">
        <v>12</v>
      </c>
      <c r="T6" s="15" t="s">
        <v>13</v>
      </c>
      <c r="U6" s="15" t="s">
        <v>14</v>
      </c>
      <c r="V6" s="15" t="s">
        <v>15</v>
      </c>
    </row>
    <row r="7" customFormat="false" ht="15" hidden="false" customHeight="false" outlineLevel="0" collapsed="false">
      <c r="A7" s="8"/>
      <c r="B7" s="6"/>
      <c r="G7" s="16"/>
      <c r="L7" s="17" t="n">
        <f aca="false">POWER($Q$3,R7-$Q$3)</f>
        <v>2.14334705075446E-005</v>
      </c>
      <c r="M7" s="18" t="n">
        <f aca="false">FACT(R7)</f>
        <v>1</v>
      </c>
      <c r="N7" s="17" t="n">
        <f aca="false">POWER($S$5,R7)</f>
        <v>1</v>
      </c>
      <c r="O7" s="17" t="n">
        <f aca="false">POWER($T$5,R7)</f>
        <v>1</v>
      </c>
      <c r="P7" s="17" t="n">
        <f aca="false">POWER($U$5,R7)</f>
        <v>1</v>
      </c>
      <c r="Q7" s="17" t="n">
        <f aca="false">POWER($V$5,R7)</f>
        <v>1</v>
      </c>
      <c r="R7" s="18" t="n">
        <v>0</v>
      </c>
      <c r="S7" s="17" t="n">
        <f aca="false">IF(R7&gt;$Q$3, $S$30*(N7/($Q$4*L7)), $S$30*(N7/M7))</f>
        <v>0.301175790285274</v>
      </c>
      <c r="T7" s="17" t="n">
        <f aca="false">IF(R7&gt;$Q$3, $T$30*(O7/($Q$4*L7)), $T$30*(O7/M7))</f>
        <v>0.110511368285068</v>
      </c>
      <c r="U7" s="17" t="n">
        <f aca="false">IF(R7&gt;$Q$3, $U$30*(P7/($Q$4*L7)), $U$30*(P7/M7))</f>
        <v>0.0397736673775926</v>
      </c>
      <c r="V7" s="17" t="n">
        <f aca="false">IF(R7&gt;$Q$3, $V$30*(Q7/($Q$4*L7)), $V$30*(Q7/M7))</f>
        <v>0.0132211265140173</v>
      </c>
    </row>
    <row r="8" customFormat="false" ht="15" hidden="false" customHeight="false" outlineLevel="0" collapsed="false">
      <c r="A8" s="8"/>
      <c r="B8" s="6"/>
      <c r="G8" s="16"/>
      <c r="L8" s="17" t="n">
        <f aca="false">POWER($Q$3,R8-$Q$3)</f>
        <v>0.000128600823045268</v>
      </c>
      <c r="M8" s="18" t="n">
        <f aca="false">FACT(R8)</f>
        <v>1</v>
      </c>
      <c r="N8" s="17" t="n">
        <f aca="false">POWER($S$5,R8)</f>
        <v>1.2</v>
      </c>
      <c r="O8" s="17" t="n">
        <f aca="false">POWER($T$5,R8)</f>
        <v>2.2</v>
      </c>
      <c r="P8" s="17" t="n">
        <f aca="false">POWER($U$5,R8)</f>
        <v>3.2</v>
      </c>
      <c r="Q8" s="17" t="n">
        <f aca="false">POWER($V$5,R8)</f>
        <v>4.2</v>
      </c>
      <c r="R8" s="18" t="n">
        <v>1</v>
      </c>
      <c r="S8" s="17" t="n">
        <f aca="false">IF(R8&gt;$Q$3, $S$30*(N8/($Q$4*L8)), $S$30*(N8/M8))</f>
        <v>0.361410948342329</v>
      </c>
      <c r="T8" s="17" t="n">
        <f aca="false">IF(R8&gt;$Q$3, $T$30*(O8/($Q$4*L8)), $T$30*(O8/M8))</f>
        <v>0.243125010227149</v>
      </c>
      <c r="U8" s="17" t="n">
        <f aca="false">IF(R8&gt;$Q$3, $U$30*(P8/($Q$4*L8)), $U$30*(P8/M8))</f>
        <v>0.127275735608296</v>
      </c>
      <c r="V8" s="17" t="n">
        <f aca="false">IF(R8&gt;$Q$3, $V$30*(Q8/($Q$4*L8)), $V$30*(Q8/M8))</f>
        <v>0.0555287313588727</v>
      </c>
    </row>
    <row r="9" customFormat="false" ht="15" hidden="false" customHeight="false" outlineLevel="0" collapsed="false">
      <c r="A9" s="2"/>
      <c r="B9" s="2"/>
      <c r="C9" s="2"/>
      <c r="D9" s="2"/>
      <c r="G9" s="16"/>
      <c r="L9" s="17" t="n">
        <f aca="false">POWER($Q$3,R9-$Q$3)</f>
        <v>0.000771604938271605</v>
      </c>
      <c r="M9" s="18" t="n">
        <f aca="false">FACT(R9)</f>
        <v>2</v>
      </c>
      <c r="N9" s="17" t="n">
        <f aca="false">POWER($S$5,R9)</f>
        <v>1.44</v>
      </c>
      <c r="O9" s="17" t="n">
        <f aca="false">POWER($T$5,R9)</f>
        <v>4.84</v>
      </c>
      <c r="P9" s="17" t="n">
        <f aca="false">POWER($U$5,R9)</f>
        <v>10.24</v>
      </c>
      <c r="Q9" s="17" t="n">
        <f aca="false">POWER($V$5,R9)</f>
        <v>17.64</v>
      </c>
      <c r="R9" s="18" t="n">
        <v>2</v>
      </c>
      <c r="S9" s="17" t="n">
        <f aca="false">IF(R9&gt;$Q$3, $S$30*(N9/($Q$4*L9)), $S$30*(N9/M9))</f>
        <v>0.216846569005397</v>
      </c>
      <c r="T9" s="17" t="n">
        <f aca="false">IF(R9&gt;$Q$3, $T$30*(O9/($Q$4*L9)), $T$30*(O9/M9))</f>
        <v>0.267437511249863</v>
      </c>
      <c r="U9" s="17" t="n">
        <f aca="false">IF(R9&gt;$Q$3, $U$30*(P9/($Q$4*L9)), $U$30*(P9/M9))</f>
        <v>0.203641176973274</v>
      </c>
      <c r="V9" s="17" t="n">
        <f aca="false">IF(R9&gt;$Q$3, $V$30*(Q9/($Q$4*L9)), $V$30*(Q9/M9))</f>
        <v>0.116610335853633</v>
      </c>
    </row>
    <row r="10" customFormat="false" ht="15" hidden="false" customHeight="false" outlineLevel="0" collapsed="false">
      <c r="A10" s="8"/>
      <c r="B10" s="6"/>
      <c r="G10" s="16"/>
      <c r="L10" s="17" t="n">
        <f aca="false">POWER($Q$3,R10-$Q$3)</f>
        <v>0.00462962962962963</v>
      </c>
      <c r="M10" s="18" t="n">
        <f aca="false">FACT(R10)</f>
        <v>6</v>
      </c>
      <c r="N10" s="17" t="n">
        <f aca="false">POWER($S$5,R10)</f>
        <v>1.728</v>
      </c>
      <c r="O10" s="17" t="n">
        <f aca="false">POWER($T$5,R10)</f>
        <v>10.648</v>
      </c>
      <c r="P10" s="17" t="n">
        <f aca="false">POWER($U$5,R10)</f>
        <v>32.768</v>
      </c>
      <c r="Q10" s="17" t="n">
        <f aca="false">POWER($V$5,R10)</f>
        <v>74.088</v>
      </c>
      <c r="R10" s="18" t="n">
        <v>3</v>
      </c>
      <c r="S10" s="17" t="n">
        <f aca="false">IF(R10&gt;$Q$3, $S$30*(N10/($Q$4*L10)), $S$30*(N10/M10))</f>
        <v>0.0867386276021588</v>
      </c>
      <c r="T10" s="17" t="n">
        <f aca="false">IF(R10&gt;$Q$3, $T$30*(O10/($Q$4*L10)), $T$30*(O10/M10))</f>
        <v>0.196120841583233</v>
      </c>
      <c r="U10" s="17" t="n">
        <f aca="false">IF(R10&gt;$Q$3, $U$30*(P10/($Q$4*L10)), $U$30*(P10/M10))</f>
        <v>0.217217255438159</v>
      </c>
      <c r="V10" s="17" t="n">
        <f aca="false">IF(R10&gt;$Q$3, $V$30*(Q10/($Q$4*L10)), $V$30*(Q10/M10))</f>
        <v>0.163254470195086</v>
      </c>
    </row>
    <row r="11" customFormat="false" ht="15" hidden="false" customHeight="false" outlineLevel="0" collapsed="false">
      <c r="A11" s="8"/>
      <c r="B11" s="6"/>
      <c r="G11" s="16"/>
      <c r="L11" s="17" t="n">
        <f aca="false">POWER($Q$3,R11-$Q$3)</f>
        <v>0.0277777777777778</v>
      </c>
      <c r="M11" s="18" t="n">
        <f aca="false">FACT(R11)</f>
        <v>24</v>
      </c>
      <c r="N11" s="17" t="n">
        <f aca="false">POWER($S$5,R11)</f>
        <v>2.0736</v>
      </c>
      <c r="O11" s="17" t="n">
        <f aca="false">POWER($T$5,R11)</f>
        <v>23.4256</v>
      </c>
      <c r="P11" s="17" t="n">
        <f aca="false">POWER($U$5,R11)</f>
        <v>104.8576</v>
      </c>
      <c r="Q11" s="17" t="n">
        <f aca="false">POWER($V$5,R11)</f>
        <v>311.1696</v>
      </c>
      <c r="R11" s="18" t="n">
        <v>4</v>
      </c>
      <c r="S11" s="17" t="n">
        <f aca="false">IF(R11&gt;$Q$3, $S$30*(N11/($Q$4*L11)), $S$30*(N11/M11))</f>
        <v>0.0260215882806477</v>
      </c>
      <c r="T11" s="17" t="n">
        <f aca="false">IF(R11&gt;$Q$3, $T$30*(O11/($Q$4*L11)), $T$30*(O11/M11))</f>
        <v>0.107866462870778</v>
      </c>
      <c r="U11" s="17" t="n">
        <f aca="false">IF(R11&gt;$Q$3, $U$30*(P11/($Q$4*L11)), $U$30*(P11/M11))</f>
        <v>0.173773804350527</v>
      </c>
      <c r="V11" s="17" t="n">
        <f aca="false">IF(R11&gt;$Q$3, $V$30*(Q11/($Q$4*L11)), $V$30*(Q11/M11))</f>
        <v>0.17141719370484</v>
      </c>
    </row>
    <row r="12" customFormat="false" ht="15" hidden="false" customHeight="false" outlineLevel="0" collapsed="false">
      <c r="A12" s="8"/>
      <c r="B12" s="6"/>
      <c r="G12" s="16"/>
      <c r="L12" s="17" t="n">
        <f aca="false">POWER($Q$3,R12-$Q$3)</f>
        <v>0.166666666666667</v>
      </c>
      <c r="M12" s="18" t="n">
        <f aca="false">FACT(R12)</f>
        <v>120</v>
      </c>
      <c r="N12" s="17" t="n">
        <f aca="false">POWER($S$5,R12)</f>
        <v>2.48832</v>
      </c>
      <c r="O12" s="17" t="n">
        <f aca="false">POWER($T$5,R12)</f>
        <v>51.53632</v>
      </c>
      <c r="P12" s="17" t="n">
        <f aca="false">POWER($U$5,R12)</f>
        <v>335.54432</v>
      </c>
      <c r="Q12" s="17" t="n">
        <f aca="false">POWER($V$5,R12)</f>
        <v>1306.91232</v>
      </c>
      <c r="R12" s="18" t="n">
        <v>5</v>
      </c>
      <c r="S12" s="17" t="n">
        <f aca="false">IF(R12&gt;$Q$3, $S$30*(N12/($Q$4*L12)), $S$30*(N12/M12))</f>
        <v>0.00624518118735544</v>
      </c>
      <c r="T12" s="17" t="n">
        <f aca="false">IF(R12&gt;$Q$3, $T$30*(O12/($Q$4*L12)), $T$30*(O12/M12))</f>
        <v>0.0474612436631424</v>
      </c>
      <c r="U12" s="17" t="n">
        <f aca="false">IF(R12&gt;$Q$3, $U$30*(P12/($Q$4*L12)), $U$30*(P12/M12))</f>
        <v>0.111215234784337</v>
      </c>
      <c r="V12" s="17" t="n">
        <f aca="false">IF(R12&gt;$Q$3, $V$30*(Q12/($Q$4*L12)), $V$30*(Q12/M12))</f>
        <v>0.143990442712066</v>
      </c>
    </row>
    <row r="13" customFormat="false" ht="15" hidden="false" customHeight="false" outlineLevel="0" collapsed="false">
      <c r="A13" s="2"/>
      <c r="B13" s="2"/>
      <c r="C13" s="2"/>
      <c r="D13" s="2"/>
      <c r="G13" s="16"/>
      <c r="L13" s="17" t="n">
        <f aca="false">POWER($Q$3,R13-$Q$3)</f>
        <v>1</v>
      </c>
      <c r="M13" s="18" t="n">
        <f aca="false">FACT(R13)</f>
        <v>720</v>
      </c>
      <c r="N13" s="17" t="n">
        <f aca="false">POWER($S$5,R13)</f>
        <v>2.985984</v>
      </c>
      <c r="O13" s="17" t="n">
        <f aca="false">POWER($T$5,R13)</f>
        <v>113.379904</v>
      </c>
      <c r="P13" s="17" t="n">
        <f aca="false">POWER($U$5,R13)</f>
        <v>1073.741824</v>
      </c>
      <c r="Q13" s="17" t="n">
        <f aca="false">POWER($V$5,R13)</f>
        <v>5489.031744</v>
      </c>
      <c r="R13" s="18" t="n">
        <v>6</v>
      </c>
      <c r="S13" s="17" t="n">
        <f aca="false">IF(R13&gt;$Q$3, $S$30*(N13/($Q$4*L13)), $S$30*(N13/M13))</f>
        <v>0.00124903623747109</v>
      </c>
      <c r="T13" s="17" t="n">
        <f aca="false">IF(R13&gt;$Q$3, $T$30*(O13/($Q$4*L13)), $T$30*(O13/M13))</f>
        <v>0.0174024560098189</v>
      </c>
      <c r="U13" s="17" t="n">
        <f aca="false">IF(R13&gt;$Q$3, $U$30*(P13/($Q$4*L13)), $U$30*(P13/M13))</f>
        <v>0.0593147918849799</v>
      </c>
      <c r="V13" s="17" t="n">
        <f aca="false">IF(R13&gt;$Q$3, $V$30*(Q13/($Q$4*L13)), $V$30*(Q13/M13))</f>
        <v>0.100793309898446</v>
      </c>
    </row>
    <row r="14" customFormat="false" ht="15" hidden="false" customHeight="false" outlineLevel="0" collapsed="false">
      <c r="A14" s="8"/>
      <c r="B14" s="6"/>
      <c r="G14" s="16"/>
      <c r="L14" s="17" t="n">
        <f aca="false">POWER($Q$3,R14-$Q$3)</f>
        <v>6</v>
      </c>
      <c r="M14" s="18" t="n">
        <f aca="false">FACT(R14)</f>
        <v>5040</v>
      </c>
      <c r="N14" s="17" t="n">
        <f aca="false">POWER($S$5,R14)</f>
        <v>3.5831808</v>
      </c>
      <c r="O14" s="17" t="n">
        <f aca="false">POWER($T$5,R14)</f>
        <v>249.4357888</v>
      </c>
      <c r="P14" s="17" t="n">
        <f aca="false">POWER($U$5,R14)</f>
        <v>3435.9738368</v>
      </c>
      <c r="Q14" s="17" t="n">
        <f aca="false">POWER($V$5,R14)</f>
        <v>23053.9333248</v>
      </c>
      <c r="R14" s="18" t="n">
        <v>7</v>
      </c>
      <c r="S14" s="17" t="n">
        <f aca="false">IF(R14&gt;$Q$3, $S$30*(N14/($Q$4*L14)), $S$30*(N14/M14))</f>
        <v>0.000249807247494217</v>
      </c>
      <c r="T14" s="17" t="n">
        <f aca="false">IF(R14&gt;$Q$3, $T$30*(O14/($Q$4*L14)), $T$30*(O14/M14))</f>
        <v>0.0063809005369336</v>
      </c>
      <c r="U14" s="17" t="n">
        <f aca="false">IF(R14&gt;$Q$3, $U$30*(P14/($Q$4*L14)), $U$30*(P14/M14))</f>
        <v>0.0316345556719893</v>
      </c>
      <c r="V14" s="17" t="n">
        <f aca="false">IF(R14&gt;$Q$3, $V$30*(Q14/($Q$4*L14)), $V$30*(Q14/M14))</f>
        <v>0.0705553169289121</v>
      </c>
    </row>
    <row r="15" customFormat="false" ht="15" hidden="false" customHeight="false" outlineLevel="0" collapsed="false">
      <c r="A15" s="8"/>
      <c r="B15" s="6"/>
      <c r="G15" s="16"/>
      <c r="L15" s="17" t="n">
        <f aca="false">POWER($Q$3,R15-$Q$3)</f>
        <v>36</v>
      </c>
      <c r="M15" s="18" t="n">
        <f aca="false">FACT(R15)</f>
        <v>40320</v>
      </c>
      <c r="N15" s="17" t="n">
        <f aca="false">POWER($S$5,R15)</f>
        <v>4.29981696</v>
      </c>
      <c r="O15" s="17" t="n">
        <f aca="false">POWER($T$5,R15)</f>
        <v>548.75873536</v>
      </c>
      <c r="P15" s="17" t="n">
        <f aca="false">POWER($U$5,R15)</f>
        <v>10995.11627776</v>
      </c>
      <c r="Q15" s="17" t="n">
        <f aca="false">POWER($V$5,R15)</f>
        <v>96826.51996416</v>
      </c>
      <c r="R15" s="18" t="n">
        <v>8</v>
      </c>
      <c r="S15" s="17" t="n">
        <f aca="false">IF(R15&gt;$Q$3, $S$30*(N15/($Q$4*L15)), $S$30*(N15/M15))</f>
        <v>4.99614494988435E-005</v>
      </c>
      <c r="T15" s="17" t="n">
        <f aca="false">IF(R15&gt;$Q$3, $T$30*(O15/($Q$4*L15)), $T$30*(O15/M15))</f>
        <v>0.00233966353020899</v>
      </c>
      <c r="U15" s="17" t="n">
        <f aca="false">IF(R15&gt;$Q$3, $U$30*(P15/($Q$4*L15)), $U$30*(P15/M15))</f>
        <v>0.016871763025061</v>
      </c>
      <c r="V15" s="17" t="n">
        <f aca="false">IF(R15&gt;$Q$3, $V$30*(Q15/($Q$4*L15)), $V$30*(Q15/M15))</f>
        <v>0.0493887218502385</v>
      </c>
    </row>
    <row r="16" customFormat="false" ht="15" hidden="false" customHeight="false" outlineLevel="0" collapsed="false">
      <c r="A16" s="8"/>
      <c r="B16" s="6"/>
      <c r="G16" s="16"/>
      <c r="L16" s="17" t="n">
        <f aca="false">POWER($Q$3,R16-$Q$3)</f>
        <v>216</v>
      </c>
      <c r="M16" s="18" t="n">
        <f aca="false">FACT(R16)</f>
        <v>362880</v>
      </c>
      <c r="N16" s="17" t="n">
        <f aca="false">POWER($S$5,R16)</f>
        <v>5.159780352</v>
      </c>
      <c r="O16" s="17" t="n">
        <f aca="false">POWER($T$5,R16)</f>
        <v>1207.269217792</v>
      </c>
      <c r="P16" s="17" t="n">
        <f aca="false">POWER($U$5,R16)</f>
        <v>35184.372088832</v>
      </c>
      <c r="Q16" s="17" t="n">
        <f aca="false">POWER($V$5,R16)</f>
        <v>406671.383849472</v>
      </c>
      <c r="R16" s="18" t="n">
        <v>9</v>
      </c>
      <c r="S16" s="17" t="n">
        <f aca="false">IF(R16&gt;$Q$3, $S$30*(N16/($Q$4*L16)), $S$30*(N16/M16))</f>
        <v>9.9922898997687E-006</v>
      </c>
      <c r="T16" s="17" t="n">
        <f aca="false">IF(R16&gt;$Q$3, $T$30*(O16/($Q$4*L16)), $T$30*(O16/M16))</f>
        <v>0.000857876627743295</v>
      </c>
      <c r="U16" s="17" t="n">
        <f aca="false">IF(R16&gt;$Q$3, $U$30*(P16/($Q$4*L16)), $U$30*(P16/M16))</f>
        <v>0.00899827361336584</v>
      </c>
      <c r="V16" s="17" t="n">
        <f aca="false">IF(R16&gt;$Q$3, $V$30*(Q16/($Q$4*L16)), $V$30*(Q16/M16))</f>
        <v>0.0345721052951669</v>
      </c>
    </row>
    <row r="17" customFormat="false" ht="15" hidden="false" customHeight="false" outlineLevel="0" collapsed="false">
      <c r="A17" s="8"/>
      <c r="B17" s="6"/>
      <c r="D17" s="2"/>
      <c r="E17" s="2"/>
      <c r="F17" s="19"/>
      <c r="G17" s="16"/>
      <c r="L17" s="17" t="n">
        <f aca="false">POWER($Q$3,R17-$Q$3)</f>
        <v>1296</v>
      </c>
      <c r="M17" s="18" t="n">
        <f aca="false">FACT(R17)</f>
        <v>3628800</v>
      </c>
      <c r="N17" s="17" t="n">
        <f aca="false">POWER($S$5,R17)</f>
        <v>6.1917364224</v>
      </c>
      <c r="O17" s="17" t="n">
        <f aca="false">POWER($T$5,R17)</f>
        <v>2655.9922791424</v>
      </c>
      <c r="P17" s="17" t="n">
        <f aca="false">POWER($U$5,R17)</f>
        <v>112589.990684262</v>
      </c>
      <c r="Q17" s="17" t="n">
        <f aca="false">POWER($V$5,R17)</f>
        <v>1708019.81216778</v>
      </c>
      <c r="R17" s="18" t="n">
        <v>10</v>
      </c>
      <c r="S17" s="17" t="n">
        <f aca="false">IF(R17&gt;$Q$3, $S$30*(N17/($Q$4*L17)), $S$30*(N17/M17))</f>
        <v>1.99845797995374E-006</v>
      </c>
      <c r="T17" s="17" t="n">
        <f aca="false">IF(R17&gt;$Q$3, $T$30*(O17/($Q$4*L17)), $T$30*(O17/M17))</f>
        <v>0.000314554763505875</v>
      </c>
      <c r="U17" s="17" t="n">
        <f aca="false">IF(R17&gt;$Q$3, $U$30*(P17/($Q$4*L17)), $U$30*(P17/M17))</f>
        <v>0.00479907926046178</v>
      </c>
      <c r="V17" s="17" t="n">
        <f aca="false">IF(R17&gt;$Q$3, $V$30*(Q17/($Q$4*L17)), $V$30*(Q17/M17))</f>
        <v>0.0242004737066169</v>
      </c>
    </row>
    <row r="18" customFormat="false" ht="15" hidden="false" customHeight="false" outlineLevel="0" collapsed="false">
      <c r="A18" s="3"/>
      <c r="B18" s="3"/>
      <c r="D18" s="19"/>
      <c r="G18" s="16"/>
      <c r="L18" s="17" t="n">
        <f aca="false">POWER($Q$3,R18-$Q$3)</f>
        <v>7776</v>
      </c>
      <c r="M18" s="18" t="n">
        <f aca="false">FACT(R18)</f>
        <v>39916800</v>
      </c>
      <c r="N18" s="17" t="n">
        <f aca="false">POWER($S$5,R18)</f>
        <v>7.43008370688</v>
      </c>
      <c r="O18" s="17" t="n">
        <f aca="false">POWER($T$5,R18)</f>
        <v>5843.18301411329</v>
      </c>
      <c r="P18" s="17" t="n">
        <f aca="false">POWER($U$5,R18)</f>
        <v>360287.97018964</v>
      </c>
      <c r="Q18" s="17" t="n">
        <f aca="false">POWER($V$5,R18)</f>
        <v>7173683.21110469</v>
      </c>
      <c r="R18" s="18" t="n">
        <v>11</v>
      </c>
      <c r="S18" s="17" t="n">
        <f aca="false">IF(R18&gt;$Q$3, $S$30*(N18/($Q$4*L18)), $S$30*(N18/M18))</f>
        <v>3.99691595990748E-007</v>
      </c>
      <c r="T18" s="17" t="n">
        <f aca="false">IF(R18&gt;$Q$3, $T$30*(O18/($Q$4*L18)), $T$30*(O18/M18))</f>
        <v>0.000115336746618821</v>
      </c>
      <c r="U18" s="17" t="n">
        <f aca="false">IF(R18&gt;$Q$3, $U$30*(P18/($Q$4*L18)), $U$30*(P18/M18))</f>
        <v>0.00255950893891295</v>
      </c>
      <c r="V18" s="17" t="n">
        <f aca="false">IF(R18&gt;$Q$3, $V$30*(Q18/($Q$4*L18)), $V$30*(Q18/M18))</f>
        <v>0.0169403315946318</v>
      </c>
    </row>
    <row r="19" customFormat="false" ht="15" hidden="false" customHeight="false" outlineLevel="0" collapsed="false">
      <c r="A19" s="5"/>
      <c r="B19" s="16"/>
      <c r="G19" s="16"/>
      <c r="L19" s="17" t="n">
        <f aca="false">POWER($Q$3,R19-$Q$3)</f>
        <v>46656</v>
      </c>
      <c r="M19" s="18" t="n">
        <f aca="false">FACT(R19)</f>
        <v>479001600</v>
      </c>
      <c r="N19" s="17" t="n">
        <f aca="false">POWER($S$5,R19)</f>
        <v>8.916100448256</v>
      </c>
      <c r="O19" s="17" t="n">
        <f aca="false">POWER($T$5,R19)</f>
        <v>12855.0026310492</v>
      </c>
      <c r="P19" s="17" t="n">
        <f aca="false">POWER($U$5,R19)</f>
        <v>1152921.50460685</v>
      </c>
      <c r="Q19" s="17" t="n">
        <f aca="false">POWER($V$5,R19)</f>
        <v>30129469.4866397</v>
      </c>
      <c r="R19" s="18" t="n">
        <v>12</v>
      </c>
      <c r="S19" s="17" t="n">
        <f aca="false">IF(R19&gt;$Q$3, $S$30*(N19/($Q$4*L19)), $S$30*(N19/M19))</f>
        <v>7.99383191981496E-008</v>
      </c>
      <c r="T19" s="17" t="n">
        <f aca="false">IF(R19&gt;$Q$3, $T$30*(O19/($Q$4*L19)), $T$30*(O19/M19))</f>
        <v>4.22901404269009E-005</v>
      </c>
      <c r="U19" s="17" t="n">
        <f aca="false">IF(R19&gt;$Q$3, $U$30*(P19/($Q$4*L19)), $U$30*(P19/M19))</f>
        <v>0.00136507143408691</v>
      </c>
      <c r="V19" s="17" t="n">
        <f aca="false">IF(R19&gt;$Q$3, $V$30*(Q19/($Q$4*L19)), $V$30*(Q19/M19))</f>
        <v>0.0118582321162423</v>
      </c>
    </row>
    <row r="20" customFormat="false" ht="15" hidden="false" customHeight="false" outlineLevel="0" collapsed="false">
      <c r="A20" s="5"/>
      <c r="B20" s="16"/>
      <c r="S20" s="3" t="s">
        <v>16</v>
      </c>
      <c r="T20" s="3" t="s">
        <v>17</v>
      </c>
      <c r="U20" s="3" t="s">
        <v>18</v>
      </c>
      <c r="V20" s="3" t="s">
        <v>19</v>
      </c>
    </row>
    <row r="21" customFormat="false" ht="15" hidden="false" customHeight="false" outlineLevel="0" collapsed="false">
      <c r="A21" s="5"/>
      <c r="B21" s="16"/>
      <c r="S21" s="20" t="n">
        <f aca="false">POWER(S5,$Q$3)</f>
        <v>2.985984</v>
      </c>
      <c r="T21" s="20" t="n">
        <f aca="false">POWER(T5,$Q$3)</f>
        <v>113.379904</v>
      </c>
      <c r="U21" s="20" t="n">
        <f aca="false">POWER(U5,$Q$3)</f>
        <v>1073.741824</v>
      </c>
      <c r="V21" s="20" t="n">
        <f aca="false">POWER(V5,$Q$3)</f>
        <v>5489.031744</v>
      </c>
    </row>
    <row r="22" customFormat="false" ht="15" hidden="false" customHeight="false" outlineLevel="0" collapsed="false">
      <c r="A22" s="5"/>
      <c r="B22" s="16"/>
      <c r="S22" s="21"/>
      <c r="T22" s="21"/>
      <c r="U22" s="21"/>
      <c r="V22" s="21"/>
    </row>
    <row r="23" customFormat="false" ht="15" hidden="false" customHeight="false" outlineLevel="0" collapsed="false">
      <c r="A23" s="5"/>
      <c r="B23" s="16"/>
      <c r="S23" s="3" t="s">
        <v>20</v>
      </c>
      <c r="T23" s="3" t="s">
        <v>21</v>
      </c>
      <c r="U23" s="3" t="s">
        <v>22</v>
      </c>
      <c r="V23" s="3" t="s">
        <v>23</v>
      </c>
    </row>
    <row r="24" customFormat="false" ht="15" hidden="false" customHeight="false" outlineLevel="0" collapsed="false">
      <c r="A24" s="5"/>
      <c r="B24" s="16"/>
      <c r="S24" s="20" t="n">
        <f aca="false">$Q$3-S5</f>
        <v>4.8</v>
      </c>
      <c r="T24" s="20" t="n">
        <f aca="false">$Q$3-T5</f>
        <v>3.8</v>
      </c>
      <c r="U24" s="20" t="n">
        <f aca="false">$Q$3-U5</f>
        <v>2.8</v>
      </c>
      <c r="V24" s="20" t="n">
        <f aca="false">$Q$3-V5</f>
        <v>1.8</v>
      </c>
    </row>
    <row r="25" customFormat="false" ht="15" hidden="false" customHeight="false" outlineLevel="0" collapsed="false">
      <c r="A25" s="5"/>
      <c r="B25" s="16"/>
      <c r="S25" s="21"/>
      <c r="T25" s="21"/>
      <c r="U25" s="21"/>
      <c r="V25" s="21"/>
    </row>
    <row r="26" customFormat="false" ht="15" hidden="false" customHeight="false" outlineLevel="0" collapsed="false">
      <c r="A26" s="5"/>
      <c r="B26" s="16"/>
      <c r="S26" s="3" t="s">
        <v>24</v>
      </c>
      <c r="T26" s="3" t="s">
        <v>25</v>
      </c>
      <c r="U26" s="3" t="s">
        <v>26</v>
      </c>
      <c r="V26" s="3" t="s">
        <v>27</v>
      </c>
    </row>
    <row r="27" customFormat="false" ht="15" hidden="false" customHeight="false" outlineLevel="0" collapsed="false">
      <c r="A27" s="5"/>
      <c r="B27" s="16"/>
      <c r="S27" s="22" t="n">
        <f aca="false">SUM(L33:L38)</f>
        <v>3.315136</v>
      </c>
      <c r="T27" s="22" t="n">
        <f aca="false">SUM(M33:M38)</f>
        <v>8.80020266666667</v>
      </c>
      <c r="U27" s="22" t="n">
        <f aca="false">SUM(N33:N38)</f>
        <v>21.9466026666667</v>
      </c>
      <c r="V27" s="22" t="n">
        <f aca="false">SUM(O33:O38)</f>
        <v>50.224336</v>
      </c>
    </row>
    <row r="28" customFormat="false" ht="15" hidden="false" customHeight="false" outlineLevel="0" collapsed="false">
      <c r="A28" s="5"/>
      <c r="B28" s="16"/>
      <c r="S28" s="21"/>
      <c r="T28" s="21"/>
      <c r="U28" s="21"/>
      <c r="V28" s="21"/>
    </row>
    <row r="29" customFormat="false" ht="15" hidden="false" customHeight="false" outlineLevel="0" collapsed="false">
      <c r="A29" s="5"/>
      <c r="B29" s="16"/>
      <c r="S29" s="3" t="s">
        <v>28</v>
      </c>
      <c r="T29" s="3" t="s">
        <v>29</v>
      </c>
      <c r="U29" s="3" t="s">
        <v>30</v>
      </c>
      <c r="V29" s="3" t="s">
        <v>31</v>
      </c>
    </row>
    <row r="30" customFormat="false" ht="15" hidden="false" customHeight="false" outlineLevel="0" collapsed="false">
      <c r="A30" s="5"/>
      <c r="B30" s="16"/>
      <c r="L30" s="23" t="s">
        <v>32</v>
      </c>
      <c r="M30" s="23"/>
      <c r="N30" s="24" t="n">
        <f aca="false">Q3-1</f>
        <v>5</v>
      </c>
      <c r="S30" s="20" t="n">
        <f aca="false">1/((S21/($Q$5*S24))+S27)</f>
        <v>0.301175790285274</v>
      </c>
      <c r="T30" s="20" t="n">
        <f aca="false">1/((T21/($Q$5*T24))+T27)</f>
        <v>0.110511368285068</v>
      </c>
      <c r="U30" s="20" t="n">
        <f aca="false">1/((U21/($Q$5*U24))+U27)</f>
        <v>0.0397736673775926</v>
      </c>
      <c r="V30" s="20" t="n">
        <f aca="false">1/((V21/($Q$5*V24))+V27)</f>
        <v>0.0132211265140173</v>
      </c>
    </row>
    <row r="31" customFormat="false" ht="15" hidden="false" customHeight="false" outlineLevel="0" collapsed="false">
      <c r="A31" s="5"/>
      <c r="B31" s="16"/>
      <c r="N31" s="25"/>
    </row>
    <row r="32" customFormat="false" ht="15" hidden="false" customHeight="false" outlineLevel="0" collapsed="false">
      <c r="A32" s="5"/>
      <c r="B32" s="16"/>
      <c r="K32" s="15" t="s">
        <v>11</v>
      </c>
      <c r="L32" s="15" t="s">
        <v>33</v>
      </c>
      <c r="M32" s="15" t="s">
        <v>34</v>
      </c>
      <c r="N32" s="15" t="s">
        <v>35</v>
      </c>
      <c r="O32" s="15" t="s">
        <v>36</v>
      </c>
    </row>
    <row r="33" customFormat="false" ht="15" hidden="false" customHeight="false" outlineLevel="0" collapsed="false">
      <c r="A33" s="5"/>
      <c r="B33" s="16"/>
      <c r="K33" s="18" t="n">
        <v>0</v>
      </c>
      <c r="L33" s="17" t="n">
        <f aca="false">(POWER($S$5,K33))/FACT(K33)</f>
        <v>1</v>
      </c>
      <c r="M33" s="17" t="n">
        <f aca="false">(POWER($T$5,K33))/FACT(K33)</f>
        <v>1</v>
      </c>
      <c r="N33" s="17" t="n">
        <f aca="false">(POWER($U$5,K33))/FACT(K33)</f>
        <v>1</v>
      </c>
      <c r="O33" s="17" t="n">
        <f aca="false">(POWER($V$5,K33))/FACT(K33)</f>
        <v>1</v>
      </c>
    </row>
    <row r="34" customFormat="false" ht="15" hidden="false" customHeight="false" outlineLevel="0" collapsed="false">
      <c r="A34" s="5"/>
      <c r="B34" s="16"/>
      <c r="K34" s="18" t="n">
        <v>1</v>
      </c>
      <c r="L34" s="17" t="n">
        <f aca="false">(POWER($S$5,K34))/FACT(K34)</f>
        <v>1.2</v>
      </c>
      <c r="M34" s="17" t="n">
        <f aca="false">(POWER($T$5,K34))/FACT(K34)</f>
        <v>2.2</v>
      </c>
      <c r="N34" s="17" t="n">
        <f aca="false">(POWER($U$5,K34))/FACT(K34)</f>
        <v>3.2</v>
      </c>
      <c r="O34" s="17" t="n">
        <f aca="false">(POWER($V$5,K34))/FACT(K34)</f>
        <v>4.2</v>
      </c>
    </row>
    <row r="35" customFormat="false" ht="15" hidden="false" customHeight="false" outlineLevel="0" collapsed="false">
      <c r="A35" s="5"/>
      <c r="B35" s="16"/>
      <c r="K35" s="18" t="n">
        <v>2</v>
      </c>
      <c r="L35" s="17" t="n">
        <f aca="false">(POWER($S$5,K35))/FACT(K35)</f>
        <v>0.72</v>
      </c>
      <c r="M35" s="17" t="n">
        <f aca="false">(POWER($T$5,K35))/FACT(K35)</f>
        <v>2.42</v>
      </c>
      <c r="N35" s="17" t="n">
        <f aca="false">(POWER($U$5,K35))/FACT(K35)</f>
        <v>5.12</v>
      </c>
      <c r="O35" s="17" t="n">
        <f aca="false">(POWER($V$5,K35))/FACT(K35)</f>
        <v>8.82</v>
      </c>
    </row>
    <row r="36" customFormat="false" ht="15" hidden="false" customHeight="false" outlineLevel="0" collapsed="false">
      <c r="A36" s="5"/>
      <c r="B36" s="16"/>
      <c r="K36" s="18" t="n">
        <v>3</v>
      </c>
      <c r="L36" s="17" t="n">
        <f aca="false">(POWER($S$5,K36))/FACT(K36)</f>
        <v>0.288</v>
      </c>
      <c r="M36" s="17" t="n">
        <f aca="false">(POWER($T$5,K36))/FACT(K36)</f>
        <v>1.77466666666667</v>
      </c>
      <c r="N36" s="17" t="n">
        <f aca="false">(POWER($U$5,K36))/FACT(K36)</f>
        <v>5.46133333333334</v>
      </c>
      <c r="O36" s="17" t="n">
        <f aca="false">(POWER($V$5,K36))/FACT(K36)</f>
        <v>12.348</v>
      </c>
    </row>
    <row r="37" customFormat="false" ht="15" hidden="false" customHeight="false" outlineLevel="0" collapsed="false">
      <c r="A37" s="5"/>
      <c r="B37" s="16"/>
      <c r="K37" s="18" t="n">
        <v>4</v>
      </c>
      <c r="L37" s="17" t="n">
        <f aca="false">(POWER($S$5,K37))/FACT(K37)</f>
        <v>0.0864</v>
      </c>
      <c r="M37" s="17" t="n">
        <f aca="false">(POWER($T$5,K37))/FACT(K37)</f>
        <v>0.976066666666667</v>
      </c>
      <c r="N37" s="17" t="n">
        <f aca="false">(POWER($U$5,K37))/FACT(K37)</f>
        <v>4.36906666666667</v>
      </c>
      <c r="O37" s="17" t="n">
        <f aca="false">(POWER($V$5,K37))/FACT(K37)</f>
        <v>12.9654</v>
      </c>
    </row>
    <row r="38" customFormat="false" ht="15" hidden="false" customHeight="false" outlineLevel="0" collapsed="false">
      <c r="A38" s="5"/>
      <c r="B38" s="16"/>
      <c r="K38" s="18" t="n">
        <v>5</v>
      </c>
      <c r="L38" s="17" t="n">
        <f aca="false">(POWER($S$5,K38))/FACT(K38)</f>
        <v>0.020736</v>
      </c>
      <c r="M38" s="17" t="n">
        <f aca="false">(POWER($T$5,K38))/FACT(K38)</f>
        <v>0.429469333333334</v>
      </c>
      <c r="N38" s="17" t="n">
        <f aca="false">(POWER($U$5,K38))/FACT(K38)</f>
        <v>2.79620266666667</v>
      </c>
      <c r="O38" s="17" t="n">
        <f aca="false">(POWER($V$5,K38))/FACT(K38)</f>
        <v>10.890936</v>
      </c>
    </row>
    <row r="39" customFormat="false" ht="15" hidden="false" customHeight="false" outlineLevel="0" collapsed="false">
      <c r="A39" s="5"/>
      <c r="B39" s="16"/>
      <c r="K39" s="18" t="n">
        <v>6</v>
      </c>
      <c r="L39" s="17" t="n">
        <f aca="false">(POWER($S$5,K39))/FACT(K39)</f>
        <v>0.0041472</v>
      </c>
      <c r="M39" s="17" t="n">
        <f aca="false">(POWER($T$5,K39))/FACT(K39)</f>
        <v>0.157472088888889</v>
      </c>
      <c r="N39" s="17" t="n">
        <f aca="false">(POWER($U$5,K39))/FACT(K39)</f>
        <v>1.49130808888889</v>
      </c>
      <c r="O39" s="17" t="n">
        <f aca="false">(POWER($V$5,K39))/FACT(K39)</f>
        <v>7.6236552</v>
      </c>
    </row>
    <row r="40" customFormat="false" ht="15" hidden="false" customHeight="false" outlineLevel="0" collapsed="false">
      <c r="A40" s="5"/>
      <c r="B40" s="16"/>
      <c r="K40" s="18" t="n">
        <v>7</v>
      </c>
      <c r="L40" s="17" t="n">
        <f aca="false">(POWER($S$5,K40))/FACT(K40)</f>
        <v>0.000710948571428571</v>
      </c>
      <c r="M40" s="17" t="n">
        <f aca="false">(POWER($T$5,K40))/FACT(K40)</f>
        <v>0.049491227936508</v>
      </c>
      <c r="N40" s="17" t="n">
        <f aca="false">(POWER($U$5,K40))/FACT(K40)</f>
        <v>0.681740840634921</v>
      </c>
      <c r="O40" s="17" t="n">
        <f aca="false">(POWER($V$5,K40))/FACT(K40)</f>
        <v>4.57419312</v>
      </c>
    </row>
    <row r="41" customFormat="false" ht="15" hidden="false" customHeight="false" outlineLevel="0" collapsed="false">
      <c r="K41" s="18" t="n">
        <v>8</v>
      </c>
      <c r="L41" s="17" t="n">
        <f aca="false">(POWER($S$5,K41))/FACT(K41)</f>
        <v>0.000106642285714286</v>
      </c>
      <c r="M41" s="17" t="n">
        <f aca="false">(POWER($T$5,K41))/FACT(K41)</f>
        <v>0.0136100876825397</v>
      </c>
      <c r="N41" s="17" t="n">
        <f aca="false">(POWER($U$5,K41))/FACT(K41)</f>
        <v>0.272696336253968</v>
      </c>
      <c r="O41" s="17" t="n">
        <f aca="false">(POWER($V$5,K41))/FACT(K41)</f>
        <v>2.401451388</v>
      </c>
    </row>
    <row r="42" customFormat="false" ht="15" hidden="false" customHeight="false" outlineLevel="0" collapsed="false">
      <c r="K42" s="18" t="n">
        <v>9</v>
      </c>
      <c r="L42" s="17" t="n">
        <f aca="false">(POWER($S$5,K42))/FACT(K42)</f>
        <v>1.42189714285714E-005</v>
      </c>
      <c r="M42" s="17" t="n">
        <f aca="false">(POWER($T$5,K42))/FACT(K42)</f>
        <v>0.00332691032239859</v>
      </c>
      <c r="N42" s="17" t="n">
        <f aca="false">(POWER($U$5,K42))/FACT(K42)</f>
        <v>0.0969586973347443</v>
      </c>
      <c r="O42" s="17" t="n">
        <f aca="false">(POWER($V$5,K42))/FACT(K42)</f>
        <v>1.1206773144</v>
      </c>
    </row>
    <row r="43" customFormat="false" ht="15" hidden="false" customHeight="false" outlineLevel="0" collapsed="false">
      <c r="K43" s="18" t="n">
        <v>10</v>
      </c>
      <c r="L43" s="17" t="n">
        <f aca="false">(POWER($S$5,K43))/FACT(K43)</f>
        <v>1.70627657142857E-006</v>
      </c>
      <c r="M43" s="17" t="n">
        <f aca="false">(POWER($T$5,K43))/FACT(K43)</f>
        <v>0.00073192027092769</v>
      </c>
      <c r="N43" s="17" t="n">
        <f aca="false">(POWER($U$5,K43))/FACT(K43)</f>
        <v>0.0310267831471182</v>
      </c>
      <c r="O43" s="17" t="n">
        <f aca="false">(POWER($V$5,K43))/FACT(K43)</f>
        <v>0.470684472048</v>
      </c>
    </row>
  </sheetData>
  <mergeCells count="8">
    <mergeCell ref="A1:F1"/>
    <mergeCell ref="T3:U3"/>
    <mergeCell ref="W3:Y3"/>
    <mergeCell ref="A6:D6"/>
    <mergeCell ref="A9:D9"/>
    <mergeCell ref="A13:D13"/>
    <mergeCell ref="D17:E17"/>
    <mergeCell ref="L30:M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L13" activeCellId="0" sqref="L13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3.61"/>
    <col collapsed="false" customWidth="true" hidden="false" outlineLevel="0" max="2" min="2" style="1" width="3.79"/>
    <col collapsed="false" customWidth="true" hidden="false" outlineLevel="0" max="3" min="3" style="1" width="7.97"/>
    <col collapsed="false" customWidth="true" hidden="false" outlineLevel="0" max="4" min="4" style="1" width="8.16"/>
    <col collapsed="false" customWidth="true" hidden="false" outlineLevel="0" max="5" min="5" style="1" width="11.83"/>
    <col collapsed="false" customWidth="true" hidden="false" outlineLevel="0" max="6" min="6" style="1" width="10.4"/>
    <col collapsed="false" customWidth="true" hidden="false" outlineLevel="0" max="7" min="7" style="1" width="9.84"/>
    <col collapsed="false" customWidth="true" hidden="false" outlineLevel="0" max="8" min="8" style="1" width="9.74"/>
    <col collapsed="false" customWidth="true" hidden="false" outlineLevel="0" max="9" min="9" style="1" width="10.13"/>
    <col collapsed="false" customWidth="true" hidden="false" outlineLevel="0" max="10" min="10" style="1" width="11.24"/>
  </cols>
  <sheetData>
    <row r="1" customFormat="false" ht="15" hidden="false" customHeight="false" outlineLevel="0" collapsed="false">
      <c r="A1" s="15" t="s">
        <v>37</v>
      </c>
      <c r="B1" s="15" t="s">
        <v>38</v>
      </c>
      <c r="C1" s="15" t="s">
        <v>39</v>
      </c>
      <c r="D1" s="26" t="s">
        <v>40</v>
      </c>
      <c r="E1" s="15" t="s">
        <v>41</v>
      </c>
      <c r="F1" s="15" t="s">
        <v>42</v>
      </c>
      <c r="G1" s="15" t="s">
        <v>43</v>
      </c>
      <c r="H1" s="15" t="s">
        <v>44</v>
      </c>
      <c r="I1" s="15" t="s">
        <v>45</v>
      </c>
      <c r="J1" s="15" t="s">
        <v>46</v>
      </c>
    </row>
    <row r="2" customFormat="false" ht="15" hidden="false" customHeight="false" outlineLevel="0" collapsed="false">
      <c r="A2" s="15" t="n">
        <v>1</v>
      </c>
      <c r="B2" s="18" t="n">
        <v>1</v>
      </c>
      <c r="C2" s="18" t="n">
        <v>70000</v>
      </c>
      <c r="D2" s="18" t="n">
        <f aca="false">1/I2</f>
        <v>17.5</v>
      </c>
      <c r="E2" s="27" t="n">
        <f aca="false">$C$12/D2</f>
        <v>0.685714285714286</v>
      </c>
      <c r="F2" s="27" t="n">
        <f aca="false">$C$12/(B2*D2)</f>
        <v>0.685714285714286</v>
      </c>
      <c r="G2" s="28" t="n">
        <v>1.4961039</v>
      </c>
      <c r="H2" s="28" t="n">
        <f aca="false">G2/$C$12</f>
        <v>0.124675325</v>
      </c>
      <c r="I2" s="28" t="n">
        <f aca="false">$C$13/C2</f>
        <v>0.0571428571428571</v>
      </c>
      <c r="J2" s="28" t="n">
        <f aca="false">(G2+E2)/$C$12</f>
        <v>0.181818182142857</v>
      </c>
    </row>
    <row r="3" customFormat="false" ht="15" hidden="false" customHeight="false" outlineLevel="0" collapsed="false">
      <c r="A3" s="15" t="n">
        <v>2</v>
      </c>
      <c r="B3" s="18" t="n">
        <v>2</v>
      </c>
      <c r="C3" s="18" t="n">
        <v>70000</v>
      </c>
      <c r="D3" s="18" t="n">
        <f aca="false">1/I3</f>
        <v>17.5</v>
      </c>
      <c r="E3" s="27" t="n">
        <f aca="false">$C$12/D3</f>
        <v>0.685714285714286</v>
      </c>
      <c r="F3" s="27" t="n">
        <f aca="false">$C$12/(B3*D3)</f>
        <v>0.342857142857143</v>
      </c>
      <c r="G3" s="28" t="n">
        <v>0.09133973</v>
      </c>
      <c r="H3" s="28" t="n">
        <f aca="false">G3/$C$12</f>
        <v>0.00761164416666667</v>
      </c>
      <c r="I3" s="28" t="n">
        <f aca="false">$C$13/C3</f>
        <v>0.0571428571428571</v>
      </c>
      <c r="J3" s="28" t="n">
        <f aca="false">(G3+E3)/$C$12</f>
        <v>0.0647545013095238</v>
      </c>
    </row>
    <row r="4" customFormat="false" ht="15" hidden="false" customHeight="false" outlineLevel="0" collapsed="false">
      <c r="A4" s="15" t="n">
        <v>3</v>
      </c>
      <c r="B4" s="18" t="n">
        <v>3</v>
      </c>
      <c r="C4" s="18" t="n">
        <v>70000</v>
      </c>
      <c r="D4" s="18" t="n">
        <f aca="false">1/I4</f>
        <v>17.5</v>
      </c>
      <c r="E4" s="27" t="n">
        <f aca="false">$C$12/D4</f>
        <v>0.685714285714286</v>
      </c>
      <c r="F4" s="27" t="n">
        <f aca="false">$C$12/(B4*D4)</f>
        <v>0.228571428571429</v>
      </c>
      <c r="G4" s="28" t="n">
        <v>0.0103682</v>
      </c>
      <c r="H4" s="28" t="n">
        <f aca="false">G4/$C$12</f>
        <v>0.000864016666666667</v>
      </c>
      <c r="I4" s="28" t="n">
        <f aca="false">$C$13/C4</f>
        <v>0.0571428571428571</v>
      </c>
      <c r="J4" s="28" t="n">
        <f aca="false">(G4+E4)/$C$12</f>
        <v>0.0580068738095238</v>
      </c>
    </row>
    <row r="5" customFormat="false" ht="15" hidden="false" customHeight="false" outlineLevel="0" collapsed="false">
      <c r="A5" s="15" t="n">
        <v>4</v>
      </c>
      <c r="B5" s="18" t="n">
        <v>1</v>
      </c>
      <c r="C5" s="18" t="n">
        <v>140000</v>
      </c>
      <c r="D5" s="18" t="n">
        <f aca="false">1/I5</f>
        <v>35</v>
      </c>
      <c r="E5" s="27" t="n">
        <f aca="false">$C$12/D5</f>
        <v>0.342857142857143</v>
      </c>
      <c r="F5" s="27" t="n">
        <f aca="false">$C$12/(B5*D5)</f>
        <v>0.342857142857143</v>
      </c>
      <c r="G5" s="28" t="n">
        <v>0.17888199</v>
      </c>
      <c r="H5" s="28" t="n">
        <f aca="false">G5/$C$12</f>
        <v>0.0149068325</v>
      </c>
      <c r="I5" s="28" t="n">
        <f aca="false">$C$13/C5</f>
        <v>0.0285714285714286</v>
      </c>
      <c r="J5" s="28" t="n">
        <f aca="false">(G5+E5)/$C$12</f>
        <v>0.0434782610714286</v>
      </c>
    </row>
    <row r="6" customFormat="false" ht="15" hidden="false" customHeight="false" outlineLevel="0" collapsed="false">
      <c r="A6" s="15" t="n">
        <v>5</v>
      </c>
      <c r="B6" s="18" t="n">
        <v>2</v>
      </c>
      <c r="C6" s="18" t="n">
        <v>140000</v>
      </c>
      <c r="D6" s="18" t="n">
        <f aca="false">1/I6</f>
        <v>35</v>
      </c>
      <c r="E6" s="27" t="n">
        <f aca="false">$C$12/D6</f>
        <v>0.342857142857143</v>
      </c>
      <c r="F6" s="27" t="n">
        <f aca="false">$C$12/(B6*D6)</f>
        <v>0.171428571428571</v>
      </c>
      <c r="G6" s="28" t="n">
        <v>0.01038065</v>
      </c>
      <c r="H6" s="28" t="n">
        <f aca="false">G6/$C$12</f>
        <v>0.000865054166666667</v>
      </c>
      <c r="I6" s="28" t="n">
        <f aca="false">$C$13/C6</f>
        <v>0.0285714285714286</v>
      </c>
      <c r="J6" s="28" t="n">
        <f aca="false">(G6+E6)/$C$12</f>
        <v>0.0294364827380952</v>
      </c>
    </row>
    <row r="7" customFormat="false" ht="15" hidden="false" customHeight="false" outlineLevel="0" collapsed="false">
      <c r="A7" s="15" t="n">
        <v>6</v>
      </c>
      <c r="B7" s="18" t="n">
        <v>3</v>
      </c>
      <c r="C7" s="18" t="n">
        <v>140000</v>
      </c>
      <c r="D7" s="18" t="n">
        <f aca="false">1/I7</f>
        <v>35</v>
      </c>
      <c r="E7" s="27" t="n">
        <f aca="false">$C$12/D7</f>
        <v>0.342857142857143</v>
      </c>
      <c r="F7" s="27" t="n">
        <f aca="false">$C$12/(B7*D7)</f>
        <v>0.114285714285714</v>
      </c>
      <c r="G7" s="28" t="n">
        <v>0.00069437</v>
      </c>
      <c r="H7" s="28" t="n">
        <f aca="false">G7/$C$12</f>
        <v>5.78641666666667E-005</v>
      </c>
      <c r="I7" s="28" t="n">
        <f aca="false">$C$13/C7</f>
        <v>0.0285714285714286</v>
      </c>
      <c r="J7" s="28" t="n">
        <f aca="false">(G7+E7)/$C$12</f>
        <v>0.0286292927380952</v>
      </c>
    </row>
    <row r="8" customFormat="false" ht="15" hidden="false" customHeight="false" outlineLevel="0" collapsed="false">
      <c r="A8" s="15" t="n">
        <v>7</v>
      </c>
      <c r="B8" s="18" t="n">
        <v>1</v>
      </c>
      <c r="C8" s="18" t="n">
        <v>210000</v>
      </c>
      <c r="D8" s="18" t="n">
        <f aca="false">1/I8</f>
        <v>52.5</v>
      </c>
      <c r="E8" s="27" t="n">
        <f aca="false">$C$12/D8</f>
        <v>0.228571428571429</v>
      </c>
      <c r="F8" s="27" t="n">
        <f aca="false">$C$12/(B8*D8)</f>
        <v>0.228571428571429</v>
      </c>
      <c r="G8" s="28" t="n">
        <v>0.06772487</v>
      </c>
      <c r="H8" s="28" t="n">
        <f aca="false">G8/$C$12</f>
        <v>0.00564373916666667</v>
      </c>
      <c r="I8" s="28" t="n">
        <f aca="false">$C$13/C8</f>
        <v>0.0190476190476191</v>
      </c>
      <c r="J8" s="28" t="n">
        <f aca="false">(G8+E8)/$C$12</f>
        <v>0.0246913582142857</v>
      </c>
    </row>
    <row r="9" customFormat="false" ht="15" hidden="false" customHeight="false" outlineLevel="0" collapsed="false">
      <c r="A9" s="15" t="n">
        <v>8</v>
      </c>
      <c r="B9" s="18" t="n">
        <v>2</v>
      </c>
      <c r="C9" s="18" t="n">
        <v>210000</v>
      </c>
      <c r="D9" s="18" t="n">
        <f aca="false">1/I9</f>
        <v>52.5</v>
      </c>
      <c r="E9" s="27" t="n">
        <f aca="false">$C$12/D9</f>
        <v>0.228571428571429</v>
      </c>
      <c r="F9" s="27" t="n">
        <f aca="false">$C$12/(B9*D9)</f>
        <v>0.114285714285714</v>
      </c>
      <c r="G9" s="28" t="n">
        <v>0.00302489</v>
      </c>
      <c r="H9" s="28" t="n">
        <f aca="false">G9/$C$12</f>
        <v>0.000252074166666667</v>
      </c>
      <c r="I9" s="28" t="n">
        <f aca="false">$C$13/C9</f>
        <v>0.0190476190476191</v>
      </c>
      <c r="J9" s="28" t="n">
        <f aca="false">(G9+E9)/$C$12</f>
        <v>0.0192996932142857</v>
      </c>
    </row>
    <row r="10" customFormat="false" ht="15" hidden="false" customHeight="false" outlineLevel="0" collapsed="false">
      <c r="A10" s="15" t="n">
        <v>9</v>
      </c>
      <c r="B10" s="18" t="n">
        <v>3</v>
      </c>
      <c r="C10" s="18" t="n">
        <v>210000</v>
      </c>
      <c r="D10" s="18" t="n">
        <f aca="false">1/I10</f>
        <v>52.5</v>
      </c>
      <c r="E10" s="27" t="n">
        <f aca="false">$C$12/D10</f>
        <v>0.228571428571429</v>
      </c>
      <c r="F10" s="27" t="n">
        <f aca="false">$C$12/(B10*D10)</f>
        <v>0.0761904761904762</v>
      </c>
      <c r="G10" s="28" t="n">
        <v>0.00014137</v>
      </c>
      <c r="H10" s="28" t="n">
        <f aca="false">G10/$C$12</f>
        <v>1.17808333333333E-005</v>
      </c>
      <c r="I10" s="28" t="n">
        <f aca="false">$C$13/C10</f>
        <v>0.0190476190476191</v>
      </c>
      <c r="J10" s="28" t="n">
        <f aca="false">(G10+E10)/$C$12</f>
        <v>0.0190593998809524</v>
      </c>
    </row>
    <row r="12" customFormat="false" ht="15" hidden="false" customHeight="false" outlineLevel="0" collapsed="false">
      <c r="B12" s="29" t="s">
        <v>47</v>
      </c>
      <c r="C12" s="30" t="n">
        <v>12</v>
      </c>
      <c r="D12" s="30" t="n">
        <v>48</v>
      </c>
    </row>
    <row r="13" customFormat="false" ht="15" hidden="false" customHeight="false" outlineLevel="0" collapsed="false">
      <c r="B13" s="31" t="s">
        <v>48</v>
      </c>
      <c r="C13" s="30" t="n">
        <v>4000</v>
      </c>
    </row>
    <row r="14" customFormat="false" ht="15" hidden="false" customHeight="true" outlineLevel="0" collapsed="false">
      <c r="A14" s="15" t="s">
        <v>37</v>
      </c>
      <c r="B14" s="15" t="s">
        <v>38</v>
      </c>
      <c r="C14" s="15" t="s">
        <v>39</v>
      </c>
      <c r="D14" s="26" t="s">
        <v>40</v>
      </c>
      <c r="E14" s="15" t="s">
        <v>45</v>
      </c>
      <c r="F14" s="15" t="s">
        <v>41</v>
      </c>
      <c r="G14" s="15" t="s">
        <v>43</v>
      </c>
      <c r="H14" s="15" t="s">
        <v>44</v>
      </c>
      <c r="I14" s="15" t="s">
        <v>46</v>
      </c>
      <c r="J14" s="15" t="s">
        <v>42</v>
      </c>
    </row>
    <row r="15" customFormat="false" ht="15" hidden="false" customHeight="false" outlineLevel="0" collapsed="false">
      <c r="A15" s="15" t="n">
        <v>3</v>
      </c>
      <c r="B15" s="18" t="n">
        <v>3</v>
      </c>
      <c r="C15" s="18" t="n">
        <v>70000</v>
      </c>
      <c r="D15" s="18" t="n">
        <f aca="false">1/E15</f>
        <v>17.5</v>
      </c>
      <c r="E15" s="28" t="n">
        <f aca="false">$C$13/C15</f>
        <v>0.0571428571428571</v>
      </c>
      <c r="F15" s="27" t="n">
        <f aca="false">$C$12/D15</f>
        <v>0.685714285714286</v>
      </c>
      <c r="G15" s="28" t="n">
        <v>8.98657016</v>
      </c>
      <c r="H15" s="28" t="n">
        <f aca="false">G15/$C$12</f>
        <v>0.748880846666667</v>
      </c>
      <c r="I15" s="28" t="n">
        <f aca="false">(G15+F15)/$C$12</f>
        <v>0.806023703809524</v>
      </c>
      <c r="J15" s="27" t="n">
        <f aca="false">$D$12/(B15*D15)</f>
        <v>0.914285714285714</v>
      </c>
    </row>
    <row r="16" customFormat="false" ht="15" hidden="false" customHeight="false" outlineLevel="0" collapsed="false">
      <c r="A16" s="15" t="n">
        <v>7</v>
      </c>
      <c r="B16" s="18" t="n">
        <v>1</v>
      </c>
      <c r="C16" s="18" t="n">
        <v>210000</v>
      </c>
      <c r="D16" s="18" t="n">
        <f aca="false">1/E16</f>
        <v>52.5</v>
      </c>
      <c r="E16" s="28" t="n">
        <f aca="false">$C$13/C16</f>
        <v>0.0190476190476191</v>
      </c>
      <c r="F16" s="27" t="n">
        <f aca="false">$C$12/D16</f>
        <v>0.228571428571429</v>
      </c>
      <c r="G16" s="28" t="n">
        <v>9.75296003</v>
      </c>
      <c r="H16" s="28" t="n">
        <f aca="false">G16/$C$12</f>
        <v>0.812746669166667</v>
      </c>
      <c r="I16" s="28" t="n">
        <f aca="false">(G16+F16)/$C$12</f>
        <v>0.831794288214286</v>
      </c>
      <c r="J16" s="27" t="n">
        <f aca="false">$D$12/(B16*D16)</f>
        <v>0.914285714285714</v>
      </c>
    </row>
    <row r="18" customFormat="false" ht="15" hidden="false" customHeight="false" outlineLevel="0" collapsed="false">
      <c r="A18" s="15" t="n">
        <v>3</v>
      </c>
      <c r="B18" s="18" t="n">
        <v>3</v>
      </c>
      <c r="C18" s="18" t="n">
        <v>70000</v>
      </c>
      <c r="D18" s="18" t="n">
        <f aca="false">1/E18</f>
        <v>17.5</v>
      </c>
      <c r="E18" s="28" t="n">
        <f aca="false">$C$13/C18</f>
        <v>0.0571428571428571</v>
      </c>
      <c r="F18" s="27" t="n">
        <f aca="false">$C$12/D18</f>
        <v>0.685714285714286</v>
      </c>
      <c r="G18" s="28" t="n">
        <v>0.0103682</v>
      </c>
      <c r="H18" s="28" t="n">
        <f aca="false">G18/$C$12</f>
        <v>0.000864016666666667</v>
      </c>
      <c r="I18" s="28" t="n">
        <f aca="false">(G18+F18)/$C$12</f>
        <v>0.0580068738095238</v>
      </c>
      <c r="J18" s="27" t="n">
        <f aca="false">$C$12/(B18*D18)</f>
        <v>0.228571428571429</v>
      </c>
    </row>
    <row r="19" customFormat="false" ht="15" hidden="false" customHeight="false" outlineLevel="0" collapsed="false">
      <c r="A19" s="15" t="n">
        <v>7</v>
      </c>
      <c r="B19" s="18" t="n">
        <v>1</v>
      </c>
      <c r="C19" s="18" t="n">
        <v>210000</v>
      </c>
      <c r="D19" s="18" t="n">
        <f aca="false">1/E19</f>
        <v>52.5</v>
      </c>
      <c r="E19" s="28" t="n">
        <f aca="false">$C$13/C19</f>
        <v>0.0190476190476191</v>
      </c>
      <c r="F19" s="27" t="n">
        <f aca="false">$C$12/D19</f>
        <v>0.228571428571429</v>
      </c>
      <c r="G19" s="28" t="n">
        <v>0.06772487</v>
      </c>
      <c r="H19" s="28" t="n">
        <f aca="false">G19/$C$12</f>
        <v>0.00564373916666667</v>
      </c>
      <c r="I19" s="28" t="n">
        <f aca="false">(G19+F19)/$C$12</f>
        <v>0.0246913582142857</v>
      </c>
      <c r="J19" s="27" t="n">
        <f aca="false">$C$12/(B19*D19)</f>
        <v>0.228571428571429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Игорь Бикметов</dc:creator>
  <dc:description/>
  <dc:language>ru-RU</dc:language>
  <cp:lastModifiedBy/>
  <dcterms:modified xsi:type="dcterms:W3CDTF">2025-10-08T11:47:05Z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