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<sst xmlns="http://schemas.openxmlformats.org/spreadsheetml/2006/main" count="47" uniqueCount="35">
  <si>
    <t xml:space="preserve">Кол-во блоков</t>
  </si>
  <si>
    <t xml:space="preserve">P_i</t>
  </si>
  <si>
    <t xml:space="preserve">Процессор</t>
  </si>
  <si>
    <t xml:space="preserve">Память</t>
  </si>
  <si>
    <t xml:space="preserve">УВВ</t>
  </si>
  <si>
    <t xml:space="preserve">P_i - вероятность безотказной работы блока</t>
  </si>
  <si>
    <t xml:space="preserve">Однопроцессорная</t>
  </si>
  <si>
    <t xml:space="preserve">Дуплексная</t>
  </si>
  <si>
    <t xml:space="preserve">Триплексная</t>
  </si>
  <si>
    <t xml:space="preserve">Двухпроцессорная</t>
  </si>
  <si>
    <t xml:space="preserve">G_пр</t>
  </si>
  <si>
    <t xml:space="preserve">G_пм</t>
  </si>
  <si>
    <t xml:space="preserve">G_увв</t>
  </si>
  <si>
    <t xml:space="preserve">В дуплексе</t>
  </si>
  <si>
    <t xml:space="preserve">Дуплексов</t>
  </si>
  <si>
    <t xml:space="preserve">В Триплексе</t>
  </si>
  <si>
    <t xml:space="preserve">Триплексов</t>
  </si>
  <si>
    <t xml:space="preserve">Активных блоков</t>
  </si>
  <si>
    <t xml:space="preserve">Всего блоков</t>
  </si>
  <si>
    <t xml:space="preserve">Проц</t>
  </si>
  <si>
    <t xml:space="preserve">ПМ</t>
  </si>
  <si>
    <t xml:space="preserve">P1</t>
  </si>
  <si>
    <t xml:space="preserve">N1</t>
  </si>
  <si>
    <t xml:space="preserve">Gпр</t>
  </si>
  <si>
    <t xml:space="preserve">Eпр</t>
  </si>
  <si>
    <t xml:space="preserve">P2</t>
  </si>
  <si>
    <t xml:space="preserve">N2</t>
  </si>
  <si>
    <t xml:space="preserve">Gпм</t>
  </si>
  <si>
    <t xml:space="preserve">Eпм</t>
  </si>
  <si>
    <t xml:space="preserve">P3</t>
  </si>
  <si>
    <t xml:space="preserve">N3</t>
  </si>
  <si>
    <t xml:space="preserve">Gувв</t>
  </si>
  <si>
    <t xml:space="preserve">Eувв</t>
  </si>
  <si>
    <t xml:space="preserve">Gвс</t>
  </si>
  <si>
    <t xml:space="preserve">Eвс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</si>
</sst>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00"/>
    <numFmt numFmtId="167" formatCode="0.000000"/>
    <numFmt numFmtId="168" formatCode="0.0000000"/>
    <numFmt numFmtId="169" formatCode="0.00000000"/>
  </numFmts>
  <fonts count="4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AFD095"/>
        <bgColor rgb="FF99CCFF"/>
      </patternFill>
    </fill>
    <fill>
      <patternFill patternType="solid">
        <fgColor rgb="FFDEE7E5"/>
        <bgColor rgb="FFCCFFFF"/>
      </patternFill>
    </fill>
    <fill>
      <patternFill patternType="solid">
        <fgColor rgb="FF8E86AE"/>
        <bgColor rgb="FF808080"/>
      </patternFill>
    </fill>
    <fill>
      <patternFill patternType="solid">
        <fgColor rgb="FFEA75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33" activeCellId="0" sqref="M33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1.14"/>
    <col collapsed="false" customWidth="true" hidden="false" outlineLevel="0" max="3" min="3" style="1" width="17.71"/>
    <col collapsed="false" customWidth="true" hidden="false" outlineLevel="0" max="4" min="4" style="1" width="12.29"/>
    <col collapsed="false" customWidth="true" hidden="false" outlineLevel="0" max="5" min="5" style="1" width="13.86"/>
    <col collapsed="false" customWidth="true" hidden="false" outlineLevel="0" max="6" min="6" style="1" width="13.15"/>
    <col collapsed="false" customWidth="true" hidden="false" outlineLevel="0" max="9" min="9" style="1" width="18.71"/>
    <col collapsed="false" customWidth="true" hidden="false" outlineLevel="0" max="10" min="10" style="1" width="12.29"/>
    <col collapsed="false" customWidth="true" hidden="false" outlineLevel="0" max="12" min="12" style="1" width="14.71"/>
    <col collapsed="false" customWidth="true" hidden="false" outlineLevel="0" max="13" min="13" style="1" width="17.71"/>
    <col collapsed="false" customWidth="true" hidden="false" outlineLevel="0" max="14" min="14" style="1" width="22"/>
  </cols>
  <sheetData>
    <row r="1" customFormat="false" ht="15" hidden="false" customHeight="false" outlineLevel="0" collapsed="false">
      <c r="A1" s="2"/>
      <c r="B1" s="2" t="s">
        <v>0</v>
      </c>
      <c r="C1" s="2" t="s">
        <v>1</v>
      </c>
    </row>
    <row r="2" customFormat="false" ht="15" hidden="false" customHeight="false" outlineLevel="0" collapsed="false">
      <c r="A2" s="2" t="s">
        <v>2</v>
      </c>
      <c r="B2" s="3" t="n">
        <v>1</v>
      </c>
      <c r="C2" s="4" t="n">
        <v>0.98</v>
      </c>
    </row>
    <row r="3" customFormat="false" ht="15" hidden="false" customHeight="false" outlineLevel="0" collapsed="false">
      <c r="A3" s="2" t="s">
        <v>3</v>
      </c>
      <c r="B3" s="3" t="n">
        <v>4</v>
      </c>
      <c r="C3" s="4" t="n">
        <v>0.955</v>
      </c>
    </row>
    <row r="4" customFormat="false" ht="15" hidden="false" customHeight="false" outlineLevel="0" collapsed="false">
      <c r="A4" s="2" t="s">
        <v>4</v>
      </c>
      <c r="B4" s="3" t="n">
        <v>8</v>
      </c>
      <c r="C4" s="4" t="n">
        <v>0.88</v>
      </c>
    </row>
    <row r="6" customFormat="false" ht="15" hidden="false" customHeight="false" outlineLevel="0" collapsed="false">
      <c r="A6" s="5" t="s">
        <v>5</v>
      </c>
      <c r="B6" s="5"/>
      <c r="C6" s="5"/>
      <c r="D6" s="5"/>
      <c r="E6" s="5"/>
      <c r="F6" s="5"/>
      <c r="G6" s="5"/>
      <c r="H6" s="5"/>
    </row>
    <row r="8" customFormat="false" ht="15" hidden="false" customHeight="false" outlineLevel="0" collapsed="false">
      <c r="A8" s="6" t="s">
        <v>6</v>
      </c>
      <c r="B8" s="6"/>
      <c r="C8" s="7"/>
      <c r="D8" s="6" t="s">
        <v>7</v>
      </c>
      <c r="E8" s="6"/>
      <c r="G8" s="7"/>
      <c r="H8" s="6" t="s">
        <v>8</v>
      </c>
      <c r="I8" s="6"/>
      <c r="K8" s="7"/>
      <c r="L8" s="6" t="s">
        <v>9</v>
      </c>
      <c r="M8" s="6"/>
    </row>
    <row r="9" customFormat="false" ht="15" hidden="false" customHeight="false" outlineLevel="0" collapsed="false">
      <c r="A9" s="8" t="n">
        <f aca="false">C2^B2*C3^B3*C4^B4</f>
        <v>0.293157452603774</v>
      </c>
      <c r="B9" s="8"/>
      <c r="C9" s="7"/>
      <c r="D9" s="9" t="n">
        <f aca="false">E11*E12*E13</f>
        <v>0.573010788850904</v>
      </c>
      <c r="E9" s="9"/>
      <c r="G9" s="7"/>
      <c r="H9" s="8" t="n">
        <f aca="false">I11*I12*I13</f>
        <v>0.73389111212943</v>
      </c>
      <c r="I9" s="8"/>
      <c r="K9" s="7"/>
      <c r="L9" s="8" t="n">
        <f aca="false">M11*M12*M13</f>
        <v>0.960365596156299</v>
      </c>
      <c r="M9" s="8"/>
    </row>
    <row r="10" customFormat="false" ht="15" hidden="false" customHeight="false" outlineLevel="0" collapsed="false">
      <c r="C10" s="7"/>
      <c r="G10" s="7"/>
      <c r="K10" s="7"/>
    </row>
    <row r="11" customFormat="false" ht="15" hidden="false" customHeight="false" outlineLevel="0" collapsed="false">
      <c r="C11" s="7"/>
      <c r="D11" s="1" t="s">
        <v>10</v>
      </c>
      <c r="E11" s="10" t="n">
        <f aca="false">1-(1-C2^E16)^F16</f>
        <v>0.9996</v>
      </c>
      <c r="G11" s="7"/>
      <c r="H11" s="1" t="s">
        <v>10</v>
      </c>
      <c r="I11" s="11" t="n">
        <f aca="false">1-(1-C2^I16)^J16</f>
        <v>0.999992</v>
      </c>
      <c r="K11" s="7"/>
      <c r="L11" s="1" t="s">
        <v>10</v>
      </c>
      <c r="M11" s="11" t="n">
        <f aca="false">C2*C2</f>
        <v>0.9604</v>
      </c>
    </row>
    <row r="12" customFormat="false" ht="15" hidden="false" customHeight="false" outlineLevel="0" collapsed="false">
      <c r="C12" s="7"/>
      <c r="D12" s="1" t="s">
        <v>11</v>
      </c>
      <c r="E12" s="10" t="n">
        <f aca="false">1-(1-C3^E17)^F17</f>
        <v>0.971705261542103</v>
      </c>
      <c r="G12" s="7"/>
      <c r="H12" s="1" t="s">
        <v>11</v>
      </c>
      <c r="I12" s="11" t="n">
        <f aca="false">1-(1-C3^I17)^J17</f>
        <v>0.995240530743786</v>
      </c>
      <c r="K12" s="7"/>
      <c r="L12" s="1" t="s">
        <v>11</v>
      </c>
      <c r="M12" s="1" t="n">
        <f aca="false">1 - BINOMDIST(M16-1, N16, C3, TRUE())</f>
        <v>0.999990784700383</v>
      </c>
    </row>
    <row r="13" customFormat="false" ht="15" hidden="false" customHeight="false" outlineLevel="0" collapsed="false">
      <c r="C13" s="7"/>
      <c r="D13" s="1" t="s">
        <v>12</v>
      </c>
      <c r="E13" s="10" t="n">
        <f aca="false">1-(1-C4^E18)^F18</f>
        <v>0.58993205817896</v>
      </c>
      <c r="G13" s="7"/>
      <c r="H13" s="1" t="s">
        <v>12</v>
      </c>
      <c r="I13" s="11" t="n">
        <f aca="false">1-(1-C4^I18)^J18</f>
        <v>0.737406647573751</v>
      </c>
      <c r="K13" s="7"/>
      <c r="L13" s="1" t="s">
        <v>12</v>
      </c>
      <c r="M13" s="1" t="n">
        <f aca="false">1 - BINOMDIST(M17-1, N17, C4, TRUE())</f>
        <v>0.999973392643239</v>
      </c>
    </row>
    <row r="14" customFormat="false" ht="15" hidden="false" customHeight="false" outlineLevel="0" collapsed="false">
      <c r="C14" s="7"/>
      <c r="G14" s="7"/>
      <c r="K14" s="7"/>
    </row>
    <row r="15" customFormat="false" ht="15" hidden="false" customHeight="false" outlineLevel="0" collapsed="false">
      <c r="C15" s="7"/>
      <c r="D15" s="2"/>
      <c r="E15" s="2" t="s">
        <v>13</v>
      </c>
      <c r="F15" s="2" t="s">
        <v>14</v>
      </c>
      <c r="G15" s="7"/>
      <c r="H15" s="2"/>
      <c r="I15" s="2" t="s">
        <v>15</v>
      </c>
      <c r="J15" s="2" t="s">
        <v>16</v>
      </c>
      <c r="K15" s="7"/>
      <c r="L15" s="2"/>
      <c r="M15" s="2" t="s">
        <v>17</v>
      </c>
      <c r="N15" s="2" t="s">
        <v>18</v>
      </c>
    </row>
    <row r="16" customFormat="false" ht="15" hidden="false" customHeight="false" outlineLevel="0" collapsed="false">
      <c r="C16" s="7"/>
      <c r="D16" s="2" t="s">
        <v>19</v>
      </c>
      <c r="E16" s="3" t="n">
        <v>1</v>
      </c>
      <c r="F16" s="3" t="n">
        <v>2</v>
      </c>
      <c r="G16" s="7"/>
      <c r="H16" s="2" t="s">
        <v>19</v>
      </c>
      <c r="I16" s="3" t="n">
        <v>1</v>
      </c>
      <c r="J16" s="3" t="n">
        <v>3</v>
      </c>
      <c r="K16" s="7"/>
      <c r="L16" s="2" t="s">
        <v>20</v>
      </c>
      <c r="M16" s="2" t="n">
        <v>4</v>
      </c>
      <c r="N16" s="2" t="n">
        <v>8</v>
      </c>
    </row>
    <row r="17" customFormat="false" ht="15" hidden="false" customHeight="false" outlineLevel="0" collapsed="false">
      <c r="C17" s="7"/>
      <c r="D17" s="2" t="s">
        <v>20</v>
      </c>
      <c r="E17" s="3" t="n">
        <v>4</v>
      </c>
      <c r="F17" s="3" t="n">
        <v>2</v>
      </c>
      <c r="G17" s="7"/>
      <c r="H17" s="2" t="s">
        <v>20</v>
      </c>
      <c r="I17" s="3" t="n">
        <v>4</v>
      </c>
      <c r="J17" s="3" t="n">
        <v>3</v>
      </c>
      <c r="K17" s="7"/>
      <c r="L17" s="2" t="s">
        <v>4</v>
      </c>
      <c r="M17" s="2" t="n">
        <v>8</v>
      </c>
      <c r="N17" s="2" t="n">
        <v>16</v>
      </c>
    </row>
    <row r="18" customFormat="false" ht="15" hidden="false" customHeight="false" outlineLevel="0" collapsed="false">
      <c r="C18" s="7"/>
      <c r="D18" s="2" t="s">
        <v>4</v>
      </c>
      <c r="E18" s="3" t="n">
        <v>8</v>
      </c>
      <c r="F18" s="3" t="n">
        <v>2</v>
      </c>
      <c r="G18" s="7"/>
      <c r="H18" s="2" t="s">
        <v>4</v>
      </c>
      <c r="I18" s="3" t="n">
        <v>8</v>
      </c>
      <c r="J18" s="3" t="n">
        <v>3</v>
      </c>
      <c r="K18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4"/>
      <c r="G21" s="15"/>
      <c r="H21" s="15"/>
      <c r="I21" s="14"/>
      <c r="J21" s="16"/>
      <c r="K21" s="17"/>
      <c r="L21" s="16"/>
      <c r="M21" s="16"/>
      <c r="N21" s="18"/>
      <c r="O21" s="19"/>
    </row>
    <row r="22" customFormat="false" ht="15" hidden="false" customHeight="false" outlineLevel="0" collapsed="false">
      <c r="A22" s="12"/>
      <c r="B22" s="13" t="s">
        <v>21</v>
      </c>
      <c r="C22" s="13" t="s">
        <v>22</v>
      </c>
      <c r="D22" s="13" t="s">
        <v>23</v>
      </c>
      <c r="E22" s="13" t="s">
        <v>24</v>
      </c>
      <c r="F22" s="14" t="s">
        <v>25</v>
      </c>
      <c r="G22" s="15" t="s">
        <v>26</v>
      </c>
      <c r="H22" s="15" t="s">
        <v>27</v>
      </c>
      <c r="I22" s="14" t="s">
        <v>28</v>
      </c>
      <c r="J22" s="16" t="s">
        <v>29</v>
      </c>
      <c r="K22" s="17" t="s">
        <v>30</v>
      </c>
      <c r="L22" s="16" t="s">
        <v>31</v>
      </c>
      <c r="M22" s="16" t="s">
        <v>32</v>
      </c>
      <c r="N22" s="18" t="s">
        <v>33</v>
      </c>
      <c r="O22" s="19" t="s">
        <v>34</v>
      </c>
    </row>
    <row r="23" customFormat="false" ht="15" hidden="false" customHeight="false" outlineLevel="0" collapsed="false">
      <c r="A23" s="12" t="n">
        <v>1</v>
      </c>
      <c r="B23" s="12" t="n">
        <v>0.98</v>
      </c>
      <c r="C23" s="12" t="n">
        <v>1</v>
      </c>
      <c r="D23" s="12" t="n">
        <v>0.98</v>
      </c>
      <c r="E23" s="12" t="n">
        <f aca="false">D23/C23</f>
        <v>0.98</v>
      </c>
      <c r="F23" s="12" t="n">
        <v>0.955</v>
      </c>
      <c r="G23" s="20" t="n">
        <v>4</v>
      </c>
      <c r="H23" s="20" t="n">
        <f aca="false">F23^G23</f>
        <v>0.831789600625</v>
      </c>
      <c r="I23" s="12" t="n">
        <f aca="false">H23/G23</f>
        <v>0.20794740015625</v>
      </c>
      <c r="J23" s="12" t="n">
        <v>0.88</v>
      </c>
      <c r="K23" s="20" t="n">
        <v>8</v>
      </c>
      <c r="L23" s="12" t="n">
        <f aca="false">J23^K23</f>
        <v>0.35963452480553</v>
      </c>
      <c r="M23" s="12" t="n">
        <f aca="false">L23/K23</f>
        <v>0.0449543156006912</v>
      </c>
      <c r="N23" s="12" t="n">
        <f aca="false">D23*H23*L23</f>
        <v>0.293157452603774</v>
      </c>
      <c r="O23" s="20" t="n">
        <f aca="false">E23*I23*M23</f>
        <v>0.00916117039386794</v>
      </c>
    </row>
    <row r="24" customFormat="false" ht="15" hidden="false" customHeight="false" outlineLevel="0" collapsed="false">
      <c r="A24" s="12" t="n">
        <v>2</v>
      </c>
      <c r="B24" s="12" t="n">
        <v>0.98</v>
      </c>
      <c r="C24" s="12" t="n">
        <v>1</v>
      </c>
      <c r="D24" s="12" t="n">
        <f aca="false">1-(1-B24)^1^2</f>
        <v>0.9996</v>
      </c>
      <c r="E24" s="12" t="n">
        <f aca="false">D24/C24</f>
        <v>0.9996</v>
      </c>
      <c r="F24" s="12" t="n">
        <v>0.955</v>
      </c>
      <c r="G24" s="20" t="n">
        <v>4</v>
      </c>
      <c r="H24" s="20" t="n">
        <f aca="false">1-(1-F24^4)^2</f>
        <v>0.971705261542103</v>
      </c>
      <c r="I24" s="12" t="n">
        <f aca="false">H24/G24</f>
        <v>0.242926315385526</v>
      </c>
      <c r="J24" s="12" t="n">
        <v>0.88</v>
      </c>
      <c r="K24" s="20" t="n">
        <v>8</v>
      </c>
      <c r="L24" s="12" t="n">
        <f aca="false">1-(1-J24^K24)^2</f>
        <v>0.58993205817896</v>
      </c>
      <c r="M24" s="12" t="n">
        <f aca="false">L24/K24</f>
        <v>0.07374150727237</v>
      </c>
      <c r="N24" s="12" t="n">
        <f aca="false">D24*H24*L24</f>
        <v>0.573010788850904</v>
      </c>
      <c r="O24" s="20" t="n">
        <f aca="false">E24*I24*M24</f>
        <v>0.0179065871515907</v>
      </c>
    </row>
    <row r="25" customFormat="false" ht="15" hidden="false" customHeight="false" outlineLevel="0" collapsed="false">
      <c r="A25" s="12" t="n">
        <v>3</v>
      </c>
      <c r="B25" s="12" t="n">
        <v>0.98</v>
      </c>
      <c r="C25" s="12" t="n">
        <v>1</v>
      </c>
      <c r="D25" s="12" t="n">
        <f aca="false">1-(1-B25^1)^3</f>
        <v>0.999992</v>
      </c>
      <c r="E25" s="12" t="n">
        <f aca="false">D25/C25</f>
        <v>0.999992</v>
      </c>
      <c r="F25" s="12" t="n">
        <v>0.955</v>
      </c>
      <c r="G25" s="20" t="n">
        <v>4</v>
      </c>
      <c r="H25" s="20" t="n">
        <f aca="false">1-(1-F25^4)^3</f>
        <v>0.995240530743786</v>
      </c>
      <c r="I25" s="12" t="n">
        <f aca="false">H25/G25</f>
        <v>0.248810132685946</v>
      </c>
      <c r="J25" s="12" t="n">
        <v>0.88</v>
      </c>
      <c r="K25" s="20" t="n">
        <v>8</v>
      </c>
      <c r="L25" s="12" t="n">
        <f aca="false">1-(1-J25^K25)^3</f>
        <v>0.737406647573751</v>
      </c>
      <c r="M25" s="12" t="n">
        <f aca="false">L25/K25</f>
        <v>0.0921758309467189</v>
      </c>
      <c r="N25" s="12" t="n">
        <f aca="false">D25*H25*L25</f>
        <v>0.73389111212943</v>
      </c>
      <c r="O25" s="20" t="n">
        <f aca="false">E25*I25*M25</f>
        <v>0.0229340972540447</v>
      </c>
    </row>
    <row r="26" customFormat="false" ht="15" hidden="false" customHeight="false" outlineLevel="0" collapsed="false">
      <c r="A26" s="12" t="n">
        <v>4</v>
      </c>
      <c r="B26" s="12" t="n">
        <v>0.98</v>
      </c>
      <c r="C26" s="12" t="n">
        <v>1</v>
      </c>
      <c r="D26" s="12" t="n">
        <f aca="false">B26^2</f>
        <v>0.9604</v>
      </c>
      <c r="E26" s="12" t="n">
        <f aca="false">D26/2</f>
        <v>0.4802</v>
      </c>
      <c r="F26" s="12" t="n">
        <v>0.955</v>
      </c>
      <c r="G26" s="20" t="n">
        <v>4</v>
      </c>
      <c r="H26" s="1" t="n">
        <f aca="false">1 - BINOMDIST(G26-1, 5, F26, TRUE())</f>
        <v>0.9815117287375</v>
      </c>
      <c r="I26" s="12" t="n">
        <f aca="false">H26/5</f>
        <v>0.1963023457475</v>
      </c>
      <c r="J26" s="12" t="n">
        <v>0.88</v>
      </c>
      <c r="K26" s="20" t="n">
        <v>8</v>
      </c>
      <c r="L26" s="12" t="n">
        <f aca="false">1 - BINOMDIST(K26-1, 9, J26, TRUE())</f>
        <v>0.704883668618838</v>
      </c>
      <c r="M26" s="12" t="n">
        <f aca="false">L26/9</f>
        <v>0.0783204076243153</v>
      </c>
      <c r="N26" s="12" t="n">
        <f aca="false">D26*H26*L26</f>
        <v>0.664454265254368</v>
      </c>
      <c r="O26" s="20" t="n">
        <f aca="false">E26*I26*M26</f>
        <v>0.00738282516949298</v>
      </c>
    </row>
    <row r="27" customFormat="false" ht="15" hidden="false" customHeight="false" outlineLevel="0" collapsed="false">
      <c r="A27" s="12" t="n">
        <v>5</v>
      </c>
      <c r="B27" s="12" t="n">
        <v>0.98</v>
      </c>
      <c r="C27" s="12" t="n">
        <v>1</v>
      </c>
      <c r="D27" s="12" t="n">
        <f aca="false">B27^2</f>
        <v>0.9604</v>
      </c>
      <c r="E27" s="12" t="n">
        <f aca="false">D27/2</f>
        <v>0.4802</v>
      </c>
      <c r="F27" s="12" t="n">
        <v>0.955</v>
      </c>
      <c r="G27" s="20" t="n">
        <v>4</v>
      </c>
      <c r="H27" s="1" t="n">
        <f aca="false">1 - BINOMDIST(G27-1, 6, F27, TRUE())</f>
        <v>0.998355468150156</v>
      </c>
      <c r="I27" s="12" t="n">
        <f aca="false">H27/6</f>
        <v>0.166392578025026</v>
      </c>
      <c r="J27" s="12" t="n">
        <v>0.88</v>
      </c>
      <c r="K27" s="20" t="n">
        <v>8</v>
      </c>
      <c r="L27" s="12" t="n">
        <f aca="false">1 - BINOMDIST(K27-1, 10, J27, TRUE())</f>
        <v>0.891318206278025</v>
      </c>
      <c r="M27" s="12" t="n">
        <f aca="false">L27/10</f>
        <v>0.0891318206278025</v>
      </c>
      <c r="N27" s="12" t="n">
        <f aca="false">D27*H27*L27</f>
        <v>0.854614249857516</v>
      </c>
      <c r="O27" s="20" t="n">
        <f aca="false">E27*I27*M27</f>
        <v>0.0071217854154793</v>
      </c>
    </row>
    <row r="28" customFormat="false" ht="15" hidden="false" customHeight="false" outlineLevel="0" collapsed="false">
      <c r="A28" s="12" t="n">
        <v>6</v>
      </c>
      <c r="B28" s="12" t="n">
        <v>0.98</v>
      </c>
      <c r="C28" s="12" t="n">
        <v>1</v>
      </c>
      <c r="D28" s="12" t="n">
        <f aca="false">B28^2</f>
        <v>0.9604</v>
      </c>
      <c r="E28" s="12" t="n">
        <f aca="false">D28/2</f>
        <v>0.4802</v>
      </c>
      <c r="F28" s="12" t="n">
        <v>0.955</v>
      </c>
      <c r="G28" s="20" t="n">
        <v>4</v>
      </c>
      <c r="H28" s="1" t="n">
        <f aca="false">1 - BINOMDIST(G28-1, 8, F28, TRUE())</f>
        <v>0.999990784700383</v>
      </c>
      <c r="I28" s="12" t="n">
        <f aca="false">H28/8</f>
        <v>0.124998848087548</v>
      </c>
      <c r="J28" s="12" t="n">
        <v>0.88</v>
      </c>
      <c r="K28" s="20" t="n">
        <v>8</v>
      </c>
      <c r="L28" s="12" t="n">
        <f aca="false">1 - BINOMDIST(K28-1, 16, J28, TRUE())</f>
        <v>0.999973392643239</v>
      </c>
      <c r="M28" s="12" t="n">
        <f aca="false">L28/16</f>
        <v>0.0624983370402025</v>
      </c>
      <c r="N28" s="12" t="n">
        <f aca="false">D28*H28*L28</f>
        <v>0.960365596156299</v>
      </c>
      <c r="O28" s="20" t="n">
        <f aca="false">E28*I28*M28</f>
        <v>0.00375142810998554</v>
      </c>
    </row>
  </sheetData>
  <mergeCells count="9">
    <mergeCell ref="A6:H6"/>
    <mergeCell ref="A8:B8"/>
    <mergeCell ref="D8:E8"/>
    <mergeCell ref="H8:I8"/>
    <mergeCell ref="L8:M8"/>
    <mergeCell ref="A9:B9"/>
    <mergeCell ref="D9:E9"/>
    <mergeCell ref="H9:I9"/>
    <mergeCell ref="L9:M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LibreOffice/25.2.5.1$Windows_X86_64 LibreOffice_project/484541f705153d4ff78284873b0153c3e5a280db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2025-09-12T12:16:03Z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