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<sst xmlns="http://schemas.openxmlformats.org/spreadsheetml/2006/main" count="141" uniqueCount="140">
  <si>
    <t xml:space="preserve">p[1,0]=</t>
  </si>
  <si>
    <t xml:space="preserve">v1=</t>
  </si>
  <si>
    <t xml:space="preserve">k1=</t>
  </si>
  <si>
    <t xml:space="preserve">размер матрицы=</t>
  </si>
  <si>
    <t xml:space="preserve">p[1,2]=</t>
  </si>
  <si>
    <t xml:space="preserve">v2=</t>
  </si>
  <si>
    <t xml:space="preserve">k2=</t>
  </si>
  <si>
    <t xml:space="preserve">p[1,3]=</t>
  </si>
  <si>
    <t xml:space="preserve">v3=</t>
  </si>
  <si>
    <t xml:space="preserve">k3=</t>
  </si>
  <si>
    <t xml:space="preserve">p[1,4]=</t>
  </si>
  <si>
    <t xml:space="preserve">v4=</t>
  </si>
  <si>
    <t xml:space="preserve">k4=</t>
  </si>
  <si>
    <t xml:space="preserve">p[1,5]=</t>
  </si>
  <si>
    <t xml:space="preserve">v5=</t>
  </si>
  <si>
    <t xml:space="preserve">k5=</t>
  </si>
  <si>
    <t xml:space="preserve">p[1,6]=</t>
  </si>
  <si>
    <t xml:space="preserve">v6=</t>
  </si>
  <si>
    <t xml:space="preserve">k6=</t>
  </si>
  <si>
    <t xml:space="preserve">p[1,7]=</t>
  </si>
  <si>
    <t xml:space="preserve">v7=</t>
  </si>
  <si>
    <t xml:space="preserve">k7=</t>
  </si>
  <si>
    <t xml:space="preserve">λ0=</t>
  </si>
  <si>
    <t xml:space="preserve">λ1=</t>
  </si>
  <si>
    <t xml:space="preserve">λ2=</t>
  </si>
  <si>
    <t xml:space="preserve">λ3=</t>
  </si>
  <si>
    <t xml:space="preserve">λ4=</t>
  </si>
  <si>
    <t xml:space="preserve">λ5=</t>
  </si>
  <si>
    <t xml:space="preserve">λ6=</t>
  </si>
  <si>
    <t xml:space="preserve">λ7=</t>
  </si>
  <si>
    <t xml:space="preserve">α1=</t>
  </si>
  <si>
    <t xml:space="preserve">α2=</t>
  </si>
  <si>
    <t xml:space="preserve">α3=</t>
  </si>
  <si>
    <t xml:space="preserve">α4=</t>
  </si>
  <si>
    <t xml:space="preserve">α5=</t>
  </si>
  <si>
    <t xml:space="preserve">α6=</t>
  </si>
  <si>
    <t xml:space="preserve">α7=</t>
  </si>
  <si>
    <t xml:space="preserve">всп выч</t>
  </si>
  <si>
    <t xml:space="preserve">α1*V1</t>
  </si>
  <si>
    <t xml:space="preserve">k1/α1*V1=</t>
  </si>
  <si>
    <t xml:space="preserve">Ответ задание 12</t>
  </si>
  <si>
    <t xml:space="preserve">α2*V2</t>
  </si>
  <si>
    <t xml:space="preserve">k2/α2*V2=</t>
  </si>
  <si>
    <t xml:space="preserve">α3*V3</t>
  </si>
  <si>
    <t xml:space="preserve">k3/α3*V3=</t>
  </si>
  <si>
    <t xml:space="preserve">α4*V4</t>
  </si>
  <si>
    <t xml:space="preserve">k4/α4*V4=</t>
  </si>
  <si>
    <t xml:space="preserve">α5*V5</t>
  </si>
  <si>
    <t xml:space="preserve">k5/α5*V5=</t>
  </si>
  <si>
    <t xml:space="preserve">α6*V6</t>
  </si>
  <si>
    <t xml:space="preserve">k6/α6*V6=</t>
  </si>
  <si>
    <t xml:space="preserve">α7*V7</t>
  </si>
  <si>
    <t xml:space="preserve">k7/α7*V7=</t>
  </si>
  <si>
    <t xml:space="preserve">Bj^Mj/Mj!</t>
  </si>
  <si>
    <t xml:space="preserve">βj^kj</t>
  </si>
  <si>
    <t xml:space="preserve">kj!*(1-βj/kj)</t>
  </si>
  <si>
    <t xml:space="preserve">kj-1</t>
  </si>
  <si>
    <t xml:space="preserve">сумма</t>
  </si>
  <si>
    <t xml:space="preserve">П0 через ебанину</t>
  </si>
  <si>
    <t xml:space="preserve">П0 при k=1</t>
  </si>
  <si>
    <t xml:space="preserve">β1=</t>
  </si>
  <si>
    <t xml:space="preserve">П01=</t>
  </si>
  <si>
    <t xml:space="preserve">β2=</t>
  </si>
  <si>
    <t xml:space="preserve">П02=</t>
  </si>
  <si>
    <t xml:space="preserve">β3=</t>
  </si>
  <si>
    <t xml:space="preserve">П03=</t>
  </si>
  <si>
    <t xml:space="preserve">β4=</t>
  </si>
  <si>
    <t xml:space="preserve">П04=</t>
  </si>
  <si>
    <t xml:space="preserve">β5=</t>
  </si>
  <si>
    <t xml:space="preserve">П05=</t>
  </si>
  <si>
    <t xml:space="preserve">β6=</t>
  </si>
  <si>
    <t xml:space="preserve">П06=</t>
  </si>
  <si>
    <t xml:space="preserve">β7=</t>
  </si>
  <si>
    <t xml:space="preserve">П07=</t>
  </si>
  <si>
    <t xml:space="preserve">П0общ=</t>
  </si>
  <si>
    <t xml:space="preserve">βj^(kj+1)</t>
  </si>
  <si>
    <t xml:space="preserve">L1=</t>
  </si>
  <si>
    <t xml:space="preserve">L2=</t>
  </si>
  <si>
    <t xml:space="preserve">L3=</t>
  </si>
  <si>
    <t xml:space="preserve">L4=</t>
  </si>
  <si>
    <t xml:space="preserve">L5=</t>
  </si>
  <si>
    <t xml:space="preserve">L6=</t>
  </si>
  <si>
    <t xml:space="preserve">L7=</t>
  </si>
  <si>
    <t xml:space="preserve">m1=</t>
  </si>
  <si>
    <t xml:space="preserve">m2=</t>
  </si>
  <si>
    <t xml:space="preserve">m3=</t>
  </si>
  <si>
    <t xml:space="preserve">m4=</t>
  </si>
  <si>
    <t xml:space="preserve">m5=</t>
  </si>
  <si>
    <t xml:space="preserve">m6=</t>
  </si>
  <si>
    <t xml:space="preserve">m7=</t>
  </si>
  <si>
    <t xml:space="preserve">W1=</t>
  </si>
  <si>
    <t xml:space="preserve">W2=</t>
  </si>
  <si>
    <t xml:space="preserve">W3=</t>
  </si>
  <si>
    <t xml:space="preserve">W4=</t>
  </si>
  <si>
    <t xml:space="preserve">W5=</t>
  </si>
  <si>
    <t xml:space="preserve">W6=</t>
  </si>
  <si>
    <t xml:space="preserve">W7=</t>
  </si>
  <si>
    <t xml:space="preserve">U1=</t>
  </si>
  <si>
    <t xml:space="preserve">U2=</t>
  </si>
  <si>
    <t xml:space="preserve">U3=</t>
  </si>
  <si>
    <t xml:space="preserve">U4=</t>
  </si>
  <si>
    <t xml:space="preserve">U5=</t>
  </si>
  <si>
    <t xml:space="preserve">U6=</t>
  </si>
  <si>
    <t xml:space="preserve">U7=</t>
  </si>
  <si>
    <t xml:space="preserve">L=</t>
  </si>
  <si>
    <t xml:space="preserve">αj*Wj</t>
  </si>
  <si>
    <t xml:space="preserve">αj*Uj</t>
  </si>
  <si>
    <t xml:space="preserve">m=</t>
  </si>
  <si>
    <t xml:space="preserve">W=</t>
  </si>
  <si>
    <t xml:space="preserve">U=</t>
  </si>
  <si>
    <t xml:space="preserve"> 1  2</t>
  </si>
  <si>
    <t xml:space="preserve"> 2  2</t>
  </si>
  <si>
    <t xml:space="preserve"> 3  1</t>
  </si>
  <si>
    <t xml:space="preserve"> 4  2</t>
  </si>
  <si>
    <t xml:space="preserve"> 5  1</t>
  </si>
  <si>
    <t xml:space="preserve"> 6  1,5</t>
  </si>
  <si>
    <t xml:space="preserve"> 7  3</t>
  </si>
  <si>
    <t xml:space="preserve"> 8  3</t>
  </si>
  <si>
    <t xml:space="preserve"> 9 	4</t>
  </si>
  <si>
    <t xml:space="preserve">10  2</t>
  </si>
  <si>
    <t xml:space="preserve">11  3</t>
  </si>
  <si>
    <t xml:space="preserve">12  1</t>
  </si>
  <si>
    <t xml:space="preserve">13  1</t>
  </si>
  <si>
    <t xml:space="preserve">14  2</t>
  </si>
  <si>
    <t xml:space="preserve">15  1</t>
  </si>
  <si>
    <t xml:space="preserve">16  1,2</t>
  </si>
  <si>
    <t xml:space="preserve">17	2</t>
  </si>
  <si>
    <t xml:space="preserve">18  3</t>
  </si>
  <si>
    <t xml:space="preserve">19  2</t>
  </si>
  <si>
    <t xml:space="preserve">20  2</t>
  </si>
  <si>
    <t xml:space="preserve">21  0,1;1</t>
  </si>
  <si>
    <t xml:space="preserve">22  0,72;0,28</t>
  </si>
  <si>
    <t xml:space="preserve">23  2</t>
  </si>
  <si>
    <t xml:space="preserve">24  2</t>
  </si>
  <si>
    <t xml:space="preserve">25  1</t>
  </si>
  <si>
    <t xml:space="preserve">26	1</t>
  </si>
  <si>
    <t xml:space="preserve">27  3</t>
  </si>
  <si>
    <t xml:space="preserve">28  3</t>
  </si>
  <si>
    <t xml:space="preserve">29  0,588</t>
  </si>
  <si>
    <t xml:space="preserve">30  5,1;2;3,5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</si>
</sst>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.0000"/>
    <numFmt numFmtId="167" formatCode="0.0000000000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29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A100" activeCellId="0" sqref="A100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0" width="11.75"/>
    <col collapsed="false" customWidth="true" hidden="false" outlineLevel="0" max="2" min="2" style="0" width="12"/>
    <col collapsed="false" customWidth="true" hidden="false" outlineLevel="0" max="3" min="3" style="0" width="7.57"/>
    <col collapsed="false" customWidth="true" hidden="false" outlineLevel="0" max="4" min="4" style="0" width="10.42"/>
    <col collapsed="false" customWidth="true" hidden="false" outlineLevel="0" max="5" min="5" style="0" width="12.57"/>
    <col collapsed="false" customWidth="true" hidden="false" outlineLevel="0" max="6" min="6" style="0" width="4"/>
    <col collapsed="false" customWidth="true" hidden="false" outlineLevel="0" max="7" min="7" style="0" width="16.71"/>
    <col collapsed="false" customWidth="true" hidden="false" outlineLevel="0" max="8" min="8" style="0" width="22.57"/>
    <col collapsed="false" customWidth="true" hidden="false" outlineLevel="0" max="11" min="10" style="0" width="12.57"/>
    <col collapsed="false" customWidth="true" hidden="false" outlineLevel="0" max="20" min="14" style="0" width="12.57"/>
  </cols>
  <sheetData>
    <row r="1" customFormat="false" ht="15" hidden="false" customHeight="false" outlineLevel="0" collapsed="false">
      <c r="A1" s="1" t="s">
        <v>0</v>
      </c>
      <c r="B1" s="2" t="n">
        <v>0.27</v>
      </c>
      <c r="C1" s="1" t="s">
        <v>1</v>
      </c>
      <c r="D1" s="2" t="n">
        <v>0.43</v>
      </c>
      <c r="F1" s="1" t="s">
        <v>2</v>
      </c>
      <c r="G1" s="2" t="n">
        <v>2</v>
      </c>
      <c r="H1" s="1" t="s">
        <v>3</v>
      </c>
      <c r="I1" s="2" t="n">
        <v>5</v>
      </c>
    </row>
    <row r="2" customFormat="false" ht="15" hidden="false" customHeight="false" outlineLevel="0" collapsed="false">
      <c r="A2" s="1" t="s">
        <v>4</v>
      </c>
      <c r="B2" s="2" t="n">
        <v>0.23</v>
      </c>
      <c r="C2" s="1" t="s">
        <v>5</v>
      </c>
      <c r="D2" s="2" t="n">
        <v>0.2</v>
      </c>
      <c r="F2" s="1" t="s">
        <v>6</v>
      </c>
      <c r="G2" s="2" t="n">
        <v>1</v>
      </c>
    </row>
    <row r="3" customFormat="false" ht="15" hidden="false" customHeight="false" outlineLevel="0" collapsed="false">
      <c r="A3" s="1" t="s">
        <v>7</v>
      </c>
      <c r="B3" s="2" t="n">
        <v>0.27</v>
      </c>
      <c r="C3" s="1" t="s">
        <v>8</v>
      </c>
      <c r="D3" s="2" t="n">
        <v>0.67</v>
      </c>
      <c r="F3" s="1" t="s">
        <v>9</v>
      </c>
      <c r="G3" s="2" t="n">
        <v>2</v>
      </c>
    </row>
    <row r="4" customFormat="false" ht="15" hidden="false" customHeight="false" outlineLevel="0" collapsed="false">
      <c r="A4" s="1" t="s">
        <v>10</v>
      </c>
      <c r="B4" s="2" t="n">
        <v>0.23</v>
      </c>
      <c r="C4" s="1" t="s">
        <v>11</v>
      </c>
      <c r="D4" s="2" t="n">
        <v>0.55</v>
      </c>
      <c r="F4" s="1" t="s">
        <v>12</v>
      </c>
      <c r="G4" s="2" t="n">
        <v>2</v>
      </c>
    </row>
    <row r="5" customFormat="false" ht="15" hidden="false" customHeight="false" outlineLevel="0" collapsed="false">
      <c r="A5" s="1" t="s">
        <v>13</v>
      </c>
      <c r="B5" s="2" t="n">
        <v>1</v>
      </c>
      <c r="C5" s="3" t="s">
        <v>14</v>
      </c>
      <c r="D5" s="2" t="n">
        <v>1</v>
      </c>
      <c r="F5" s="3" t="s">
        <v>15</v>
      </c>
      <c r="G5" s="2" t="n">
        <v>2</v>
      </c>
    </row>
    <row r="6" customFormat="false" ht="15" hidden="false" customHeight="false" outlineLevel="0" collapsed="false">
      <c r="A6" s="1" t="s">
        <v>16</v>
      </c>
      <c r="B6" s="2" t="n">
        <v>1</v>
      </c>
      <c r="C6" s="3" t="s">
        <v>17</v>
      </c>
      <c r="D6" s="2" t="n">
        <v>1</v>
      </c>
      <c r="F6" s="3" t="s">
        <v>18</v>
      </c>
      <c r="G6" s="2" t="n">
        <v>1</v>
      </c>
    </row>
    <row r="7" customFormat="false" ht="15" hidden="false" customHeight="false" outlineLevel="0" collapsed="false">
      <c r="A7" s="1" t="s">
        <v>19</v>
      </c>
      <c r="B7" s="2" t="n">
        <v>1</v>
      </c>
      <c r="C7" s="3" t="s">
        <v>20</v>
      </c>
      <c r="D7" s="2" t="n">
        <v>1</v>
      </c>
      <c r="F7" s="3" t="s">
        <v>21</v>
      </c>
      <c r="G7" s="2" t="n">
        <v>1</v>
      </c>
    </row>
    <row r="8" customFormat="false" ht="15" hidden="false" customHeight="false" outlineLevel="0" collapsed="false">
      <c r="A8" s="1" t="s">
        <v>22</v>
      </c>
      <c r="B8" s="2" t="n">
        <v>0.1</v>
      </c>
    </row>
    <row r="9" customFormat="false" ht="15" hidden="false" customHeight="false" outlineLevel="0" collapsed="false">
      <c r="A9" s="1" t="s">
        <v>23</v>
      </c>
      <c r="B9" s="4" t="n">
        <f aca="false">$B$8/B1</f>
        <v>0.37037037037037</v>
      </c>
    </row>
    <row r="10" customFormat="false" ht="15" hidden="false" customHeight="false" outlineLevel="0" collapsed="false">
      <c r="A10" s="1" t="s">
        <v>24</v>
      </c>
      <c r="B10" s="4" t="n">
        <f aca="false">B9*B2</f>
        <v>0.0851851851851852</v>
      </c>
    </row>
    <row r="11" customFormat="false" ht="15" hidden="false" customHeight="false" outlineLevel="0" collapsed="false">
      <c r="A11" s="1" t="s">
        <v>25</v>
      </c>
      <c r="B11" s="4" t="n">
        <f aca="false">B9*B3</f>
        <v>0.1</v>
      </c>
    </row>
    <row r="12" customFormat="false" ht="15" hidden="false" customHeight="false" outlineLevel="0" collapsed="false">
      <c r="A12" s="1" t="s">
        <v>26</v>
      </c>
      <c r="B12" s="4" t="n">
        <f aca="false">B9*B4</f>
        <v>0.0851851851851852</v>
      </c>
    </row>
    <row r="13" customFormat="false" ht="15" hidden="false" customHeight="false" outlineLevel="0" collapsed="false">
      <c r="A13" s="1" t="s">
        <v>27</v>
      </c>
      <c r="B13" s="4" t="n">
        <f aca="false">B9*B5</f>
        <v>0.37037037037037</v>
      </c>
    </row>
    <row r="14" customFormat="false" ht="15" hidden="false" customHeight="false" outlineLevel="0" collapsed="false">
      <c r="A14" s="1" t="s">
        <v>28</v>
      </c>
      <c r="B14" s="4" t="n">
        <f aca="false">B9*B6</f>
        <v>0.37037037037037</v>
      </c>
    </row>
    <row r="15" customFormat="false" ht="15" hidden="false" customHeight="false" outlineLevel="0" collapsed="false">
      <c r="A15" s="1" t="s">
        <v>29</v>
      </c>
      <c r="B15" s="4" t="n">
        <f aca="false">B9*B7</f>
        <v>0.37037037037037</v>
      </c>
    </row>
    <row r="16" customFormat="false" ht="15" hidden="false" customHeight="false" outlineLevel="0" collapsed="false">
      <c r="B16" s="5"/>
    </row>
    <row r="17" customFormat="false" ht="15" hidden="false" customHeight="false" outlineLevel="0" collapsed="false">
      <c r="A17" s="1" t="s">
        <v>30</v>
      </c>
      <c r="B17" s="1" t="n">
        <f aca="false">B9/B$8</f>
        <v>3.7037037037037</v>
      </c>
    </row>
    <row r="18" customFormat="false" ht="15" hidden="false" customHeight="false" outlineLevel="0" collapsed="false">
      <c r="A18" s="1" t="s">
        <v>31</v>
      </c>
      <c r="B18" s="1" t="n">
        <f aca="false">B10/B$8</f>
        <v>0.851851851851852</v>
      </c>
    </row>
    <row r="19" customFormat="false" ht="15" hidden="false" customHeight="false" outlineLevel="0" collapsed="false">
      <c r="A19" s="1" t="s">
        <v>32</v>
      </c>
      <c r="B19" s="1" t="n">
        <f aca="false">B11/B$8</f>
        <v>1</v>
      </c>
    </row>
    <row r="20" customFormat="false" ht="15" hidden="false" customHeight="false" outlineLevel="0" collapsed="false">
      <c r="A20" s="1" t="s">
        <v>33</v>
      </c>
      <c r="B20" s="1" t="n">
        <f aca="false">B12/B$8</f>
        <v>0.851851851851852</v>
      </c>
    </row>
    <row r="21" customFormat="false" ht="15" hidden="false" customHeight="false" outlineLevel="0" collapsed="false">
      <c r="A21" s="1" t="s">
        <v>34</v>
      </c>
      <c r="B21" s="1" t="n">
        <f aca="false">B13/B$8</f>
        <v>3.7037037037037</v>
      </c>
    </row>
    <row r="22" customFormat="false" ht="15" hidden="false" customHeight="false" outlineLevel="0" collapsed="false">
      <c r="A22" s="1" t="s">
        <v>35</v>
      </c>
      <c r="B22" s="1" t="n">
        <f aca="false">B14/B$8</f>
        <v>3.7037037037037</v>
      </c>
    </row>
    <row r="23" customFormat="false" ht="15" hidden="false" customHeight="false" outlineLevel="0" collapsed="false">
      <c r="A23" s="1" t="s">
        <v>36</v>
      </c>
      <c r="B23" s="1" t="n">
        <f aca="false">B15/B$8</f>
        <v>3.7037037037037</v>
      </c>
    </row>
    <row r="24" customFormat="false" ht="15" hidden="false" customHeight="false" outlineLevel="0" collapsed="false">
      <c r="A24" s="6"/>
      <c r="B24" s="7"/>
    </row>
    <row r="25" customFormat="false" ht="15" hidden="false" customHeight="false" outlineLevel="0" collapsed="false">
      <c r="D25" s="8" t="s">
        <v>37</v>
      </c>
      <c r="E25" s="8"/>
    </row>
    <row r="26" customFormat="false" ht="15" hidden="false" customHeight="false" outlineLevel="0" collapsed="false">
      <c r="A26" s="1" t="s">
        <v>38</v>
      </c>
      <c r="B26" s="1" t="n">
        <f aca="false">B17*D1</f>
        <v>1.59259259259259</v>
      </c>
      <c r="D26" s="1" t="s">
        <v>39</v>
      </c>
      <c r="E26" s="1" t="n">
        <f aca="false">G1/B26</f>
        <v>1.25581395348837</v>
      </c>
      <c r="G26" s="1" t="s">
        <v>37</v>
      </c>
      <c r="H26" s="1" t="s">
        <v>40</v>
      </c>
    </row>
    <row r="27" customFormat="false" ht="15" hidden="false" customHeight="false" outlineLevel="0" collapsed="false">
      <c r="A27" s="1" t="s">
        <v>41</v>
      </c>
      <c r="B27" s="1" t="n">
        <f aca="false">B18*D2</f>
        <v>0.17037037037037</v>
      </c>
      <c r="D27" s="1" t="s">
        <v>42</v>
      </c>
      <c r="E27" s="1" t="n">
        <f aca="false">G2/B27</f>
        <v>5.86956521739131</v>
      </c>
      <c r="G27" s="1" t="n">
        <f aca="true">MIN(OFFSET(E26,0,0,I1-1,1))</f>
        <v>1.25581395348837</v>
      </c>
      <c r="H27" s="1" t="str">
        <f aca="false">IF(B8&gt;G27,"net","стац режим существует")</f>
        <v>стац режим существует</v>
      </c>
    </row>
    <row r="28" customFormat="false" ht="15" hidden="false" customHeight="false" outlineLevel="0" collapsed="false">
      <c r="A28" s="1" t="s">
        <v>43</v>
      </c>
      <c r="B28" s="1" t="n">
        <f aca="false">B19*D3</f>
        <v>0.67</v>
      </c>
      <c r="D28" s="1" t="s">
        <v>44</v>
      </c>
      <c r="E28" s="1" t="n">
        <f aca="false">G3/B28</f>
        <v>2.98507462686567</v>
      </c>
    </row>
    <row r="29" customFormat="false" ht="15" hidden="false" customHeight="false" outlineLevel="0" collapsed="false">
      <c r="A29" s="1" t="s">
        <v>45</v>
      </c>
      <c r="B29" s="1" t="n">
        <f aca="false">B20*D4</f>
        <v>0.468518518518519</v>
      </c>
      <c r="D29" s="1" t="s">
        <v>46</v>
      </c>
      <c r="E29" s="1" t="n">
        <f aca="false">G4/B29</f>
        <v>4.26877470355731</v>
      </c>
      <c r="M29" s="9"/>
      <c r="N29" s="9"/>
      <c r="O29" s="9"/>
      <c r="P29" s="9"/>
      <c r="Q29" s="9"/>
    </row>
    <row r="30" customFormat="false" ht="15" hidden="false" customHeight="false" outlineLevel="0" collapsed="false">
      <c r="A30" s="1" t="s">
        <v>47</v>
      </c>
      <c r="B30" s="1" t="n">
        <f aca="false">B21*D5</f>
        <v>3.7037037037037</v>
      </c>
      <c r="D30" s="1" t="s">
        <v>48</v>
      </c>
      <c r="E30" s="1" t="n">
        <f aca="false">G5/B30</f>
        <v>0.54</v>
      </c>
      <c r="M30" s="10"/>
      <c r="N30" s="10"/>
      <c r="O30" s="10"/>
      <c r="P30" s="10"/>
      <c r="Q30" s="10"/>
    </row>
    <row r="31" customFormat="false" ht="15" hidden="false" customHeight="false" outlineLevel="0" collapsed="false">
      <c r="A31" s="1" t="s">
        <v>49</v>
      </c>
      <c r="B31" s="1" t="n">
        <f aca="false">B22*D6</f>
        <v>3.7037037037037</v>
      </c>
      <c r="D31" s="1" t="s">
        <v>50</v>
      </c>
      <c r="E31" s="1" t="n">
        <f aca="false">G6/B31</f>
        <v>0.27</v>
      </c>
      <c r="M31" s="10"/>
      <c r="N31" s="10"/>
      <c r="O31" s="10"/>
      <c r="P31" s="10"/>
      <c r="Q31" s="10"/>
    </row>
    <row r="32" customFormat="false" ht="15" hidden="false" customHeight="false" outlineLevel="0" collapsed="false">
      <c r="A32" s="1" t="s">
        <v>51</v>
      </c>
      <c r="B32" s="1" t="n">
        <f aca="false">B23*D7</f>
        <v>3.7037037037037</v>
      </c>
      <c r="D32" s="1" t="s">
        <v>52</v>
      </c>
      <c r="E32" s="1" t="n">
        <f aca="false">G7/B32</f>
        <v>0.27</v>
      </c>
      <c r="M32" s="11" t="s">
        <v>53</v>
      </c>
      <c r="N32" s="11"/>
      <c r="O32" s="11"/>
      <c r="P32" s="11"/>
      <c r="Q32" s="11"/>
    </row>
    <row r="33" customFormat="false" ht="15" hidden="false" customHeight="false" outlineLevel="0" collapsed="false">
      <c r="J33" s="6" t="s">
        <v>54</v>
      </c>
      <c r="K33" s="7" t="s">
        <v>55</v>
      </c>
      <c r="L33" s="0" t="s">
        <v>56</v>
      </c>
      <c r="M33" s="0" t="n">
        <v>0</v>
      </c>
      <c r="N33" s="0" t="n">
        <v>1</v>
      </c>
      <c r="O33" s="0" t="n">
        <v>2</v>
      </c>
      <c r="P33" s="0" t="n">
        <v>3</v>
      </c>
      <c r="Q33" s="0" t="n">
        <v>4</v>
      </c>
      <c r="R33" s="0" t="s">
        <v>57</v>
      </c>
      <c r="S33" s="0" t="s">
        <v>58</v>
      </c>
      <c r="T33" s="0" t="s">
        <v>59</v>
      </c>
    </row>
    <row r="34" customFormat="false" ht="15" hidden="false" customHeight="false" outlineLevel="0" collapsed="false">
      <c r="A34" s="1" t="s">
        <v>60</v>
      </c>
      <c r="B34" s="1" t="n">
        <f aca="false">B9*D1</f>
        <v>0.159259259259259</v>
      </c>
      <c r="D34" s="1" t="s">
        <v>61</v>
      </c>
      <c r="E34" s="12" t="n">
        <f aca="false">IF(G1=1,T34,S34)</f>
        <v>0.852487135506003</v>
      </c>
      <c r="I34" s="7"/>
      <c r="J34" s="13" t="n">
        <f aca="false">POWER(B34,G1)</f>
        <v>0.025363511659808</v>
      </c>
      <c r="K34" s="13" t="n">
        <f aca="false">FACT(G1)*(1-B34/G1)</f>
        <v>1.84074074074074</v>
      </c>
      <c r="L34" s="0" t="n">
        <f aca="false">G1-1</f>
        <v>1</v>
      </c>
      <c r="M34" s="0" t="n">
        <f aca="false">POWER($B34,M$33)/FACT(M$33)</f>
        <v>1</v>
      </c>
      <c r="N34" s="14" t="n">
        <f aca="false">POWER($B34,N$33)/FACT(N$33)</f>
        <v>0.159259259259259</v>
      </c>
      <c r="O34" s="14" t="n">
        <f aca="false">POWER($B34,O$33)/FACT(O$33)</f>
        <v>0.012681755829904</v>
      </c>
      <c r="P34" s="14" t="n">
        <f aca="false">POWER($B34,P$33)/FACT(P$33)</f>
        <v>0.000673229013192433</v>
      </c>
      <c r="Q34" s="14" t="n">
        <f aca="false">POWER($B34,Q$33)/FACT(Q$33)</f>
        <v>2.68044884882172E-005</v>
      </c>
      <c r="R34" s="14" t="n">
        <f aca="false">SUM(M34:INDEX(M34:Z34,1,G1))</f>
        <v>1.15925925925926</v>
      </c>
      <c r="S34" s="14" t="n">
        <f aca="false">POWER(J34/K34+R34,-1)</f>
        <v>0.852487135506003</v>
      </c>
      <c r="T34" s="14" t="n">
        <f aca="false">1-B34</f>
        <v>0.840740740740741</v>
      </c>
    </row>
    <row r="35" customFormat="false" ht="15" hidden="false" customHeight="false" outlineLevel="0" collapsed="false">
      <c r="A35" s="1" t="s">
        <v>62</v>
      </c>
      <c r="B35" s="1" t="n">
        <f aca="false">B10*D2</f>
        <v>0.017037037037037</v>
      </c>
      <c r="D35" s="1" t="s">
        <v>63</v>
      </c>
      <c r="E35" s="12" t="n">
        <f aca="false">IF(G2=1,T35,S35)</f>
        <v>0.982962962962963</v>
      </c>
      <c r="I35" s="7"/>
      <c r="J35" s="13" t="n">
        <f aca="false">POWER(B35,G2)</f>
        <v>0.017037037037037</v>
      </c>
      <c r="K35" s="13" t="n">
        <f aca="false">FACT(G2)*(1-B35/G2)</f>
        <v>0.982962962962963</v>
      </c>
      <c r="L35" s="0" t="n">
        <f aca="false">G2-1</f>
        <v>0</v>
      </c>
      <c r="M35" s="0" t="n">
        <f aca="false">POWER($B35,M$33)/FACT(M$33)</f>
        <v>1</v>
      </c>
      <c r="N35" s="14" t="n">
        <f aca="false">POWER($B35,N$33)/FACT(N$33)</f>
        <v>0.017037037037037</v>
      </c>
      <c r="O35" s="14" t="n">
        <f aca="false">POWER($B35,O$33)/FACT(O$33)</f>
        <v>0.000145130315500686</v>
      </c>
      <c r="P35" s="14" t="n">
        <f aca="false">POWER($B35,P$33)/FACT(P$33)</f>
        <v>8.24196853460685E-007</v>
      </c>
      <c r="Q35" s="14" t="n">
        <f aca="false">POWER($B35,Q$33)/FACT(Q$33)</f>
        <v>3.51046807955477E-009</v>
      </c>
      <c r="R35" s="14" t="n">
        <f aca="false">SUM(M35:INDEX(M35:Z35,1,G2))</f>
        <v>1</v>
      </c>
      <c r="S35" s="14" t="n">
        <f aca="false">POWER(J35/K35+R35,-1)</f>
        <v>0.982962962962963</v>
      </c>
      <c r="T35" s="14" t="n">
        <f aca="false">1-B35</f>
        <v>0.982962962962963</v>
      </c>
    </row>
    <row r="36" customFormat="false" ht="15" hidden="false" customHeight="false" outlineLevel="0" collapsed="false">
      <c r="A36" s="1" t="s">
        <v>64</v>
      </c>
      <c r="B36" s="1" t="n">
        <f aca="false">B11*D3</f>
        <v>0.067</v>
      </c>
      <c r="D36" s="1" t="s">
        <v>65</v>
      </c>
      <c r="E36" s="12" t="n">
        <f aca="false">IF(G3=1,T36,S36)</f>
        <v>0.935171746492501</v>
      </c>
      <c r="I36" s="7"/>
      <c r="J36" s="13" t="n">
        <f aca="false">POWER(B36,G3)</f>
        <v>0.004489</v>
      </c>
      <c r="K36" s="13" t="n">
        <f aca="false">FACT(G3)*(1-B36/G3)</f>
        <v>1.933</v>
      </c>
      <c r="L36" s="0" t="n">
        <f aca="false">G3-1</f>
        <v>1</v>
      </c>
      <c r="M36" s="0" t="n">
        <f aca="false">POWER($B36,M$33)/FACT(M$33)</f>
        <v>1</v>
      </c>
      <c r="N36" s="14" t="n">
        <f aca="false">POWER($B36,N$33)/FACT(N$33)</f>
        <v>0.067</v>
      </c>
      <c r="O36" s="14" t="n">
        <f aca="false">POWER($B36,O$33)/FACT(O$33)</f>
        <v>0.0022445</v>
      </c>
      <c r="P36" s="14" t="n">
        <f aca="false">POWER($B36,P$33)/FACT(P$33)</f>
        <v>5.01271666666667E-005</v>
      </c>
      <c r="Q36" s="14" t="n">
        <f aca="false">POWER($B36,Q$33)/FACT(Q$33)</f>
        <v>8.39630041666667E-007</v>
      </c>
      <c r="R36" s="14" t="n">
        <f aca="false">SUM(M36:INDEX(M36:Z36,1,G3))</f>
        <v>1.067</v>
      </c>
      <c r="S36" s="14" t="n">
        <f aca="false">POWER(J36/K36+R36,-1)</f>
        <v>0.935171746492501</v>
      </c>
      <c r="T36" s="14" t="n">
        <f aca="false">1-B36</f>
        <v>0.933</v>
      </c>
    </row>
    <row r="37" customFormat="false" ht="15" hidden="false" customHeight="false" outlineLevel="0" collapsed="false">
      <c r="A37" s="1" t="s">
        <v>66</v>
      </c>
      <c r="B37" s="1" t="n">
        <f aca="false">B12*D4</f>
        <v>0.0468518518518519</v>
      </c>
      <c r="D37" s="1" t="s">
        <v>67</v>
      </c>
      <c r="E37" s="12" t="n">
        <f aca="false">IF(G4=1,T37,S37)</f>
        <v>0.954220573599928</v>
      </c>
      <c r="I37" s="7"/>
      <c r="J37" s="13" t="n">
        <f aca="false">POWER(B37,G4)</f>
        <v>0.00219509602194787</v>
      </c>
      <c r="K37" s="13" t="n">
        <f aca="false">FACT(G4)*(1-B37/G4)</f>
        <v>1.95314814814815</v>
      </c>
      <c r="L37" s="0" t="n">
        <f aca="false">G4-1</f>
        <v>1</v>
      </c>
      <c r="M37" s="0" t="n">
        <f aca="false">POWER($B37,M$33)/FACT(M$33)</f>
        <v>1</v>
      </c>
      <c r="N37" s="14" t="n">
        <f aca="false">POWER($B37,N$33)/FACT(N$33)</f>
        <v>0.0468518518518519</v>
      </c>
      <c r="O37" s="14" t="n">
        <f aca="false">POWER($B37,O$33)/FACT(O$33)</f>
        <v>0.00109754801097394</v>
      </c>
      <c r="P37" s="14" t="n">
        <f aca="false">POWER($B37,P$33)/FACT(P$33)</f>
        <v>1.71407189368152E-005</v>
      </c>
      <c r="Q37" s="14" t="n">
        <f aca="false">POWER($B37,Q$33)/FACT(Q$33)</f>
        <v>2.00768606065474E-007</v>
      </c>
      <c r="R37" s="14" t="n">
        <f aca="false">SUM(M37:INDEX(M37:Z37,1,G4))</f>
        <v>1.04685185185185</v>
      </c>
      <c r="S37" s="14" t="n">
        <f aca="false">POWER(J37/K37+R37,-1)</f>
        <v>0.954220573599928</v>
      </c>
      <c r="T37" s="14" t="n">
        <f aca="false">1-B37</f>
        <v>0.953148148148148</v>
      </c>
    </row>
    <row r="38" customFormat="false" ht="15" hidden="false" customHeight="false" outlineLevel="0" collapsed="false">
      <c r="A38" s="1" t="s">
        <v>68</v>
      </c>
      <c r="B38" s="1" t="n">
        <f aca="false">B13*D5</f>
        <v>0.37037037037037</v>
      </c>
      <c r="D38" s="3" t="s">
        <v>69</v>
      </c>
      <c r="E38" s="12" t="n">
        <f aca="false">IF(G5=1,T38,S38)</f>
        <v>0.6875</v>
      </c>
      <c r="I38" s="7"/>
      <c r="J38" s="13" t="n">
        <f aca="false">POWER(B38,G5)</f>
        <v>0.137174211248285</v>
      </c>
      <c r="K38" s="13" t="n">
        <f aca="false">FACT(G5)*(1-B38/G5)</f>
        <v>1.62962962962963</v>
      </c>
      <c r="L38" s="0" t="n">
        <f aca="false">G5-1</f>
        <v>1</v>
      </c>
      <c r="M38" s="0" t="n">
        <f aca="false">POWER($B38,M$33)/FACT(M$33)</f>
        <v>1</v>
      </c>
      <c r="N38" s="14" t="n">
        <f aca="false">POWER($B38,N$33)/FACT(N$33)</f>
        <v>0.37037037037037</v>
      </c>
      <c r="O38" s="14" t="n">
        <f aca="false">POWER($B38,O$33)/FACT(O$33)</f>
        <v>0.0685871056241427</v>
      </c>
      <c r="P38" s="14" t="n">
        <f aca="false">POWER($B38,P$33)/FACT(P$33)</f>
        <v>0.00846754390421514</v>
      </c>
      <c r="Q38" s="14" t="n">
        <f aca="false">POWER($B38,Q$33)/FACT(Q$33)</f>
        <v>0.000784031842982883</v>
      </c>
      <c r="R38" s="14" t="n">
        <f aca="false">SUM(M38:INDEX(M38:Z38,1,G5))</f>
        <v>1.37037037037037</v>
      </c>
      <c r="S38" s="14" t="n">
        <f aca="false">POWER(J38/K38+R38,-1)</f>
        <v>0.6875</v>
      </c>
      <c r="T38" s="14" t="n">
        <f aca="false">1-B38</f>
        <v>0.62962962962963</v>
      </c>
    </row>
    <row r="39" customFormat="false" ht="15" hidden="false" customHeight="false" outlineLevel="0" collapsed="false">
      <c r="A39" s="3" t="s">
        <v>70</v>
      </c>
      <c r="B39" s="1" t="n">
        <f aca="false">B14*D6</f>
        <v>0.37037037037037</v>
      </c>
      <c r="D39" s="3" t="s">
        <v>71</v>
      </c>
      <c r="E39" s="12" t="n">
        <f aca="false">IF(G6=1,T39,S39)</f>
        <v>0.62962962962963</v>
      </c>
      <c r="I39" s="7"/>
      <c r="J39" s="13" t="n">
        <f aca="false">POWER(B39,G6)</f>
        <v>0.37037037037037</v>
      </c>
      <c r="K39" s="13" t="n">
        <f aca="false">FACT(G6)*(1-B39/G6)</f>
        <v>0.62962962962963</v>
      </c>
      <c r="L39" s="0" t="n">
        <f aca="false">G6-1</f>
        <v>0</v>
      </c>
      <c r="M39" s="0" t="n">
        <f aca="false">POWER($B39,M$33)/FACT(M$33)</f>
        <v>1</v>
      </c>
      <c r="N39" s="14" t="n">
        <f aca="false">POWER($B39,N$33)/FACT(N$33)</f>
        <v>0.37037037037037</v>
      </c>
      <c r="O39" s="14" t="n">
        <f aca="false">POWER($B39,O$33)/FACT(O$33)</f>
        <v>0.0685871056241427</v>
      </c>
      <c r="P39" s="14" t="n">
        <f aca="false">POWER($B39,P$33)/FACT(P$33)</f>
        <v>0.00846754390421514</v>
      </c>
      <c r="Q39" s="14" t="n">
        <f aca="false">POWER($B39,Q$33)/FACT(Q$33)</f>
        <v>0.000784031842982883</v>
      </c>
      <c r="R39" s="14" t="n">
        <f aca="false">SUM(M39:INDEX(M39:Z39,1,G6))</f>
        <v>1</v>
      </c>
      <c r="S39" s="14" t="n">
        <f aca="false">POWER(J39/K39+R39,-1)</f>
        <v>0.62962962962963</v>
      </c>
      <c r="T39" s="14" t="n">
        <f aca="false">1-B39</f>
        <v>0.62962962962963</v>
      </c>
    </row>
    <row r="40" customFormat="false" ht="15" hidden="false" customHeight="false" outlineLevel="0" collapsed="false">
      <c r="A40" s="3" t="s">
        <v>72</v>
      </c>
      <c r="B40" s="1" t="n">
        <f aca="false">B15*D7</f>
        <v>0.37037037037037</v>
      </c>
      <c r="D40" s="3" t="s">
        <v>73</v>
      </c>
      <c r="E40" s="12" t="n">
        <f aca="false">IF(G7=1,T40,S40)</f>
        <v>0.62962962962963</v>
      </c>
      <c r="I40" s="7"/>
      <c r="J40" s="13" t="n">
        <f aca="false">POWER(B40,G7)</f>
        <v>0.37037037037037</v>
      </c>
      <c r="K40" s="13" t="n">
        <f aca="false">FACT(G7)*(1-B40/G7)</f>
        <v>0.62962962962963</v>
      </c>
      <c r="L40" s="0" t="n">
        <f aca="false">G7-1</f>
        <v>0</v>
      </c>
      <c r="M40" s="0" t="n">
        <f aca="false">POWER($B40,M$33)/FACT(M$33)</f>
        <v>1</v>
      </c>
      <c r="N40" s="14" t="n">
        <f aca="false">POWER($B40,N$33)/FACT(N$33)</f>
        <v>0.37037037037037</v>
      </c>
      <c r="O40" s="14" t="n">
        <f aca="false">POWER($B40,O$33)/FACT(O$33)</f>
        <v>0.0685871056241427</v>
      </c>
      <c r="P40" s="14" t="n">
        <f aca="false">POWER($B40,P$33)/FACT(P$33)</f>
        <v>0.00846754390421514</v>
      </c>
      <c r="Q40" s="14" t="n">
        <f aca="false">POWER($B40,Q$33)/FACT(Q$33)</f>
        <v>0.000784031842982883</v>
      </c>
      <c r="R40" s="14" t="n">
        <f aca="false">SUM(M40:INDEX(M40:Z40,1,G7))</f>
        <v>1</v>
      </c>
      <c r="S40" s="14" t="n">
        <f aca="false">POWER(J40/K40+R40,-1)</f>
        <v>0.62962962962963</v>
      </c>
      <c r="T40" s="14" t="n">
        <f aca="false">1-B40</f>
        <v>0.62962962962963</v>
      </c>
    </row>
    <row r="42" customFormat="false" ht="15" hidden="false" customHeight="false" outlineLevel="0" collapsed="false">
      <c r="D42" s="1" t="s">
        <v>74</v>
      </c>
      <c r="E42" s="15" t="n">
        <f aca="true">PRODUCT(OFFSET(E34,0,0,I1-1,1))</f>
        <v>0.747765013931483</v>
      </c>
    </row>
    <row r="43" customFormat="false" ht="15" hidden="false" customHeight="false" outlineLevel="0" collapsed="false">
      <c r="J43" s="0" t="s">
        <v>75</v>
      </c>
    </row>
    <row r="44" customFormat="false" ht="15" hidden="false" customHeight="false" outlineLevel="0" collapsed="false">
      <c r="D44" s="1" t="s">
        <v>76</v>
      </c>
      <c r="E44" s="12" t="n">
        <f aca="false">J44/K44*E34</f>
        <v>0.0010162876758678</v>
      </c>
      <c r="J44" s="13" t="n">
        <f aca="false">POWER(B34,G1+1)</f>
        <v>0.0040393740791546</v>
      </c>
      <c r="K44" s="0" t="n">
        <f aca="false">FACT(G1)*G1*POWER(1-B34/G1,2)</f>
        <v>3.38832647462277</v>
      </c>
    </row>
    <row r="45" customFormat="false" ht="15" hidden="false" customHeight="false" outlineLevel="0" collapsed="false">
      <c r="D45" s="1" t="s">
        <v>77</v>
      </c>
      <c r="E45" s="12" t="n">
        <f aca="false">J45/K45*E35</f>
        <v>0.000295291523626113</v>
      </c>
      <c r="J45" s="13" t="n">
        <f aca="false">POWER(B35,G2+1)</f>
        <v>0.000290260631001372</v>
      </c>
      <c r="K45" s="0" t="n">
        <f aca="false">FACT(G2)*G2*POWER(1-B35/G2,2)</f>
        <v>0.966216186556927</v>
      </c>
    </row>
    <row r="46" customFormat="false" ht="15" hidden="false" customHeight="false" outlineLevel="0" collapsed="false">
      <c r="D46" s="1" t="s">
        <v>78</v>
      </c>
      <c r="E46" s="12" t="n">
        <f aca="false">J46/K46*E36</f>
        <v>7.52752276242013E-005</v>
      </c>
      <c r="J46" s="13" t="n">
        <f aca="false">POWER(B36,G3+1)</f>
        <v>0.000300763</v>
      </c>
      <c r="K46" s="0" t="n">
        <f aca="false">FACT(G3)*G3*POWER(1-B36/G3,2)</f>
        <v>3.736489</v>
      </c>
    </row>
    <row r="47" customFormat="false" ht="15" hidden="false" customHeight="false" outlineLevel="0" collapsed="false">
      <c r="D47" s="1" t="s">
        <v>79</v>
      </c>
      <c r="E47" s="12" t="n">
        <f aca="false">J47/K47*E37</f>
        <v>2.57251957239221E-005</v>
      </c>
      <c r="J47" s="13" t="n">
        <f aca="false">POWER(B37,G4+1)</f>
        <v>0.000102844313620891</v>
      </c>
      <c r="K47" s="0" t="n">
        <f aca="false">FACT(G4)*G4*POWER(1-B37/G4,2)</f>
        <v>3.81478768861454</v>
      </c>
    </row>
    <row r="48" customFormat="false" ht="15" hidden="false" customHeight="false" outlineLevel="0" collapsed="false">
      <c r="D48" s="3" t="s">
        <v>80</v>
      </c>
      <c r="E48" s="12" t="n">
        <f aca="false">J48/K48*E38</f>
        <v>0.0131523569023569</v>
      </c>
      <c r="J48" s="13" t="n">
        <f aca="false">POWER(B38,G5+1)</f>
        <v>0.0508052634252909</v>
      </c>
      <c r="K48" s="0" t="n">
        <f aca="false">FACT(G5)*G5*POWER(1-B38/G5,2)</f>
        <v>2.6556927297668</v>
      </c>
    </row>
    <row r="49" customFormat="false" ht="15" hidden="false" customHeight="false" outlineLevel="0" collapsed="false">
      <c r="D49" s="3" t="s">
        <v>81</v>
      </c>
      <c r="E49" s="12" t="n">
        <f aca="false">J49/K49*E39</f>
        <v>0.217864923747277</v>
      </c>
      <c r="J49" s="13" t="n">
        <f aca="false">POWER(B39,G6+1)</f>
        <v>0.137174211248285</v>
      </c>
      <c r="K49" s="0" t="n">
        <f aca="false">FACT(G6)*G6*POWER(1-B39/G6,2)</f>
        <v>0.396433470507545</v>
      </c>
    </row>
    <row r="50" customFormat="false" ht="15" hidden="false" customHeight="false" outlineLevel="0" collapsed="false">
      <c r="D50" s="3" t="s">
        <v>82</v>
      </c>
      <c r="E50" s="12" t="n">
        <f aca="false">J50/K50*E40</f>
        <v>0.217864923747277</v>
      </c>
      <c r="J50" s="13" t="n">
        <f aca="false">POWER(B40,G7+1)</f>
        <v>0.137174211248285</v>
      </c>
      <c r="K50" s="0" t="n">
        <f aca="false">FACT(G7)*G7*POWER(1-B40/G7,2)</f>
        <v>0.396433470507545</v>
      </c>
    </row>
    <row r="52" customFormat="false" ht="15" hidden="false" customHeight="false" outlineLevel="0" collapsed="false">
      <c r="D52" s="1" t="s">
        <v>83</v>
      </c>
      <c r="E52" s="12" t="n">
        <f aca="false">E44+B34</f>
        <v>0.160275546935127</v>
      </c>
    </row>
    <row r="53" customFormat="false" ht="15" hidden="false" customHeight="false" outlineLevel="0" collapsed="false">
      <c r="D53" s="1" t="s">
        <v>84</v>
      </c>
      <c r="E53" s="12" t="n">
        <f aca="false">E45+B35</f>
        <v>0.0173323285606632</v>
      </c>
    </row>
    <row r="54" customFormat="false" ht="15" hidden="false" customHeight="false" outlineLevel="0" collapsed="false">
      <c r="D54" s="1" t="s">
        <v>85</v>
      </c>
      <c r="E54" s="12" t="n">
        <f aca="false">E46+B36</f>
        <v>0.0670752752276242</v>
      </c>
    </row>
    <row r="55" customFormat="false" ht="15" hidden="false" customHeight="false" outlineLevel="0" collapsed="false">
      <c r="D55" s="1" t="s">
        <v>86</v>
      </c>
      <c r="E55" s="12" t="n">
        <f aca="false">E47+B37</f>
        <v>0.0468775770475758</v>
      </c>
    </row>
    <row r="56" customFormat="false" ht="15" hidden="false" customHeight="false" outlineLevel="0" collapsed="false">
      <c r="D56" s="3" t="s">
        <v>87</v>
      </c>
      <c r="E56" s="12" t="n">
        <f aca="false">E48+B38</f>
        <v>0.383522727272727</v>
      </c>
    </row>
    <row r="57" customFormat="false" ht="15" hidden="false" customHeight="false" outlineLevel="0" collapsed="false">
      <c r="D57" s="3" t="s">
        <v>88</v>
      </c>
      <c r="E57" s="12" t="n">
        <f aca="false">E49+B39</f>
        <v>0.588235294117647</v>
      </c>
    </row>
    <row r="58" customFormat="false" ht="15" hidden="false" customHeight="false" outlineLevel="0" collapsed="false">
      <c r="D58" s="3" t="s">
        <v>89</v>
      </c>
      <c r="E58" s="12" t="n">
        <f aca="false">E50+B40</f>
        <v>0.588235294117647</v>
      </c>
    </row>
    <row r="60" customFormat="false" ht="15" hidden="false" customHeight="false" outlineLevel="0" collapsed="false">
      <c r="D60" s="1" t="s">
        <v>90</v>
      </c>
      <c r="E60" s="15" t="n">
        <f aca="false">E44/B9</f>
        <v>0.00274397672484305</v>
      </c>
    </row>
    <row r="61" customFormat="false" ht="15" hidden="false" customHeight="false" outlineLevel="0" collapsed="false">
      <c r="D61" s="1" t="s">
        <v>91</v>
      </c>
      <c r="E61" s="15" t="n">
        <f aca="false">E45/B10</f>
        <v>0.00346646571213263</v>
      </c>
    </row>
    <row r="62" customFormat="false" ht="15" hidden="false" customHeight="false" outlineLevel="0" collapsed="false">
      <c r="D62" s="1" t="s">
        <v>92</v>
      </c>
      <c r="E62" s="15" t="n">
        <f aca="false">E46/B11</f>
        <v>0.000752752276242013</v>
      </c>
    </row>
    <row r="63" customFormat="false" ht="15" hidden="false" customHeight="false" outlineLevel="0" collapsed="false">
      <c r="D63" s="1" t="s">
        <v>93</v>
      </c>
      <c r="E63" s="15" t="n">
        <f aca="false">E47/B12</f>
        <v>0.000301991428063434</v>
      </c>
    </row>
    <row r="64" customFormat="false" ht="15" hidden="false" customHeight="false" outlineLevel="0" collapsed="false">
      <c r="D64" s="3" t="s">
        <v>94</v>
      </c>
      <c r="E64" s="15" t="n">
        <f aca="false">E48/B13</f>
        <v>0.0355113636363636</v>
      </c>
    </row>
    <row r="65" customFormat="false" ht="15" hidden="false" customHeight="false" outlineLevel="0" collapsed="false">
      <c r="D65" s="3" t="s">
        <v>95</v>
      </c>
      <c r="E65" s="15" t="n">
        <f aca="false">E49/B14</f>
        <v>0.588235294117647</v>
      </c>
    </row>
    <row r="66" customFormat="false" ht="15" hidden="false" customHeight="false" outlineLevel="0" collapsed="false">
      <c r="D66" s="3" t="s">
        <v>96</v>
      </c>
      <c r="E66" s="15" t="n">
        <f aca="false">E50/B15</f>
        <v>0.588235294117647</v>
      </c>
    </row>
    <row r="68" customFormat="false" ht="15" hidden="false" customHeight="false" outlineLevel="0" collapsed="false">
      <c r="D68" s="1" t="s">
        <v>97</v>
      </c>
      <c r="E68" s="15" t="n">
        <f aca="false">E52/B9</f>
        <v>0.432743976724843</v>
      </c>
    </row>
    <row r="69" customFormat="false" ht="15" hidden="false" customHeight="false" outlineLevel="0" collapsed="false">
      <c r="D69" s="1" t="s">
        <v>98</v>
      </c>
      <c r="E69" s="15" t="n">
        <f aca="false">E53/B10</f>
        <v>0.203466465712133</v>
      </c>
    </row>
    <row r="70" customFormat="false" ht="15" hidden="false" customHeight="false" outlineLevel="0" collapsed="false">
      <c r="D70" s="1" t="s">
        <v>99</v>
      </c>
      <c r="E70" s="15" t="n">
        <f aca="false">E54/B11</f>
        <v>0.670752752276242</v>
      </c>
    </row>
    <row r="71" customFormat="false" ht="15" hidden="false" customHeight="false" outlineLevel="0" collapsed="false">
      <c r="D71" s="1" t="s">
        <v>100</v>
      </c>
      <c r="E71" s="15" t="n">
        <f aca="false">E55/B12</f>
        <v>0.550301991428064</v>
      </c>
    </row>
    <row r="72" customFormat="false" ht="15" hidden="false" customHeight="false" outlineLevel="0" collapsed="false">
      <c r="D72" s="3" t="s">
        <v>101</v>
      </c>
      <c r="E72" s="15" t="n">
        <f aca="false">E56/B13</f>
        <v>1.03551136363636</v>
      </c>
    </row>
    <row r="73" customFormat="false" ht="15" hidden="false" customHeight="false" outlineLevel="0" collapsed="false">
      <c r="D73" s="3" t="s">
        <v>102</v>
      </c>
      <c r="E73" s="15" t="n">
        <f aca="false">E57/B14</f>
        <v>1.58823529411765</v>
      </c>
    </row>
    <row r="74" customFormat="false" ht="15" hidden="false" customHeight="false" outlineLevel="0" collapsed="false">
      <c r="D74" s="3" t="s">
        <v>103</v>
      </c>
      <c r="E74" s="15" t="n">
        <f aca="false">E58/B15</f>
        <v>1.58823529411765</v>
      </c>
    </row>
    <row r="76" customFormat="false" ht="15" hidden="false" customHeight="false" outlineLevel="0" collapsed="false">
      <c r="D76" s="1" t="s">
        <v>104</v>
      </c>
      <c r="E76" s="12" t="n">
        <f aca="true">SUM(OFFSET(E44,0,0,I1-1,1))</f>
        <v>0.00141257962284203</v>
      </c>
      <c r="J76" s="0" t="s">
        <v>105</v>
      </c>
      <c r="L76" s="0" t="s">
        <v>106</v>
      </c>
    </row>
    <row r="77" customFormat="false" ht="15" hidden="false" customHeight="false" outlineLevel="0" collapsed="false">
      <c r="J77" s="0" t="n">
        <f aca="false">B17*E60</f>
        <v>0.010162876758678</v>
      </c>
      <c r="L77" s="0" t="n">
        <f aca="false">B17*E68</f>
        <v>1.60275546935127</v>
      </c>
    </row>
    <row r="78" customFormat="false" ht="15" hidden="false" customHeight="false" outlineLevel="0" collapsed="false">
      <c r="D78" s="1" t="s">
        <v>107</v>
      </c>
      <c r="E78" s="12" t="n">
        <f aca="true">SUM(OFFSET(E52,0,0,I1-1,1))</f>
        <v>0.29156072777099</v>
      </c>
      <c r="J78" s="0" t="n">
        <f aca="false">B18*E61</f>
        <v>0.00295291523626113</v>
      </c>
      <c r="L78" s="0" t="n">
        <f aca="false">B18*E69</f>
        <v>0.173323285606632</v>
      </c>
    </row>
    <row r="79" customFormat="false" ht="15" hidden="false" customHeight="false" outlineLevel="0" collapsed="false">
      <c r="J79" s="0" t="n">
        <f aca="false">B19*E62</f>
        <v>0.000752752276242013</v>
      </c>
      <c r="L79" s="0" t="n">
        <f aca="false">B19*E70</f>
        <v>0.670752752276242</v>
      </c>
    </row>
    <row r="80" customFormat="false" ht="15" hidden="false" customHeight="false" outlineLevel="0" collapsed="false">
      <c r="D80" s="1" t="s">
        <v>108</v>
      </c>
      <c r="E80" s="1" t="n">
        <f aca="true">SUM(OFFSET(J77,0,0,I1-1,1))</f>
        <v>0.0141257962284203</v>
      </c>
      <c r="J80" s="0" t="n">
        <f aca="false">B20*E63</f>
        <v>0.000257251957239221</v>
      </c>
      <c r="L80" s="0" t="n">
        <f aca="false">B20*E71</f>
        <v>0.468775770475758</v>
      </c>
    </row>
    <row r="81" customFormat="false" ht="15" hidden="false" customHeight="false" outlineLevel="0" collapsed="false">
      <c r="J81" s="0" t="n">
        <f aca="false">B21*E64</f>
        <v>0.131523569023569</v>
      </c>
      <c r="L81" s="0" t="n">
        <f aca="false">B21*E72</f>
        <v>3.83522727272727</v>
      </c>
    </row>
    <row r="82" customFormat="false" ht="15" hidden="false" customHeight="false" outlineLevel="0" collapsed="false">
      <c r="D82" s="1" t="s">
        <v>109</v>
      </c>
      <c r="E82" s="1" t="n">
        <f aca="true">SUM(OFFSET(L77,0,0,I1-1,1))</f>
        <v>2.9156072777099</v>
      </c>
      <c r="J82" s="0" t="n">
        <f aca="false">B22*E65</f>
        <v>2.17864923747277</v>
      </c>
      <c r="L82" s="0" t="n">
        <f aca="false">B22*E73</f>
        <v>5.88235294117647</v>
      </c>
    </row>
    <row r="83" customFormat="false" ht="15" hidden="false" customHeight="false" outlineLevel="0" collapsed="false">
      <c r="J83" s="0" t="n">
        <f aca="false">B23*E66</f>
        <v>2.17864923747277</v>
      </c>
      <c r="L83" s="0" t="n">
        <f aca="false">B23*E74</f>
        <v>5.88235294117647</v>
      </c>
    </row>
    <row r="100" customFormat="false" ht="15" hidden="false" customHeight="false" outlineLevel="0" collapsed="false">
      <c r="A100" s="0" t="s">
        <v>110</v>
      </c>
    </row>
    <row r="101" customFormat="false" ht="15" hidden="false" customHeight="false" outlineLevel="0" collapsed="false">
      <c r="A101" s="0" t="s">
        <v>111</v>
      </c>
    </row>
    <row r="102" customFormat="false" ht="15" hidden="false" customHeight="false" outlineLevel="0" collapsed="false">
      <c r="A102" s="0" t="s">
        <v>112</v>
      </c>
    </row>
    <row r="103" customFormat="false" ht="15" hidden="false" customHeight="false" outlineLevel="0" collapsed="false">
      <c r="A103" s="0" t="s">
        <v>113</v>
      </c>
    </row>
    <row r="104" customFormat="false" ht="15" hidden="false" customHeight="false" outlineLevel="0" collapsed="false">
      <c r="A104" s="0" t="s">
        <v>114</v>
      </c>
    </row>
    <row r="105" customFormat="false" ht="15" hidden="false" customHeight="false" outlineLevel="0" collapsed="false">
      <c r="A105" s="0" t="s">
        <v>115</v>
      </c>
    </row>
    <row r="106" customFormat="false" ht="15" hidden="false" customHeight="false" outlineLevel="0" collapsed="false">
      <c r="A106" s="0" t="s">
        <v>116</v>
      </c>
    </row>
    <row r="107" customFormat="false" ht="15" hidden="false" customHeight="false" outlineLevel="0" collapsed="false">
      <c r="A107" s="0" t="s">
        <v>117</v>
      </c>
    </row>
    <row r="108" customFormat="false" ht="15" hidden="false" customHeight="false" outlineLevel="0" collapsed="false">
      <c r="A108" s="0" t="s">
        <v>118</v>
      </c>
    </row>
    <row r="109" customFormat="false" ht="15" hidden="false" customHeight="false" outlineLevel="0" collapsed="false">
      <c r="A109" s="0" t="s">
        <v>119</v>
      </c>
    </row>
    <row r="110" customFormat="false" ht="15" hidden="false" customHeight="false" outlineLevel="0" collapsed="false">
      <c r="A110" s="0" t="s">
        <v>120</v>
      </c>
    </row>
    <row r="111" customFormat="false" ht="15" hidden="false" customHeight="false" outlineLevel="0" collapsed="false">
      <c r="A111" s="0" t="s">
        <v>121</v>
      </c>
    </row>
    <row r="112" customFormat="false" ht="15" hidden="false" customHeight="false" outlineLevel="0" collapsed="false">
      <c r="A112" s="0" t="s">
        <v>122</v>
      </c>
    </row>
    <row r="113" customFormat="false" ht="15" hidden="false" customHeight="false" outlineLevel="0" collapsed="false">
      <c r="A113" s="0" t="s">
        <v>123</v>
      </c>
    </row>
    <row r="114" customFormat="false" ht="15" hidden="false" customHeight="false" outlineLevel="0" collapsed="false">
      <c r="A114" s="0" t="s">
        <v>124</v>
      </c>
    </row>
    <row r="115" customFormat="false" ht="15" hidden="false" customHeight="false" outlineLevel="0" collapsed="false">
      <c r="A115" s="0" t="s">
        <v>125</v>
      </c>
    </row>
    <row r="116" customFormat="false" ht="15" hidden="false" customHeight="false" outlineLevel="0" collapsed="false">
      <c r="A116" s="0" t="s">
        <v>126</v>
      </c>
    </row>
    <row r="117" customFormat="false" ht="15" hidden="false" customHeight="false" outlineLevel="0" collapsed="false">
      <c r="A117" s="0" t="s">
        <v>127</v>
      </c>
    </row>
    <row r="118" customFormat="false" ht="15" hidden="false" customHeight="false" outlineLevel="0" collapsed="false">
      <c r="A118" s="0" t="s">
        <v>128</v>
      </c>
    </row>
    <row r="119" customFormat="false" ht="15" hidden="false" customHeight="false" outlineLevel="0" collapsed="false">
      <c r="A119" s="0" t="s">
        <v>129</v>
      </c>
    </row>
    <row r="120" customFormat="false" ht="15" hidden="false" customHeight="false" outlineLevel="0" collapsed="false">
      <c r="A120" s="0" t="s">
        <v>130</v>
      </c>
    </row>
    <row r="121" customFormat="false" ht="15" hidden="false" customHeight="false" outlineLevel="0" collapsed="false">
      <c r="A121" s="0" t="s">
        <v>131</v>
      </c>
    </row>
    <row r="122" customFormat="false" ht="15" hidden="false" customHeight="false" outlineLevel="0" collapsed="false">
      <c r="A122" s="0" t="s">
        <v>132</v>
      </c>
    </row>
    <row r="123" customFormat="false" ht="15" hidden="false" customHeight="false" outlineLevel="0" collapsed="false">
      <c r="A123" s="0" t="s">
        <v>133</v>
      </c>
    </row>
    <row r="124" customFormat="false" ht="15" hidden="false" customHeight="false" outlineLevel="0" collapsed="false">
      <c r="A124" s="0" t="s">
        <v>134</v>
      </c>
    </row>
    <row r="125" customFormat="false" ht="15" hidden="false" customHeight="false" outlineLevel="0" collapsed="false">
      <c r="A125" s="0" t="s">
        <v>135</v>
      </c>
    </row>
    <row r="126" customFormat="false" ht="15" hidden="false" customHeight="false" outlineLevel="0" collapsed="false">
      <c r="A126" s="0" t="s">
        <v>136</v>
      </c>
    </row>
    <row r="127" customFormat="false" ht="15" hidden="false" customHeight="false" outlineLevel="0" collapsed="false">
      <c r="A127" s="0" t="s">
        <v>137</v>
      </c>
    </row>
    <row r="128" customFormat="false" ht="15" hidden="false" customHeight="false" outlineLevel="0" collapsed="false">
      <c r="A128" s="0" t="s">
        <v>138</v>
      </c>
    </row>
    <row r="129" customFormat="false" ht="15" hidden="false" customHeight="false" outlineLevel="0" collapsed="false">
      <c r="A129" s="0" t="s">
        <v>139</v>
      </c>
    </row>
  </sheetData>
  <mergeCells count="2">
    <mergeCell ref="D25:E25"/>
    <mergeCell ref="M32:Q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45312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LibreOffice/25.2.5.2$Windows_X86_64 LibreOffice_project/03d19516eb2e1dd5d4ccd751a0d6f35f35e08022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2025-10-05T12:17:55Z</dcterms:created>
  <dc:creator>CUSTOM</dc:creator>
  <dc:description/>
  <dc:language>ru-RU</dc:language>
  <cp:lastModifiedBy/>
  <dcterms:modified xsi:type="dcterms:W3CDTF">2025-10-10T10:00:38Z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