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<sst xmlns="http://schemas.openxmlformats.org/spreadsheetml/2006/main" count="84" uniqueCount="54">
  <si>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</si>
  <si>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</si>
  <si>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</si>
  <si>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</si>
  <si>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P1</t>
  </si>
  <si>
    <t xml:space="preserve">N1</t>
  </si>
  <si>
    <t xml:space="preserve">Gпр</t>
  </si>
  <si>
    <t xml:space="preserve">Eпр</t>
  </si>
  <si>
    <t xml:space="preserve">P2</t>
  </si>
  <si>
    <t xml:space="preserve">N2</t>
  </si>
  <si>
    <t xml:space="preserve">Gпм</t>
  </si>
  <si>
    <t xml:space="preserve">Eпм</t>
  </si>
  <si>
    <t xml:space="preserve">P3</t>
  </si>
  <si>
    <t xml:space="preserve">N3</t>
  </si>
  <si>
    <t xml:space="preserve">Gувв</t>
  </si>
  <si>
    <t xml:space="preserve">Eувв</t>
  </si>
  <si>
    <t xml:space="preserve">Gвс</t>
  </si>
  <si>
    <t xml:space="preserve">Eвс</t>
  </si>
  <si>
    <t xml:space="preserve">УВВ</t>
  </si>
  <si>
    <t xml:space="preserve">P_i - вероятность безотказной работы блока</t>
  </si>
  <si>
    <t xml:space="preserve">0,98*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</si>
  <si>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</si>
  <si>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</si>
  <si>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</si>
  <si>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</si>
  <si>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</si>
  <si>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</si>
  <si>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</si>
  <si>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</si>
  <si>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</si>
  <si>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</si>
  <si>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</si>
  <si>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</si>
  <si>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</si>
  <si>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</si>
  <si>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</si>
  <si>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</si>
  <si>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</si>
  <si>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</si>
  <si>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эфпр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</si>
  <si>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</si>
  <si>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</si>
  <si>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</si>
  <si>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эфпм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</si>
  <si>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</si>
  <si>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</si>
  <si>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</si>
  <si>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</si>
  <si>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вс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</si>
  <si>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эфвс</t>
    </r>
  </si>
  <si>
    <t xml:space="preserve">0,9800*</t>
  </si>
  <si>
    <t xml:space="preserve">0,0228*</t>
  </si>
  <si>
    <t xml:space="preserve">0,0194*</t>
  </si>
  <si>
    <t xml:space="preserve">0,0102*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</si>
</sst>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"/>
    <numFmt numFmtId="167" formatCode="0.0000"/>
    <numFmt numFmtId="168" formatCode="0.00"/>
    <numFmt numFmtId="169" formatCode="0.000000"/>
    <numFmt numFmtId="170" formatCode="0.0000000"/>
    <numFmt numFmtId="171" formatCode="0.00000000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 val="true"/>
      <i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8"/>
  <sheetViews>
    <sheetView showFormulas="false" showGridLines="true" showRowColHeaders="true" showZeros="true" rightToLeft="false" tabSelected="true" showOutlineSymbols="true" defaultGridColor="true" view="normal" topLeftCell="N1" colorId="64" zoomScale="160" zoomScaleNormal="160" zoomScalePageLayoutView="100" workbookViewId="0">
      <selection pane="topLeft" activeCell="AH11" activeCellId="0" sqref="AH1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0" width="13.06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5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5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5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11" t="n">
        <v>1</v>
      </c>
      <c r="S4" s="6" t="n">
        <v>0.98</v>
      </c>
      <c r="T4" s="11" t="n">
        <v>1</v>
      </c>
      <c r="U4" s="6" t="n">
        <v>0.98</v>
      </c>
      <c r="V4" s="6" t="n">
        <f aca="false">U4/T4</f>
        <v>0.98</v>
      </c>
      <c r="W4" s="12" t="n">
        <v>0.955</v>
      </c>
      <c r="X4" s="11" t="n">
        <v>4</v>
      </c>
      <c r="Y4" s="6" t="n">
        <f aca="false">W4^X4</f>
        <v>0.831789600625</v>
      </c>
      <c r="Z4" s="13" t="n">
        <f aca="false">Y4/X4</f>
        <v>0.20794740015625</v>
      </c>
      <c r="AA4" s="6" t="n">
        <v>0.88</v>
      </c>
      <c r="AB4" s="11" t="n">
        <v>8</v>
      </c>
      <c r="AC4" s="6" t="n">
        <f aca="false">AA4^AB4</f>
        <v>0.35963452480553</v>
      </c>
      <c r="AD4" s="6" t="n">
        <f aca="false">AC4/AB4</f>
        <v>0.0449543156006912</v>
      </c>
      <c r="AE4" s="6" t="n">
        <f aca="false">U4*Y4*AC4</f>
        <v>0.293157452603774</v>
      </c>
      <c r="AF4" s="6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11" t="n">
        <v>2</v>
      </c>
      <c r="S5" s="6" t="n">
        <v>0.98</v>
      </c>
      <c r="T5" s="11" t="n">
        <v>2</v>
      </c>
      <c r="U5" s="6" t="n">
        <f aca="false">1-(1-S5)^1^2</f>
        <v>0.9996</v>
      </c>
      <c r="V5" s="6" t="n">
        <f aca="false">U5/T5</f>
        <v>0.4998</v>
      </c>
      <c r="W5" s="12" t="n">
        <v>0.955</v>
      </c>
      <c r="X5" s="11" t="n">
        <v>8</v>
      </c>
      <c r="Y5" s="6" t="n">
        <f aca="false">1-(1-W5^4)^2</f>
        <v>0.971705261542103</v>
      </c>
      <c r="Z5" s="6" t="n">
        <f aca="false">Y5/X5</f>
        <v>0.121463157692763</v>
      </c>
      <c r="AA5" s="6" t="n">
        <v>0.88</v>
      </c>
      <c r="AB5" s="11" t="n">
        <v>16</v>
      </c>
      <c r="AC5" s="6" t="n">
        <f aca="false">1-(1-AA5^8)^2</f>
        <v>0.58993205817896</v>
      </c>
      <c r="AD5" s="6" t="n">
        <f aca="false">AC5/AB5</f>
        <v>0.036870753636185</v>
      </c>
      <c r="AE5" s="6" t="n">
        <f aca="false">U5*Y5*AC5</f>
        <v>0.573010788850904</v>
      </c>
      <c r="AF5" s="6" t="n">
        <f aca="false">V5*Z5*AD5</f>
        <v>0.00223832339394884</v>
      </c>
      <c r="AG5" s="3"/>
    </row>
    <row r="6" customFormat="false" ht="15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11" t="n">
        <v>3</v>
      </c>
      <c r="S6" s="6" t="n">
        <v>0.98</v>
      </c>
      <c r="T6" s="11" t="n">
        <v>3</v>
      </c>
      <c r="U6" s="6" t="n">
        <f aca="false">1-(1-S6^1)^3</f>
        <v>0.999992</v>
      </c>
      <c r="V6" s="6" t="n">
        <f aca="false">U6/T6</f>
        <v>0.333330666666667</v>
      </c>
      <c r="W6" s="12" t="n">
        <v>0.955</v>
      </c>
      <c r="X6" s="11" t="n">
        <v>12</v>
      </c>
      <c r="Y6" s="6" t="n">
        <f aca="false">1-(1-W6^4)^3</f>
        <v>0.995240530743786</v>
      </c>
      <c r="Z6" s="6" t="n">
        <f aca="false">Y6/X6</f>
        <v>0.0829367108953155</v>
      </c>
      <c r="AA6" s="6" t="n">
        <v>0.88</v>
      </c>
      <c r="AB6" s="11" t="n">
        <v>24</v>
      </c>
      <c r="AC6" s="6" t="n">
        <f aca="false">1-(1-AA6^8)^3</f>
        <v>0.737406647573751</v>
      </c>
      <c r="AD6" s="6" t="n">
        <f aca="false">AC6/AB6</f>
        <v>0.0307252769822396</v>
      </c>
      <c r="AE6" s="6" t="n">
        <f aca="false">U6*Y6*AC6</f>
        <v>0.73389111212943</v>
      </c>
      <c r="AF6" s="6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11" t="n">
        <v>4</v>
      </c>
      <c r="S7" s="6" t="n">
        <v>0.98</v>
      </c>
      <c r="T7" s="11" t="n">
        <v>2</v>
      </c>
      <c r="U7" s="6" t="n">
        <f aca="false">S7^2</f>
        <v>0.9604</v>
      </c>
      <c r="V7" s="15" t="s">
        <v>20</v>
      </c>
      <c r="W7" s="12" t="n">
        <v>0.955</v>
      </c>
      <c r="X7" s="11" t="n">
        <v>5</v>
      </c>
      <c r="Y7" s="6" t="n">
        <f aca="false">1 - BINOMDIST(4-1, 5, W7, TRUE())</f>
        <v>0.9815117287375</v>
      </c>
      <c r="Z7" s="6" t="n">
        <f aca="false">Y7/5</f>
        <v>0.1963023457475</v>
      </c>
      <c r="AA7" s="6" t="n">
        <v>0.88</v>
      </c>
      <c r="AB7" s="11" t="n">
        <v>9</v>
      </c>
      <c r="AC7" s="6" t="n">
        <f aca="false">1 - BINOMDIST(8-1, 9, AA7, TRUE())</f>
        <v>0.704883668618838</v>
      </c>
      <c r="AD7" s="6" t="n">
        <f aca="false">AC7/9</f>
        <v>0.0783204076243153</v>
      </c>
      <c r="AE7" s="6" t="n">
        <f aca="false">U7*Y7*AC7</f>
        <v>0.664454265254368</v>
      </c>
      <c r="AF7" s="16" t="n">
        <v>0.0151</v>
      </c>
      <c r="AG7" s="3"/>
    </row>
    <row r="8" customFormat="false" ht="15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11" t="n">
        <v>5</v>
      </c>
      <c r="S8" s="6" t="n">
        <v>0.98</v>
      </c>
      <c r="T8" s="11" t="n">
        <v>2</v>
      </c>
      <c r="U8" s="6" t="n">
        <f aca="false">S8^2</f>
        <v>0.9604</v>
      </c>
      <c r="V8" s="19" t="s">
        <v>20</v>
      </c>
      <c r="W8" s="12" t="n">
        <v>0.955</v>
      </c>
      <c r="X8" s="11" t="n">
        <v>6</v>
      </c>
      <c r="Y8" s="6" t="n">
        <f aca="false">1 - BINOMDIST(4-1, 6, W8, TRUE())</f>
        <v>0.998355468150156</v>
      </c>
      <c r="Z8" s="6" t="n">
        <f aca="false">Y8/6</f>
        <v>0.166392578025026</v>
      </c>
      <c r="AA8" s="6" t="n">
        <v>0.88</v>
      </c>
      <c r="AB8" s="11" t="n">
        <v>10</v>
      </c>
      <c r="AC8" s="6" t="n">
        <f aca="false">1 - BINOMDIST(8-1, 10, AA8, TRUE())</f>
        <v>0.891318206278025</v>
      </c>
      <c r="AD8" s="13" t="n">
        <f aca="false">AC8/10</f>
        <v>0.0891318206278025</v>
      </c>
      <c r="AE8" s="6" t="n">
        <f aca="false">U8*Y8*AC8</f>
        <v>0.854614249857516</v>
      </c>
      <c r="AF8" s="20" t="n">
        <v>0.0145</v>
      </c>
      <c r="AG8" s="3"/>
    </row>
    <row r="9" customFormat="false" ht="15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11" t="n">
        <v>6</v>
      </c>
      <c r="S9" s="6" t="n">
        <v>0.98</v>
      </c>
      <c r="T9" s="11" t="n">
        <v>2</v>
      </c>
      <c r="U9" s="13" t="n">
        <f aca="false">S9^2</f>
        <v>0.9604</v>
      </c>
      <c r="V9" s="19" t="s">
        <v>20</v>
      </c>
      <c r="W9" s="12" t="n">
        <v>0.955</v>
      </c>
      <c r="X9" s="11" t="n">
        <v>8</v>
      </c>
      <c r="Y9" s="13" t="n">
        <v>0.9999</v>
      </c>
      <c r="Z9" s="6" t="n">
        <f aca="false">Y9/8</f>
        <v>0.1249875</v>
      </c>
      <c r="AA9" s="6" t="n">
        <v>0.88</v>
      </c>
      <c r="AB9" s="11" t="n">
        <v>16</v>
      </c>
      <c r="AC9" s="13" t="n">
        <v>0.9999</v>
      </c>
      <c r="AD9" s="6" t="n">
        <f aca="false">AC9/16</f>
        <v>0.06249375</v>
      </c>
      <c r="AE9" s="13" t="n">
        <f aca="false">U9*Y9*AC9</f>
        <v>0.960207929604</v>
      </c>
      <c r="AF9" s="20" t="n">
        <v>0.0077</v>
      </c>
      <c r="AG9" s="3"/>
    </row>
    <row r="10" customFormat="false" ht="15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U11" s="25"/>
    </row>
    <row r="12" customFormat="false" ht="15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</row>
    <row r="13" customFormat="false" ht="15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</row>
    <row r="14" customFormat="false" ht="15" hidden="false" customHeight="false" outlineLevel="0" collapsed="false">
      <c r="C14" s="18"/>
      <c r="G14" s="18"/>
      <c r="K14" s="18"/>
    </row>
    <row r="15" customFormat="false" ht="15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</row>
    <row r="16" customFormat="false" ht="15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</row>
    <row r="17" customFormat="false" ht="15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</row>
    <row r="18" customFormat="false" ht="15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</row>
    <row r="21" customFormat="false" ht="15" hidden="false" customHeight="false" outlineLevel="0" collapsed="false">
      <c r="A21" s="26"/>
      <c r="B21" s="27"/>
      <c r="C21" s="27"/>
      <c r="D21" s="27"/>
      <c r="E21" s="27"/>
      <c r="F21" s="28"/>
      <c r="G21" s="28"/>
      <c r="H21" s="28"/>
      <c r="I21" s="28"/>
      <c r="J21" s="29"/>
      <c r="K21" s="29"/>
      <c r="L21" s="29"/>
      <c r="M21" s="29"/>
      <c r="N21" s="30"/>
      <c r="O21" s="30"/>
    </row>
    <row r="22" customFormat="false" ht="15" hidden="false" customHeight="false" outlineLevel="0" collapsed="false">
      <c r="A22" s="26"/>
      <c r="B22" s="27" t="s">
        <v>4</v>
      </c>
      <c r="C22" s="27" t="s">
        <v>5</v>
      </c>
      <c r="D22" s="27" t="s">
        <v>6</v>
      </c>
      <c r="E22" s="27" t="s">
        <v>7</v>
      </c>
      <c r="F22" s="28" t="s">
        <v>8</v>
      </c>
      <c r="G22" s="28" t="s">
        <v>9</v>
      </c>
      <c r="H22" s="28" t="s">
        <v>10</v>
      </c>
      <c r="I22" s="28" t="s">
        <v>11</v>
      </c>
      <c r="J22" s="29" t="s">
        <v>12</v>
      </c>
      <c r="K22" s="29" t="s">
        <v>13</v>
      </c>
      <c r="L22" s="29" t="s">
        <v>14</v>
      </c>
      <c r="M22" s="29" t="s">
        <v>15</v>
      </c>
      <c r="N22" s="30" t="s">
        <v>16</v>
      </c>
      <c r="O22" s="30" t="s">
        <v>17</v>
      </c>
    </row>
    <row r="23" customFormat="false" ht="15" hidden="false" customHeight="false" outlineLevel="0" collapsed="false">
      <c r="A23" s="26" t="n">
        <v>1</v>
      </c>
      <c r="B23" s="26" t="n">
        <v>0.98</v>
      </c>
      <c r="C23" s="26" t="n">
        <v>1</v>
      </c>
      <c r="D23" s="26" t="n">
        <v>0.98</v>
      </c>
      <c r="E23" s="26" t="n">
        <f aca="false">D23/C23</f>
        <v>0.98</v>
      </c>
      <c r="F23" s="26" t="n">
        <v>0.955</v>
      </c>
      <c r="G23" s="26" t="n">
        <v>4</v>
      </c>
      <c r="H23" s="26" t="n">
        <f aca="false">F23^G23</f>
        <v>0.831789600625</v>
      </c>
      <c r="I23" s="26" t="n">
        <f aca="false">H23/G23</f>
        <v>0.20794740015625</v>
      </c>
      <c r="J23" s="26" t="n">
        <v>0.88</v>
      </c>
      <c r="K23" s="26" t="n">
        <v>8</v>
      </c>
      <c r="L23" s="26" t="n">
        <f aca="false">J23^K23</f>
        <v>0.35963452480553</v>
      </c>
      <c r="M23" s="26" t="n">
        <f aca="false">L23/K23</f>
        <v>0.0449543156006912</v>
      </c>
      <c r="N23" s="26" t="n">
        <f aca="false">D23*H23*L23</f>
        <v>0.293157452603774</v>
      </c>
      <c r="O23" s="26" t="n">
        <f aca="false">E23*I23*M23</f>
        <v>0.00916117039386794</v>
      </c>
    </row>
    <row r="24" customFormat="false" ht="15" hidden="false" customHeight="false" outlineLevel="0" collapsed="false">
      <c r="A24" s="26" t="n">
        <v>2</v>
      </c>
      <c r="B24" s="26" t="n">
        <v>0.98</v>
      </c>
      <c r="C24" s="26" t="n">
        <v>2</v>
      </c>
      <c r="D24" s="26" t="n">
        <f aca="false">1-(1-B24)^1^2</f>
        <v>0.9996</v>
      </c>
      <c r="E24" s="26" t="n">
        <f aca="false">D24/C24</f>
        <v>0.4998</v>
      </c>
      <c r="F24" s="26" t="n">
        <v>0.955</v>
      </c>
      <c r="G24" s="26" t="n">
        <v>8</v>
      </c>
      <c r="H24" s="26" t="n">
        <f aca="false">1-(1-F24^4)^2</f>
        <v>0.971705261542103</v>
      </c>
      <c r="I24" s="26" t="n">
        <f aca="false">H24/G24</f>
        <v>0.121463157692763</v>
      </c>
      <c r="J24" s="26" t="n">
        <v>0.88</v>
      </c>
      <c r="K24" s="26" t="n">
        <v>16</v>
      </c>
      <c r="L24" s="26" t="n">
        <f aca="false">1-(1-J24^8)^2</f>
        <v>0.58993205817896</v>
      </c>
      <c r="M24" s="26" t="n">
        <f aca="false">L24/K24</f>
        <v>0.036870753636185</v>
      </c>
      <c r="N24" s="26" t="n">
        <f aca="false">D24*H24*L24</f>
        <v>0.573010788850904</v>
      </c>
      <c r="O24" s="26" t="n">
        <f aca="false">E24*I24*M24</f>
        <v>0.00223832339394884</v>
      </c>
    </row>
    <row r="25" customFormat="false" ht="15" hidden="false" customHeight="false" outlineLevel="0" collapsed="false">
      <c r="A25" s="26" t="n">
        <v>3</v>
      </c>
      <c r="B25" s="26" t="n">
        <v>0.98</v>
      </c>
      <c r="C25" s="26" t="n">
        <v>3</v>
      </c>
      <c r="D25" s="26" t="n">
        <f aca="false">1-(1-B25^1)^3</f>
        <v>0.999992</v>
      </c>
      <c r="E25" s="26" t="n">
        <f aca="false">D25/C25</f>
        <v>0.333330666666667</v>
      </c>
      <c r="F25" s="26" t="n">
        <v>0.955</v>
      </c>
      <c r="G25" s="26" t="n">
        <v>12</v>
      </c>
      <c r="H25" s="26" t="n">
        <f aca="false">1-(1-F25^4)^3</f>
        <v>0.995240530743786</v>
      </c>
      <c r="I25" s="26" t="n">
        <f aca="false">H25/G25</f>
        <v>0.0829367108953155</v>
      </c>
      <c r="J25" s="26" t="n">
        <v>0.88</v>
      </c>
      <c r="K25" s="26" t="n">
        <v>24</v>
      </c>
      <c r="L25" s="26" t="n">
        <f aca="false">1-(1-J25^8)^3</f>
        <v>0.737406647573751</v>
      </c>
      <c r="M25" s="26" t="n">
        <f aca="false">L25/K25</f>
        <v>0.0307252769822396</v>
      </c>
      <c r="N25" s="26" t="n">
        <f aca="false">D25*H25*L25</f>
        <v>0.73389111212943</v>
      </c>
      <c r="O25" s="26" t="n">
        <f aca="false">E25*I25*M25</f>
        <v>0.000849411009409062</v>
      </c>
    </row>
    <row r="26" customFormat="false" ht="15" hidden="false" customHeight="false" outlineLevel="0" collapsed="false">
      <c r="A26" s="26" t="n">
        <v>4</v>
      </c>
      <c r="B26" s="26" t="n">
        <v>0.98</v>
      </c>
      <c r="C26" s="26" t="n">
        <v>2</v>
      </c>
      <c r="D26" s="26" t="n">
        <f aca="false">B26^2</f>
        <v>0.9604</v>
      </c>
      <c r="E26" s="26" t="n">
        <f aca="false">D26/2</f>
        <v>0.4802</v>
      </c>
      <c r="F26" s="26" t="n">
        <v>0.955</v>
      </c>
      <c r="G26" s="26" t="n">
        <v>5</v>
      </c>
      <c r="H26" s="26" t="n">
        <f aca="false">1 - BINOMDIST(4-1, 5, F26, TRUE())</f>
        <v>0.9815117287375</v>
      </c>
      <c r="I26" s="26" t="n">
        <f aca="false">H26/5</f>
        <v>0.1963023457475</v>
      </c>
      <c r="J26" s="26" t="n">
        <v>0.88</v>
      </c>
      <c r="K26" s="26" t="n">
        <v>9</v>
      </c>
      <c r="L26" s="26" t="n">
        <f aca="false">1 - BINOMDIST(8-1, 9, J26, TRUE())</f>
        <v>0.704883668618838</v>
      </c>
      <c r="M26" s="26" t="n">
        <f aca="false">L26/9</f>
        <v>0.0783204076243153</v>
      </c>
      <c r="N26" s="26" t="n">
        <f aca="false">D26*H26*L26</f>
        <v>0.664454265254368</v>
      </c>
      <c r="O26" s="26" t="n">
        <f aca="false">E26*I26*M26</f>
        <v>0.00738282516949298</v>
      </c>
    </row>
    <row r="27" customFormat="false" ht="15" hidden="false" customHeight="false" outlineLevel="0" collapsed="false">
      <c r="A27" s="26" t="n">
        <v>5</v>
      </c>
      <c r="B27" s="26" t="n">
        <v>0.98</v>
      </c>
      <c r="C27" s="26" t="n">
        <v>2</v>
      </c>
      <c r="D27" s="26" t="n">
        <f aca="false">B27^2</f>
        <v>0.9604</v>
      </c>
      <c r="E27" s="26" t="n">
        <f aca="false">D27/2</f>
        <v>0.4802</v>
      </c>
      <c r="F27" s="26" t="n">
        <v>0.955</v>
      </c>
      <c r="G27" s="26" t="n">
        <v>6</v>
      </c>
      <c r="H27" s="26" t="n">
        <f aca="false">1 - BINOMDIST(4-1, 6, F27, TRUE())</f>
        <v>0.998355468150156</v>
      </c>
      <c r="I27" s="26" t="n">
        <f aca="false">H27/6</f>
        <v>0.166392578025026</v>
      </c>
      <c r="J27" s="26" t="n">
        <v>0.88</v>
      </c>
      <c r="K27" s="26" t="n">
        <v>10</v>
      </c>
      <c r="L27" s="26" t="n">
        <f aca="false">1 - BINOMDIST(8-1, 10, J27, TRUE())</f>
        <v>0.891318206278025</v>
      </c>
      <c r="M27" s="26" t="n">
        <f aca="false">L27/10</f>
        <v>0.0891318206278025</v>
      </c>
      <c r="N27" s="26" t="n">
        <f aca="false">D27*H27*L27</f>
        <v>0.854614249857516</v>
      </c>
      <c r="O27" s="26" t="n">
        <f aca="false">E27*I27*M27</f>
        <v>0.0071217854154793</v>
      </c>
    </row>
    <row r="28" customFormat="false" ht="15" hidden="false" customHeight="false" outlineLevel="0" collapsed="false">
      <c r="A28" s="26" t="n">
        <v>6</v>
      </c>
      <c r="B28" s="26" t="n">
        <v>0.98</v>
      </c>
      <c r="C28" s="26" t="n">
        <v>2</v>
      </c>
      <c r="D28" s="26" t="n">
        <f aca="false">B28^2</f>
        <v>0.9604</v>
      </c>
      <c r="E28" s="26" t="n">
        <f aca="false">D28/2</f>
        <v>0.4802</v>
      </c>
      <c r="F28" s="26" t="n">
        <v>0.955</v>
      </c>
      <c r="G28" s="26" t="n">
        <v>8</v>
      </c>
      <c r="H28" s="26" t="n">
        <f aca="false">1 - BINOMDIST(4-1, 8, F28, TRUE())</f>
        <v>0.999990784700383</v>
      </c>
      <c r="I28" s="26" t="n">
        <f aca="false">H28/8</f>
        <v>0.124998848087548</v>
      </c>
      <c r="J28" s="26" t="n">
        <v>0.88</v>
      </c>
      <c r="K28" s="26" t="n">
        <v>16</v>
      </c>
      <c r="L28" s="26" t="n">
        <f aca="false">1 - BINOMDIST(8-1, 16, J28, TRUE())</f>
        <v>0.999973392643239</v>
      </c>
      <c r="M28" s="26" t="n">
        <f aca="false">L28/16</f>
        <v>0.0624983370402025</v>
      </c>
      <c r="N28" s="26" t="n">
        <f aca="false">D28*H28*L28</f>
        <v>0.960365596156299</v>
      </c>
      <c r="O28" s="26" t="n">
        <f aca="false">E28*I28*M28</f>
        <v>0.00375142810998554</v>
      </c>
    </row>
    <row r="31" customFormat="false" ht="15" hidden="false" customHeight="true" outlineLevel="0" collapsed="false">
      <c r="A31" s="31" t="s">
        <v>36</v>
      </c>
      <c r="B31" s="31" t="s">
        <v>37</v>
      </c>
      <c r="C31" s="31" t="s">
        <v>38</v>
      </c>
      <c r="D31" s="31" t="s">
        <v>39</v>
      </c>
      <c r="E31" s="31" t="s">
        <v>40</v>
      </c>
      <c r="F31" s="31" t="s">
        <v>41</v>
      </c>
      <c r="G31" s="31" t="s">
        <v>42</v>
      </c>
      <c r="H31" s="31" t="s">
        <v>43</v>
      </c>
      <c r="I31" s="31" t="s">
        <v>44</v>
      </c>
      <c r="J31" s="31" t="s">
        <v>45</v>
      </c>
      <c r="K31" s="31" t="s">
        <v>46</v>
      </c>
      <c r="L31" s="31" t="s">
        <v>47</v>
      </c>
      <c r="M31" s="31" t="s">
        <v>48</v>
      </c>
      <c r="N31" s="31" t="s">
        <v>49</v>
      </c>
    </row>
    <row r="32" customFormat="false" ht="15" hidden="false" customHeight="true" outlineLevel="0" collapsed="false">
      <c r="A32" s="32" t="n">
        <v>1</v>
      </c>
      <c r="B32" s="32" t="n">
        <v>0.98</v>
      </c>
      <c r="C32" s="32" t="n">
        <v>0.98</v>
      </c>
      <c r="D32" s="32" t="n">
        <v>0.98</v>
      </c>
      <c r="E32" s="32" t="n">
        <v>6</v>
      </c>
      <c r="F32" s="32" t="n">
        <v>0.965</v>
      </c>
      <c r="G32" s="32" t="n">
        <v>0.8075</v>
      </c>
      <c r="H32" s="32" t="n">
        <v>0.1346</v>
      </c>
      <c r="I32" s="32" t="n">
        <v>4</v>
      </c>
      <c r="J32" s="32" t="n">
        <v>0.85</v>
      </c>
      <c r="K32" s="32" t="n">
        <v>0.522</v>
      </c>
      <c r="L32" s="32" t="n">
        <v>0.1305</v>
      </c>
      <c r="M32" s="32" t="n">
        <v>0.4131</v>
      </c>
      <c r="N32" s="32" t="n">
        <v>0.0172</v>
      </c>
    </row>
    <row r="33" customFormat="false" ht="15" hidden="false" customHeight="true" outlineLevel="0" collapsed="false">
      <c r="A33" s="32" t="n">
        <v>2</v>
      </c>
      <c r="B33" s="32"/>
      <c r="C33" s="32" t="n">
        <v>0.9996</v>
      </c>
      <c r="D33" s="32" t="n">
        <v>0.4998</v>
      </c>
      <c r="E33" s="32" t="n">
        <v>12</v>
      </c>
      <c r="F33" s="32"/>
      <c r="G33" s="32" t="n">
        <v>0.963</v>
      </c>
      <c r="H33" s="32" t="n">
        <v>0.0803</v>
      </c>
      <c r="I33" s="32" t="n">
        <v>8</v>
      </c>
      <c r="J33" s="32"/>
      <c r="K33" s="32" t="n">
        <v>0.7715</v>
      </c>
      <c r="L33" s="32" t="n">
        <v>0.0964</v>
      </c>
      <c r="M33" s="32" t="n">
        <v>0.7426</v>
      </c>
      <c r="N33" s="32" t="n">
        <v>0.0039</v>
      </c>
    </row>
    <row r="34" customFormat="false" ht="15" hidden="false" customHeight="true" outlineLevel="0" collapsed="false">
      <c r="A34" s="32" t="n">
        <v>3</v>
      </c>
      <c r="B34" s="32"/>
      <c r="C34" s="32" t="n">
        <v>0.9999</v>
      </c>
      <c r="D34" s="32" t="n">
        <v>0.7426</v>
      </c>
      <c r="E34" s="32" t="n">
        <v>18</v>
      </c>
      <c r="F34" s="32"/>
      <c r="G34" s="32" t="n">
        <v>0.993</v>
      </c>
      <c r="H34" s="32" t="n">
        <v>0.0552</v>
      </c>
      <c r="I34" s="32" t="n">
        <v>12</v>
      </c>
      <c r="J34" s="32"/>
      <c r="K34" s="32" t="n">
        <v>0.8907</v>
      </c>
      <c r="L34" s="32" t="n">
        <v>0.0742</v>
      </c>
      <c r="M34" s="32" t="n">
        <v>0.8844</v>
      </c>
      <c r="N34" s="32" t="n">
        <v>0.0014</v>
      </c>
    </row>
    <row r="35" customFormat="false" ht="15" hidden="false" customHeight="true" outlineLevel="0" collapsed="false">
      <c r="A35" s="32" t="n">
        <v>2</v>
      </c>
      <c r="B35" s="32"/>
      <c r="C35" s="32" t="n">
        <v>0.9604</v>
      </c>
      <c r="D35" s="33" t="s">
        <v>50</v>
      </c>
      <c r="E35" s="32" t="n">
        <v>7</v>
      </c>
      <c r="F35" s="32"/>
      <c r="G35" s="32" t="n">
        <v>0.9771</v>
      </c>
      <c r="H35" s="33" t="n">
        <v>0.1396</v>
      </c>
      <c r="I35" s="32" t="n">
        <v>5</v>
      </c>
      <c r="J35" s="32"/>
      <c r="K35" s="32" t="n">
        <v>0.8352</v>
      </c>
      <c r="L35" s="33" t="n">
        <v>0.167</v>
      </c>
      <c r="M35" s="32" t="n">
        <v>0.7838</v>
      </c>
      <c r="N35" s="33" t="s">
        <v>51</v>
      </c>
    </row>
    <row r="36" customFormat="false" ht="15" hidden="false" customHeight="true" outlineLevel="0" collapsed="false">
      <c r="A36" s="32" t="n">
        <v>2</v>
      </c>
      <c r="B36" s="32"/>
      <c r="C36" s="32" t="n">
        <v>0.9604</v>
      </c>
      <c r="D36" s="32" t="s">
        <v>50</v>
      </c>
      <c r="E36" s="32" t="n">
        <v>8</v>
      </c>
      <c r="F36" s="32"/>
      <c r="G36" s="32" t="n">
        <v>0.9979</v>
      </c>
      <c r="H36" s="32" t="n">
        <v>0.1247</v>
      </c>
      <c r="I36" s="32" t="n">
        <v>6</v>
      </c>
      <c r="J36" s="32"/>
      <c r="K36" s="32" t="n">
        <v>0.9527</v>
      </c>
      <c r="L36" s="32" t="n">
        <v>0.1588</v>
      </c>
      <c r="M36" s="32" t="n">
        <v>0.913</v>
      </c>
      <c r="N36" s="32" t="s">
        <v>52</v>
      </c>
    </row>
    <row r="37" customFormat="false" ht="15" hidden="false" customHeight="true" outlineLevel="0" collapsed="false">
      <c r="A37" s="32" t="n">
        <v>2</v>
      </c>
      <c r="B37" s="32"/>
      <c r="C37" s="34" t="n">
        <v>0.9604</v>
      </c>
      <c r="D37" s="32" t="s">
        <v>50</v>
      </c>
      <c r="E37" s="32" t="n">
        <v>12</v>
      </c>
      <c r="F37" s="32"/>
      <c r="G37" s="34" t="n">
        <v>0.9999</v>
      </c>
      <c r="H37" s="32" t="n">
        <v>0.0833</v>
      </c>
      <c r="I37" s="32" t="n">
        <v>8</v>
      </c>
      <c r="J37" s="32"/>
      <c r="K37" s="34" t="n">
        <v>0.9971</v>
      </c>
      <c r="L37" s="32" t="n">
        <v>0.1246</v>
      </c>
      <c r="M37" s="34" t="n">
        <v>0.9577</v>
      </c>
      <c r="N37" s="32" t="s">
        <v>53</v>
      </c>
    </row>
    <row r="38" customFormat="false" ht="15" hidden="false" customHeight="true" outlineLevel="0" collapsed="false">
      <c r="D38" s="1" t="n">
        <f aca="false">C33/2</f>
        <v>0.4998</v>
      </c>
    </row>
  </sheetData>
  <mergeCells count="9">
    <mergeCell ref="A6:H6"/>
    <mergeCell ref="A8:B8"/>
    <mergeCell ref="D8:E8"/>
    <mergeCell ref="H8:I8"/>
    <mergeCell ref="L8:M8"/>
    <mergeCell ref="A9:B9"/>
    <mergeCell ref="D9:E9"/>
    <mergeCell ref="H9:I9"/>
    <mergeCell ref="L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2025-09-15T21:15:05Z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