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oukouvala6\Dropbox (GaTech)\Data-DrivenOpt\Notebooks\lecture 26\"/>
    </mc:Choice>
  </mc:AlternateContent>
  <bookViews>
    <workbookView xWindow="0" yWindow="0" windowWidth="19200" windowHeight="6015"/>
  </bookViews>
  <sheets>
    <sheet name="cheddar-cheese (2)" sheetId="3" r:id="rId1"/>
    <sheet name="cheddar-cheese" sheetId="1" r:id="rId2"/>
    <sheet name="Sheet1" sheetId="2" r:id="rId3"/>
    <sheet name="Sheet3" sheetId="4" r:id="rId4"/>
  </sheets>
  <definedNames>
    <definedName name="solver_adj" localSheetId="1" hidden="1">'cheddar-cheese'!$Y$2:$AA$2</definedName>
    <definedName name="solver_adj" localSheetId="0" hidden="1">'cheddar-cheese (2)'!$G$33:$M$33</definedName>
    <definedName name="solver_adj" localSheetId="2" hidden="1">Sheet1!$F$33:$H$33,Sheet1!$J$33:$K$33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'cheddar-cheese'!$AA$2</definedName>
    <definedName name="solver_lhs1" localSheetId="0" hidden="1">'cheddar-cheese (2)'!$Z$2</definedName>
    <definedName name="solver_lhs1" localSheetId="2" hidden="1">Sheet1!$R$40</definedName>
    <definedName name="solver_lhs2" localSheetId="1" hidden="1">'cheddar-cheese'!$Y$2</definedName>
    <definedName name="solver_lhs2" localSheetId="0" hidden="1">'cheddar-cheese (2)'!$Z$2</definedName>
    <definedName name="solver_lhs2" localSheetId="2" hidden="1">Sheet1!$R$40</definedName>
    <definedName name="solver_lhs3" localSheetId="1" hidden="1">'cheddar-cheese'!$Y$2</definedName>
    <definedName name="solver_lhs3" localSheetId="0" hidden="1">'cheddar-cheese (2)'!$Z$2</definedName>
    <definedName name="solver_lhs3" localSheetId="2" hidden="1">Sheet1!$S$37</definedName>
    <definedName name="solver_lhs4" localSheetId="1" hidden="1">'cheddar-cheese'!$Z$2</definedName>
    <definedName name="solver_lhs4" localSheetId="0" hidden="1">'cheddar-cheese (2)'!$Z$2</definedName>
    <definedName name="solver_lhs4" localSheetId="2" hidden="1">Sheet1!$S$37</definedName>
    <definedName name="solver_lhs5" localSheetId="1" hidden="1">'cheddar-cheese'!$Z$2</definedName>
    <definedName name="solver_lhs5" localSheetId="0" hidden="1">'cheddar-cheese (2)'!$Z$2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2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5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'cheddar-cheese'!$O$2</definedName>
    <definedName name="solver_opt" localSheetId="0" hidden="1">'cheddar-cheese (2)'!$U$32</definedName>
    <definedName name="solver_opt" localSheetId="2" hidden="1">Sheet1!$G$34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3</definedName>
    <definedName name="solver_rel2" localSheetId="2" hidden="1">3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4" localSheetId="1" hidden="1">1</definedName>
    <definedName name="solver_rel4" localSheetId="0" hidden="1">3</definedName>
    <definedName name="solver_rel4" localSheetId="2" hidden="1">3</definedName>
    <definedName name="solver_rel5" localSheetId="1" hidden="1">3</definedName>
    <definedName name="solver_rel5" localSheetId="0" hidden="1">3</definedName>
    <definedName name="solver_rhs1" localSheetId="1" hidden="1">2</definedName>
    <definedName name="solver_rhs1" localSheetId="0" hidden="1">4</definedName>
    <definedName name="solver_rhs1" localSheetId="2" hidden="1">-3</definedName>
    <definedName name="solver_rhs2" localSheetId="1" hidden="1">7</definedName>
    <definedName name="solver_rhs2" localSheetId="0" hidden="1">4</definedName>
    <definedName name="solver_rhs2" localSheetId="2" hidden="1">-3</definedName>
    <definedName name="solver_rhs3" localSheetId="1" hidden="1">4</definedName>
    <definedName name="solver_rhs3" localSheetId="0" hidden="1">4</definedName>
    <definedName name="solver_rhs3" localSheetId="2" hidden="1">-1</definedName>
    <definedName name="solver_rhs4" localSheetId="1" hidden="1">11</definedName>
    <definedName name="solver_rhs4" localSheetId="0" hidden="1">4</definedName>
    <definedName name="solver_rhs4" localSheetId="2" hidden="1">-1</definedName>
    <definedName name="solver_rhs5" localSheetId="1" hidden="1">2</definedName>
    <definedName name="solver_rhs5" localSheetId="0" hidden="1">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H25" i="3" l="1"/>
  <c r="J2" i="3"/>
  <c r="S31" i="3"/>
  <c r="R31" i="3"/>
  <c r="Q3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2" i="3"/>
  <c r="R2" i="3"/>
  <c r="S2" i="3"/>
  <c r="C34" i="3"/>
  <c r="D34" i="3"/>
  <c r="E34" i="3"/>
  <c r="C33" i="3"/>
  <c r="D33" i="3"/>
  <c r="E33" i="3"/>
  <c r="B33" i="3"/>
  <c r="C32" i="3"/>
  <c r="D32" i="3"/>
  <c r="E32" i="3"/>
  <c r="B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H2" i="3"/>
  <c r="I2" i="1"/>
  <c r="B34" i="3" l="1"/>
  <c r="P5" i="3" s="1"/>
  <c r="T5" i="3" s="1"/>
  <c r="U5" i="3" s="1"/>
  <c r="P28" i="3"/>
  <c r="T28" i="3" s="1"/>
  <c r="U28" i="3" s="1"/>
  <c r="P3" i="3"/>
  <c r="T3" i="3" s="1"/>
  <c r="U3" i="3" s="1"/>
  <c r="P15" i="3"/>
  <c r="T15" i="3" s="1"/>
  <c r="U15" i="3" s="1"/>
  <c r="P19" i="3"/>
  <c r="T19" i="3" s="1"/>
  <c r="U19" i="3" s="1"/>
  <c r="P27" i="3"/>
  <c r="T27" i="3" s="1"/>
  <c r="U27" i="3" s="1"/>
  <c r="P8" i="3"/>
  <c r="T8" i="3" s="1"/>
  <c r="U8" i="3" s="1"/>
  <c r="P16" i="3"/>
  <c r="T16" i="3" s="1"/>
  <c r="U16" i="3" s="1"/>
  <c r="P20" i="3"/>
  <c r="T20" i="3" s="1"/>
  <c r="U20" i="3" s="1"/>
  <c r="P23" i="3"/>
  <c r="T23" i="3" s="1"/>
  <c r="U23" i="3" s="1"/>
  <c r="P12" i="3"/>
  <c r="T12" i="3" s="1"/>
  <c r="U12" i="3" s="1"/>
  <c r="P24" i="3"/>
  <c r="T24" i="3" s="1"/>
  <c r="U24" i="3" s="1"/>
  <c r="P30" i="3"/>
  <c r="T30" i="3" s="1"/>
  <c r="U30" i="3" s="1"/>
  <c r="P26" i="3"/>
  <c r="T26" i="3" s="1"/>
  <c r="U26" i="3" s="1"/>
  <c r="P22" i="3"/>
  <c r="T22" i="3" s="1"/>
  <c r="U22" i="3" s="1"/>
  <c r="P14" i="3"/>
  <c r="T14" i="3" s="1"/>
  <c r="U14" i="3" s="1"/>
  <c r="P10" i="3"/>
  <c r="T10" i="3" s="1"/>
  <c r="U10" i="3" s="1"/>
  <c r="P6" i="3"/>
  <c r="T6" i="3" s="1"/>
  <c r="U6" i="3" s="1"/>
  <c r="P29" i="3"/>
  <c r="T29" i="3" s="1"/>
  <c r="U29" i="3" s="1"/>
  <c r="P25" i="3"/>
  <c r="T25" i="3" s="1"/>
  <c r="U25" i="3" s="1"/>
  <c r="P21" i="3"/>
  <c r="T21" i="3" s="1"/>
  <c r="U21" i="3" s="1"/>
  <c r="P13" i="3"/>
  <c r="T13" i="3" s="1"/>
  <c r="U13" i="3" s="1"/>
  <c r="P9" i="3"/>
  <c r="T9" i="3" s="1"/>
  <c r="U9" i="3" s="1"/>
  <c r="H34" i="3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6" i="2"/>
  <c r="P17" i="3" l="1"/>
  <c r="T17" i="3" s="1"/>
  <c r="U17" i="3" s="1"/>
  <c r="P31" i="3"/>
  <c r="T31" i="3" s="1"/>
  <c r="U31" i="3" s="1"/>
  <c r="P18" i="3"/>
  <c r="T18" i="3" s="1"/>
  <c r="U18" i="3" s="1"/>
  <c r="P2" i="3"/>
  <c r="T2" i="3" s="1"/>
  <c r="U2" i="3" s="1"/>
  <c r="U32" i="3" s="1"/>
  <c r="P11" i="3"/>
  <c r="T11" i="3" s="1"/>
  <c r="U11" i="3" s="1"/>
  <c r="P4" i="3"/>
  <c r="T4" i="3" s="1"/>
  <c r="U4" i="3" s="1"/>
  <c r="P7" i="3"/>
  <c r="T7" i="3" s="1"/>
  <c r="U7" i="3" s="1"/>
  <c r="H40" i="2"/>
  <c r="H37" i="2"/>
  <c r="O2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G3" i="2"/>
  <c r="G4" i="2"/>
  <c r="G5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P34" i="2" l="1"/>
  <c r="G34" i="2"/>
</calcChain>
</file>

<file path=xl/sharedStrings.xml><?xml version="1.0" encoding="utf-8"?>
<sst xmlns="http://schemas.openxmlformats.org/spreadsheetml/2006/main" count="59" uniqueCount="28">
  <si>
    <t>Acetic</t>
  </si>
  <si>
    <t>H2S</t>
  </si>
  <si>
    <t>Lactic</t>
  </si>
  <si>
    <t>Taste</t>
  </si>
  <si>
    <t>b0</t>
  </si>
  <si>
    <t>b1</t>
  </si>
  <si>
    <t>b2</t>
  </si>
  <si>
    <t>b3</t>
  </si>
  <si>
    <t>b4</t>
  </si>
  <si>
    <t>b5</t>
  </si>
  <si>
    <t>b6</t>
  </si>
  <si>
    <t>PC1</t>
  </si>
  <si>
    <t>PC2</t>
  </si>
  <si>
    <t>x1</t>
  </si>
  <si>
    <t>x2</t>
  </si>
  <si>
    <t>x3</t>
  </si>
  <si>
    <t>6.8319457  10.75336988  2.00660236</t>
  </si>
  <si>
    <t>min</t>
  </si>
  <si>
    <t>max</t>
  </si>
  <si>
    <t>range</t>
  </si>
  <si>
    <t>Aas</t>
  </si>
  <si>
    <t>H2Ssc</t>
  </si>
  <si>
    <t>Lasc</t>
  </si>
  <si>
    <t>Tastesc</t>
  </si>
  <si>
    <t>Tpred</t>
  </si>
  <si>
    <t>b7</t>
  </si>
  <si>
    <t>b8</t>
  </si>
  <si>
    <t>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</si>
</sst>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'cheddar-cheese (2)'!$T$1</c:f>
              <c:strCache>
                <c:ptCount val="1"/>
                <c:pt idx="0">
                  <c:v>Tpred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'cheddar-cheese (2)'!$S$2:$S$31</c:f>
              <c:numCache>
                <c:formatCode>General</c:formatCode>
                <c:ptCount val="30"/>
                <c:pt idx="0">
                  <c:v>0.20530973451327436</c:v>
                </c:pt>
                <c:pt idx="1">
                  <c:v>0.35752212389380528</c:v>
                </c:pt>
                <c:pt idx="2">
                  <c:v>0.67787610619469019</c:v>
                </c:pt>
                <c:pt idx="3">
                  <c:v>0.83539823008849545</c:v>
                </c:pt>
                <c:pt idx="4">
                  <c:v>8.6725663716814144E-2</c:v>
                </c:pt>
                <c:pt idx="5">
                  <c:v>0.44601769911504424</c:v>
                </c:pt>
                <c:pt idx="6">
                  <c:v>0.64778761061946888</c:v>
                </c:pt>
                <c:pt idx="7">
                  <c:v>0.37522123893805309</c:v>
                </c:pt>
                <c:pt idx="8">
                  <c:v>0.30796460176991153</c:v>
                </c:pt>
                <c:pt idx="9">
                  <c:v>0.35929203539823013</c:v>
                </c:pt>
                <c:pt idx="10">
                  <c:v>0.6053097345132743</c:v>
                </c:pt>
                <c:pt idx="11">
                  <c:v>1</c:v>
                </c:pt>
                <c:pt idx="12">
                  <c:v>0</c:v>
                </c:pt>
                <c:pt idx="13">
                  <c:v>0.44601769911504424</c:v>
                </c:pt>
                <c:pt idx="14">
                  <c:v>0.95929203539823005</c:v>
                </c:pt>
                <c:pt idx="15">
                  <c:v>0.71150442477876097</c:v>
                </c:pt>
                <c:pt idx="16">
                  <c:v>0.26902654867256637</c:v>
                </c:pt>
                <c:pt idx="17">
                  <c:v>0.10088495575221239</c:v>
                </c:pt>
                <c:pt idx="18">
                  <c:v>0.30619469026548674</c:v>
                </c:pt>
                <c:pt idx="19">
                  <c:v>0.67610619469026545</c:v>
                </c:pt>
                <c:pt idx="20">
                  <c:v>0.23539823008849559</c:v>
                </c:pt>
                <c:pt idx="21">
                  <c:v>0.25663716814159293</c:v>
                </c:pt>
                <c:pt idx="22">
                  <c:v>0.55398230088495581</c:v>
                </c:pt>
                <c:pt idx="23">
                  <c:v>0.99132743362831854</c:v>
                </c:pt>
                <c:pt idx="24">
                  <c:v>0.28495575221238939</c:v>
                </c:pt>
                <c:pt idx="25">
                  <c:v>0.1929203539823009</c:v>
                </c:pt>
                <c:pt idx="26">
                  <c:v>0.45663716814159294</c:v>
                </c:pt>
                <c:pt idx="27">
                  <c:v>0</c:v>
                </c:pt>
                <c:pt idx="28">
                  <c:v>0.22477876106194691</c:v>
                </c:pt>
                <c:pt idx="29">
                  <c:v>8.4955752212389379E-2</c:v>
                </c:pt>
              </c:numCache>
            </c:numRef>
          </c:xVal>
          <c:yVal>
            <c:numRef>
              <c:f>'cheddar-cheese (2)'!$T$2:$T$31</c:f>
              <c:numCache>
                <c:formatCode>General</c:formatCode>
                <c:ptCount val="30"/>
                <c:pt idx="0">
                  <c:v>6.5847691765551844E-2</c:v>
                </c:pt>
                <c:pt idx="1">
                  <c:v>0.38046422314493211</c:v>
                </c:pt>
                <c:pt idx="2">
                  <c:v>0.4230333527864048</c:v>
                </c:pt>
                <c:pt idx="3">
                  <c:v>0.67332210525022873</c:v>
                </c:pt>
                <c:pt idx="4">
                  <c:v>0.14280447936896165</c:v>
                </c:pt>
                <c:pt idx="5">
                  <c:v>0.41457746924175487</c:v>
                </c:pt>
                <c:pt idx="6">
                  <c:v>0.53155698552360608</c:v>
                </c:pt>
                <c:pt idx="7">
                  <c:v>0.69976730259086373</c:v>
                </c:pt>
                <c:pt idx="8">
                  <c:v>0.20447559468967996</c:v>
                </c:pt>
                <c:pt idx="9">
                  <c:v>0.32303818089651581</c:v>
                </c:pt>
                <c:pt idx="10">
                  <c:v>0.52545500727469019</c:v>
                </c:pt>
                <c:pt idx="11">
                  <c:v>0.7897367107323926</c:v>
                </c:pt>
                <c:pt idx="12">
                  <c:v>9.6426668730975482E-2</c:v>
                </c:pt>
                <c:pt idx="13">
                  <c:v>0.28865779019139959</c:v>
                </c:pt>
                <c:pt idx="14">
                  <c:v>0.52093246140848981</c:v>
                </c:pt>
                <c:pt idx="15">
                  <c:v>0.77477956315368945</c:v>
                </c:pt>
                <c:pt idx="16">
                  <c:v>0.18128153138696448</c:v>
                </c:pt>
                <c:pt idx="17">
                  <c:v>0.33086665961631245</c:v>
                </c:pt>
                <c:pt idx="18">
                  <c:v>0.50490351750851548</c:v>
                </c:pt>
                <c:pt idx="19">
                  <c:v>0.83990086635102734</c:v>
                </c:pt>
                <c:pt idx="20">
                  <c:v>0.29012449754821124</c:v>
                </c:pt>
                <c:pt idx="21">
                  <c:v>0.31932186986664751</c:v>
                </c:pt>
                <c:pt idx="22">
                  <c:v>0.59341220785021631</c:v>
                </c:pt>
                <c:pt idx="23">
                  <c:v>0.89250779040167316</c:v>
                </c:pt>
                <c:pt idx="24">
                  <c:v>0.17488202847474124</c:v>
                </c:pt>
                <c:pt idx="25">
                  <c:v>0.19950718291656599</c:v>
                </c:pt>
                <c:pt idx="26">
                  <c:v>0.64786682978448984</c:v>
                </c:pt>
                <c:pt idx="27">
                  <c:v>0.1807184696150656</c:v>
                </c:pt>
                <c:pt idx="28">
                  <c:v>0.36032863960371853</c:v>
                </c:pt>
                <c:pt idx="29">
                  <c:v>0.28455073730628722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F-466A-BDDF-9CF6CF0B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52880"/>
        <c:axId val="646453208"/>
      </c:scatterChart>
      <c:valAx>
        <c:axId val="646452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6453208"/>
        <c:crosses val="autoZero"/>
        <c:crossBetween val="midCat"/>
      </c:valAx>
      <c:valAx>
        <c:axId val="64645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464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12.3</c:v>
                </c:pt>
                <c:pt idx="1">
                  <c:v>20.9</c:v>
                </c:pt>
                <c:pt idx="2">
                  <c:v>39</c:v>
                </c:pt>
                <c:pt idx="3">
                  <c:v>47.9</c:v>
                </c:pt>
                <c:pt idx="4">
                  <c:v>5.6</c:v>
                </c:pt>
                <c:pt idx="5">
                  <c:v>25.9</c:v>
                </c:pt>
                <c:pt idx="6">
                  <c:v>37.299999999999997</c:v>
                </c:pt>
                <c:pt idx="7">
                  <c:v>21.9</c:v>
                </c:pt>
                <c:pt idx="8">
                  <c:v>18.100000000000001</c:v>
                </c:pt>
                <c:pt idx="9">
                  <c:v>21</c:v>
                </c:pt>
                <c:pt idx="10">
                  <c:v>34.9</c:v>
                </c:pt>
                <c:pt idx="11">
                  <c:v>57.2</c:v>
                </c:pt>
                <c:pt idx="12">
                  <c:v>0.7</c:v>
                </c:pt>
                <c:pt idx="13">
                  <c:v>25.9</c:v>
                </c:pt>
                <c:pt idx="14">
                  <c:v>54.9</c:v>
                </c:pt>
                <c:pt idx="15">
                  <c:v>40.9</c:v>
                </c:pt>
                <c:pt idx="16">
                  <c:v>15.9</c:v>
                </c:pt>
                <c:pt idx="17">
                  <c:v>6.4</c:v>
                </c:pt>
                <c:pt idx="18">
                  <c:v>18</c:v>
                </c:pt>
                <c:pt idx="19">
                  <c:v>38.9</c:v>
                </c:pt>
                <c:pt idx="20">
                  <c:v>14</c:v>
                </c:pt>
                <c:pt idx="21">
                  <c:v>15.2</c:v>
                </c:pt>
                <c:pt idx="22">
                  <c:v>32</c:v>
                </c:pt>
                <c:pt idx="23">
                  <c:v>56.71</c:v>
                </c:pt>
                <c:pt idx="24">
                  <c:v>16.8</c:v>
                </c:pt>
                <c:pt idx="25">
                  <c:v>11.6</c:v>
                </c:pt>
                <c:pt idx="26">
                  <c:v>26.5</c:v>
                </c:pt>
                <c:pt idx="27">
                  <c:v>0.7</c:v>
                </c:pt>
                <c:pt idx="28">
                  <c:v>13.4</c:v>
                </c:pt>
                <c:pt idx="29">
                  <c:v>5.5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9.9258639154762651</c:v>
                </c:pt>
                <c:pt idx="1">
                  <c:v>27.608532697784586</c:v>
                </c:pt>
                <c:pt idx="2">
                  <c:v>30.870647307083694</c:v>
                </c:pt>
                <c:pt idx="3">
                  <c:v>44.656786206648903</c:v>
                </c:pt>
                <c:pt idx="4">
                  <c:v>16.311762957104591</c:v>
                </c:pt>
                <c:pt idx="5">
                  <c:v>44.777320974154343</c:v>
                </c:pt>
                <c:pt idx="6">
                  <c:v>50.705981510837226</c:v>
                </c:pt>
                <c:pt idx="7">
                  <c:v>47.468736948237186</c:v>
                </c:pt>
                <c:pt idx="8">
                  <c:v>17.310280177012075</c:v>
                </c:pt>
                <c:pt idx="9">
                  <c:v>20.846583221079058</c:v>
                </c:pt>
                <c:pt idx="10">
                  <c:v>36.340018332837289</c:v>
                </c:pt>
                <c:pt idx="11">
                  <c:v>47.629175278912314</c:v>
                </c:pt>
                <c:pt idx="12">
                  <c:v>8.6887598369710375</c:v>
                </c:pt>
                <c:pt idx="13">
                  <c:v>26.773313533167773</c:v>
                </c:pt>
                <c:pt idx="14">
                  <c:v>40.636396341980848</c:v>
                </c:pt>
                <c:pt idx="15">
                  <c:v>54.847698711278916</c:v>
                </c:pt>
                <c:pt idx="16">
                  <c:v>17.562026542917813</c:v>
                </c:pt>
                <c:pt idx="17">
                  <c:v>25.293807719416566</c:v>
                </c:pt>
                <c:pt idx="18">
                  <c:v>35.888947309704292</c:v>
                </c:pt>
                <c:pt idx="19">
                  <c:v>52.11486553558963</c:v>
                </c:pt>
                <c:pt idx="20">
                  <c:v>25.764590038854735</c:v>
                </c:pt>
                <c:pt idx="21">
                  <c:v>28.995698662411446</c:v>
                </c:pt>
                <c:pt idx="22">
                  <c:v>52.656486143456867</c:v>
                </c:pt>
                <c:pt idx="23">
                  <c:v>56.710015371575686</c:v>
                </c:pt>
                <c:pt idx="24">
                  <c:v>16.477350886947512</c:v>
                </c:pt>
                <c:pt idx="25">
                  <c:v>13.858773905649704</c:v>
                </c:pt>
                <c:pt idx="26">
                  <c:v>42.391288204213915</c:v>
                </c:pt>
                <c:pt idx="27">
                  <c:v>18.504934293588274</c:v>
                </c:pt>
                <c:pt idx="28">
                  <c:v>39.523959490887904</c:v>
                </c:pt>
                <c:pt idx="29">
                  <c:v>26.964040596772048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2-4C5E-AE09-5E2311EE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86624"/>
        <c:axId val="547192856"/>
      </c:scatterChart>
      <c:valAx>
        <c:axId val="5471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192856"/>
        <c:crosses val="autoZero"/>
        <c:crossBetween val="midCat"/>
      </c:valAx>
      <c:valAx>
        <c:axId val="5471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71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12.3</c:v>
                </c:pt>
                <c:pt idx="1">
                  <c:v>20.9</c:v>
                </c:pt>
                <c:pt idx="2">
                  <c:v>39</c:v>
                </c:pt>
                <c:pt idx="3">
                  <c:v>47.9</c:v>
                </c:pt>
                <c:pt idx="4">
                  <c:v>5.6</c:v>
                </c:pt>
                <c:pt idx="5">
                  <c:v>25.9</c:v>
                </c:pt>
                <c:pt idx="6">
                  <c:v>37.299999999999997</c:v>
                </c:pt>
                <c:pt idx="7">
                  <c:v>21.9</c:v>
                </c:pt>
                <c:pt idx="8">
                  <c:v>18.100000000000001</c:v>
                </c:pt>
                <c:pt idx="9">
                  <c:v>21</c:v>
                </c:pt>
                <c:pt idx="10">
                  <c:v>34.9</c:v>
                </c:pt>
                <c:pt idx="11">
                  <c:v>57.2</c:v>
                </c:pt>
                <c:pt idx="12">
                  <c:v>0.7</c:v>
                </c:pt>
                <c:pt idx="13">
                  <c:v>25.9</c:v>
                </c:pt>
                <c:pt idx="14">
                  <c:v>54.9</c:v>
                </c:pt>
                <c:pt idx="15">
                  <c:v>40.9</c:v>
                </c:pt>
                <c:pt idx="16">
                  <c:v>15.9</c:v>
                </c:pt>
                <c:pt idx="17">
                  <c:v>6.4</c:v>
                </c:pt>
                <c:pt idx="18">
                  <c:v>18</c:v>
                </c:pt>
                <c:pt idx="19">
                  <c:v>38.9</c:v>
                </c:pt>
                <c:pt idx="20">
                  <c:v>14</c:v>
                </c:pt>
                <c:pt idx="21">
                  <c:v>15.2</c:v>
                </c:pt>
                <c:pt idx="22">
                  <c:v>32</c:v>
                </c:pt>
                <c:pt idx="23">
                  <c:v>56.71</c:v>
                </c:pt>
                <c:pt idx="24">
                  <c:v>16.8</c:v>
                </c:pt>
                <c:pt idx="25">
                  <c:v>11.6</c:v>
                </c:pt>
                <c:pt idx="26">
                  <c:v>26.5</c:v>
                </c:pt>
                <c:pt idx="27">
                  <c:v>0.7</c:v>
                </c:pt>
                <c:pt idx="28">
                  <c:v>13.4</c:v>
                </c:pt>
                <c:pt idx="29">
                  <c:v>5.5</c:v>
                </c:pt>
              </c:numCache>
            </c:numRef>
          </c:xVal>
          <c:yVal>
            <c:numRef>
              <c:f>Sheet1!$R$2:$R$31</c:f>
              <c:numCache>
                <c:formatCode>General</c:formatCode>
                <c:ptCount val="30"/>
                <c:pt idx="0">
                  <c:v>6.5665217636087529</c:v>
                </c:pt>
                <c:pt idx="1">
                  <c:v>19.643109931489523</c:v>
                </c:pt>
                <c:pt idx="2">
                  <c:v>22.222858053951093</c:v>
                </c:pt>
                <c:pt idx="3">
                  <c:v>34.180602136652276</c:v>
                </c:pt>
                <c:pt idx="4">
                  <c:v>11.141437781080182</c:v>
                </c:pt>
                <c:pt idx="5">
                  <c:v>34.319654211050754</c:v>
                </c:pt>
                <c:pt idx="6">
                  <c:v>40.304803566917641</c:v>
                </c:pt>
                <c:pt idx="7">
                  <c:v>36.889708831627495</c:v>
                </c:pt>
                <c:pt idx="8">
                  <c:v>11.855858865934975</c:v>
                </c:pt>
                <c:pt idx="9">
                  <c:v>14.444827718751784</c:v>
                </c:pt>
                <c:pt idx="10">
                  <c:v>26.712397628065805</c:v>
                </c:pt>
                <c:pt idx="11">
                  <c:v>36.978252067456147</c:v>
                </c:pt>
                <c:pt idx="12">
                  <c:v>5.6964913524220275</c:v>
                </c:pt>
                <c:pt idx="13">
                  <c:v>18.986486569331142</c:v>
                </c:pt>
                <c:pt idx="14">
                  <c:v>30.413682857925693</c:v>
                </c:pt>
                <c:pt idx="15">
                  <c:v>45.013940272913352</c:v>
                </c:pt>
                <c:pt idx="16">
                  <c:v>12.04924415131223</c:v>
                </c:pt>
                <c:pt idx="17">
                  <c:v>17.815058871976927</c:v>
                </c:pt>
                <c:pt idx="18">
                  <c:v>26.381394512382094</c:v>
                </c:pt>
                <c:pt idx="19">
                  <c:v>41.885888791522447</c:v>
                </c:pt>
                <c:pt idx="20">
                  <c:v>18.236534763278627</c:v>
                </c:pt>
                <c:pt idx="21">
                  <c:v>20.73177352090751</c:v>
                </c:pt>
                <c:pt idx="22">
                  <c:v>42.50642178942671</c:v>
                </c:pt>
                <c:pt idx="23">
                  <c:v>47.503505463015948</c:v>
                </c:pt>
                <c:pt idx="24">
                  <c:v>11.201892113867405</c:v>
                </c:pt>
                <c:pt idx="25">
                  <c:v>9.1891218574990496</c:v>
                </c:pt>
                <c:pt idx="26">
                  <c:v>31.942921765934695</c:v>
                </c:pt>
                <c:pt idx="27">
                  <c:v>12.699110952715362</c:v>
                </c:pt>
                <c:pt idx="28">
                  <c:v>29.4863691045772</c:v>
                </c:pt>
                <c:pt idx="29">
                  <c:v>19.010020451643715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8-4B03-A08A-90B1FD35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37432"/>
        <c:axId val="455738416"/>
      </c:scatterChart>
      <c:valAx>
        <c:axId val="4557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5738416"/>
        <c:crosses val="autoZero"/>
        <c:crossBetween val="midCat"/>
      </c:valAx>
      <c:valAx>
        <c:axId val="455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573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564356</xdr:colOff>
      <xdr:row>30</xdr:row>
      <xdr:rowOff>139700</xdr:rowOff>
    </xdr:from>
    <xdr:to>
      <xdr:col>28</xdr:col>
      <xdr:colOff>580231</xdr:colOff>
      <xdr:row>45</xdr:row>
      <xdr:rowOff>144462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15</xdr:row>
      <xdr:rowOff>19050</xdr:rowOff>
    </xdr:from>
    <xdr:to>
      <xdr:col>26</xdr:col>
      <xdr:colOff>352425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0</xdr:row>
      <xdr:rowOff>85725</xdr:rowOff>
    </xdr:from>
    <xdr:to>
      <xdr:col>26</xdr:col>
      <xdr:colOff>352425</xdr:colOff>
      <xdr:row>14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zoomScale="50" zoomScaleNormal="50" workbookViewId="0">
      <selection activeCell="Y16" sqref="Y16"/>
    </sheetView>
  </sheetViews>
  <sheetFormatPr defaultRowHeight="14.25" x14ac:dyDescent="0.45"/>
  <sheetData>
    <row r="1" spans="2:28" x14ac:dyDescent="0.45">
      <c r="B1" t="s">
        <v>0</v>
      </c>
      <c r="C1" t="s">
        <v>1</v>
      </c>
      <c r="D1" t="s">
        <v>2</v>
      </c>
      <c r="E1" t="s">
        <v>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Z1" s="1" t="s">
        <v>13</v>
      </c>
      <c r="AA1" s="1" t="s">
        <v>14</v>
      </c>
      <c r="AB1" s="1" t="s">
        <v>15</v>
      </c>
    </row>
    <row r="2" spans="2:28" x14ac:dyDescent="0.45">
      <c r="B2">
        <v>4.5430000000000001</v>
      </c>
      <c r="C2">
        <v>3.1349999999999998</v>
      </c>
      <c r="D2">
        <v>0.86</v>
      </c>
      <c r="E2">
        <v>12.3</v>
      </c>
      <c r="H2">
        <f>(E2-($G$33+$H$33*B2+$I$33*C2+$J$33*D2+$K$33*B2^2+$L$33*C2^2+$M$33*D2^2))^2</f>
        <v>75.722717650772211</v>
      </c>
      <c r="J2">
        <f>$G$33+$H$33*B2+$I$33*C2+$J$33*D2+$K$33*B2^2+$L$33*C2^2+$M$33*D2^2</f>
        <v>3.5981198783956927</v>
      </c>
      <c r="P2">
        <f>(B2-B$32)/B$34</f>
        <v>3.3316506814739952E-2</v>
      </c>
      <c r="Q2">
        <f>(C2-C$32)/C$34</f>
        <v>1.9297514924337053E-2</v>
      </c>
      <c r="R2">
        <f t="shared" ref="Q2:S17" si="0">(D2-D$32)/D$34</f>
        <v>0</v>
      </c>
      <c r="S2">
        <f t="shared" si="0"/>
        <v>0.20530973451327436</v>
      </c>
      <c r="T2">
        <f>$G$33+$H$33*P2+$I$33*Q2+$J$33*R2+$K$33*P2^2+$L$33*Q2^2+$M$33*R2^2</f>
        <v>6.5847691765551844E-2</v>
      </c>
      <c r="U2">
        <f>(T2-S2)^2</f>
        <v>1.9449661367367577E-2</v>
      </c>
      <c r="Z2" s="1">
        <v>7</v>
      </c>
      <c r="AA2" s="1">
        <v>11</v>
      </c>
      <c r="AB2" s="1">
        <v>1.9999999999999998</v>
      </c>
    </row>
    <row r="3" spans="2:28" x14ac:dyDescent="0.45">
      <c r="B3">
        <v>5.1589999999999998</v>
      </c>
      <c r="C3">
        <v>5.0430000000000001</v>
      </c>
      <c r="D3">
        <v>1.53</v>
      </c>
      <c r="E3">
        <v>20.9</v>
      </c>
      <c r="H3">
        <f t="shared" ref="H3:H31" si="1">(E3-($G$33+$H$33*B3+$I$33*C3+$J$33*D3+$K$33*B3^2+$L$33*C3^2+$M$33*D3^2))^2</f>
        <v>338.42334085464734</v>
      </c>
      <c r="J3">
        <f t="shared" ref="J3:J31" si="2">$G$33+$H$33*B3+$I$33*C3+$J$33*D3+$K$33*B3^2+$L$33*C3^2+$M$33*D3^2</f>
        <v>2.5037139385514169</v>
      </c>
      <c r="P3">
        <f t="shared" ref="P3:P31" si="3">(B3-B$32)/B$34</f>
        <v>0.34427057041898007</v>
      </c>
      <c r="Q3">
        <f t="shared" ref="Q3:S31" si="4">(C3-C$32)/C$34</f>
        <v>0.28418714424545333</v>
      </c>
      <c r="R3">
        <f t="shared" si="0"/>
        <v>0.58771929824561397</v>
      </c>
      <c r="S3">
        <f t="shared" si="0"/>
        <v>0.35752212389380528</v>
      </c>
      <c r="T3">
        <f t="shared" ref="T3:T31" si="5">$G$33+$H$33*P3+$I$33*Q3+$J$33*R3+$K$33*P3^2+$L$33*Q3^2+$M$33*R3^2</f>
        <v>0.38046422314493211</v>
      </c>
      <c r="U3">
        <f t="shared" ref="U3:U31" si="6">(T3-S3)^2</f>
        <v>5.2633991804855451E-4</v>
      </c>
    </row>
    <row r="4" spans="2:28" x14ac:dyDescent="0.45">
      <c r="B4">
        <v>5.3659999999999997</v>
      </c>
      <c r="C4">
        <v>5.4379999999999997</v>
      </c>
      <c r="D4">
        <v>1.57</v>
      </c>
      <c r="E4">
        <v>39</v>
      </c>
      <c r="H4">
        <f t="shared" si="1"/>
        <v>1357.4142902530202</v>
      </c>
      <c r="J4">
        <f t="shared" si="2"/>
        <v>2.1568962999448131</v>
      </c>
      <c r="P4">
        <f t="shared" si="3"/>
        <v>0.44876325088339192</v>
      </c>
      <c r="Q4">
        <f t="shared" si="4"/>
        <v>0.33902540608079967</v>
      </c>
      <c r="R4">
        <f t="shared" si="0"/>
        <v>0.6228070175438597</v>
      </c>
      <c r="S4">
        <f t="shared" si="0"/>
        <v>0.67787610619469019</v>
      </c>
      <c r="T4">
        <f t="shared" si="5"/>
        <v>0.4230333527864048</v>
      </c>
      <c r="U4">
        <f t="shared" si="6"/>
        <v>6.494482896471615E-2</v>
      </c>
    </row>
    <row r="5" spans="2:28" x14ac:dyDescent="0.45">
      <c r="B5">
        <v>5.7590000000000003</v>
      </c>
      <c r="C5">
        <v>7.4960000000000004</v>
      </c>
      <c r="D5">
        <v>1.81</v>
      </c>
      <c r="E5">
        <v>47.9</v>
      </c>
      <c r="H5">
        <f t="shared" si="1"/>
        <v>2523.7537130397714</v>
      </c>
      <c r="J5">
        <f t="shared" si="2"/>
        <v>-2.336975556255092</v>
      </c>
      <c r="P5">
        <f t="shared" si="3"/>
        <v>0.64714790509843523</v>
      </c>
      <c r="Q5">
        <f t="shared" si="4"/>
        <v>0.62473969179508548</v>
      </c>
      <c r="R5">
        <f t="shared" si="0"/>
        <v>0.83333333333333326</v>
      </c>
      <c r="S5">
        <f t="shared" si="0"/>
        <v>0.83539823008849545</v>
      </c>
      <c r="T5">
        <f t="shared" si="5"/>
        <v>0.67332210525022873</v>
      </c>
      <c r="U5">
        <f t="shared" si="6"/>
        <v>2.6268670242589418E-2</v>
      </c>
    </row>
    <row r="6" spans="2:28" x14ac:dyDescent="0.45">
      <c r="B6">
        <v>4.6630000000000003</v>
      </c>
      <c r="C6">
        <v>3.8069999999999999</v>
      </c>
      <c r="D6">
        <v>0.99</v>
      </c>
      <c r="E6">
        <v>5.6</v>
      </c>
      <c r="H6">
        <f t="shared" si="1"/>
        <v>6.0385399708516214</v>
      </c>
      <c r="J6">
        <f t="shared" si="2"/>
        <v>3.1426559111814187</v>
      </c>
      <c r="P6">
        <f t="shared" si="3"/>
        <v>9.3891973750630978E-2</v>
      </c>
      <c r="Q6">
        <f t="shared" si="4"/>
        <v>0.1125919755657365</v>
      </c>
      <c r="R6">
        <f t="shared" si="0"/>
        <v>0.11403508771929824</v>
      </c>
      <c r="S6">
        <f t="shared" si="0"/>
        <v>8.6725663716814144E-2</v>
      </c>
      <c r="T6">
        <f t="shared" si="5"/>
        <v>0.14280447936896165</v>
      </c>
      <c r="U6">
        <f t="shared" si="6"/>
        <v>3.1448335649475441E-3</v>
      </c>
    </row>
    <row r="7" spans="2:28" x14ac:dyDescent="0.45">
      <c r="B7">
        <v>5.6970000000000001</v>
      </c>
      <c r="C7">
        <v>7.601</v>
      </c>
      <c r="D7">
        <v>1.0900000000000001</v>
      </c>
      <c r="E7">
        <v>25.9</v>
      </c>
      <c r="H7">
        <f t="shared" si="1"/>
        <v>860.85292029598179</v>
      </c>
      <c r="J7">
        <f t="shared" si="2"/>
        <v>-3.4402951637501755</v>
      </c>
      <c r="P7">
        <f t="shared" si="3"/>
        <v>0.61585058051489139</v>
      </c>
      <c r="Q7">
        <f t="shared" si="4"/>
        <v>0.63931695127030419</v>
      </c>
      <c r="R7">
        <f t="shared" si="0"/>
        <v>0.20175438596491235</v>
      </c>
      <c r="S7">
        <f t="shared" si="0"/>
        <v>0.44601769911504424</v>
      </c>
      <c r="T7">
        <f t="shared" si="5"/>
        <v>0.41457746924175487</v>
      </c>
      <c r="U7">
        <f t="shared" si="6"/>
        <v>9.8848805448527744E-4</v>
      </c>
    </row>
    <row r="8" spans="2:28" x14ac:dyDescent="0.45">
      <c r="B8">
        <v>5.8920000000000003</v>
      </c>
      <c r="C8">
        <v>8.7260000000000009</v>
      </c>
      <c r="D8">
        <v>1.29</v>
      </c>
      <c r="E8">
        <v>37.299999999999997</v>
      </c>
      <c r="H8">
        <f t="shared" si="1"/>
        <v>1955.6841812314181</v>
      </c>
      <c r="J8">
        <f t="shared" si="2"/>
        <v>-6.9231181762595551</v>
      </c>
      <c r="P8">
        <f t="shared" si="3"/>
        <v>0.7142857142857143</v>
      </c>
      <c r="Q8">
        <f t="shared" si="4"/>
        <v>0.79550187421907548</v>
      </c>
      <c r="R8">
        <f t="shared" si="0"/>
        <v>0.37719298245614036</v>
      </c>
      <c r="S8">
        <f t="shared" si="0"/>
        <v>0.64778761061946888</v>
      </c>
      <c r="T8">
        <f t="shared" si="5"/>
        <v>0.53155698552360608</v>
      </c>
      <c r="U8">
        <f t="shared" si="6"/>
        <v>1.3509558210175011E-2</v>
      </c>
    </row>
    <row r="9" spans="2:28" x14ac:dyDescent="0.45">
      <c r="B9">
        <v>6.0780000000000003</v>
      </c>
      <c r="C9">
        <v>7.9660000000000002</v>
      </c>
      <c r="D9">
        <v>1.78</v>
      </c>
      <c r="E9">
        <v>21.9</v>
      </c>
      <c r="H9">
        <f t="shared" si="1"/>
        <v>630.30451752028762</v>
      </c>
      <c r="J9">
        <f t="shared" si="2"/>
        <v>-3.2058661973708382</v>
      </c>
      <c r="P9">
        <f t="shared" si="3"/>
        <v>0.80817768803634538</v>
      </c>
      <c r="Q9">
        <f t="shared" si="4"/>
        <v>0.68999028182701672</v>
      </c>
      <c r="R9">
        <f t="shared" si="0"/>
        <v>0.80701754385964908</v>
      </c>
      <c r="S9">
        <f t="shared" si="0"/>
        <v>0.37522123893805309</v>
      </c>
      <c r="T9">
        <f t="shared" si="5"/>
        <v>0.69976730259086373</v>
      </c>
      <c r="U9">
        <f t="shared" si="6"/>
        <v>0.10533014743253422</v>
      </c>
    </row>
    <row r="10" spans="2:28" x14ac:dyDescent="0.45">
      <c r="B10">
        <v>4.8979999999999997</v>
      </c>
      <c r="C10">
        <v>3.85</v>
      </c>
      <c r="D10">
        <v>1.29</v>
      </c>
      <c r="E10">
        <v>18.100000000000001</v>
      </c>
      <c r="H10">
        <f t="shared" si="1"/>
        <v>206.20951739853925</v>
      </c>
      <c r="J10">
        <f t="shared" si="2"/>
        <v>3.7400028760957187</v>
      </c>
      <c r="P10">
        <f t="shared" si="3"/>
        <v>0.21251892983341716</v>
      </c>
      <c r="Q10">
        <f t="shared" si="4"/>
        <v>0.11856171039844511</v>
      </c>
      <c r="R10">
        <f t="shared" si="0"/>
        <v>0.37719298245614036</v>
      </c>
      <c r="S10">
        <f t="shared" si="0"/>
        <v>0.30796460176991153</v>
      </c>
      <c r="T10">
        <f t="shared" si="5"/>
        <v>0.20447559468967996</v>
      </c>
      <c r="U10">
        <f t="shared" si="6"/>
        <v>1.0709974586452219E-2</v>
      </c>
    </row>
    <row r="11" spans="2:28" x14ac:dyDescent="0.45">
      <c r="B11">
        <v>5.242</v>
      </c>
      <c r="C11">
        <v>4.1740000000000004</v>
      </c>
      <c r="D11">
        <v>1.58</v>
      </c>
      <c r="E11">
        <v>21</v>
      </c>
      <c r="H11">
        <f t="shared" si="1"/>
        <v>281.58935845696828</v>
      </c>
      <c r="J11">
        <f t="shared" si="2"/>
        <v>4.2193755045597809</v>
      </c>
      <c r="P11">
        <f t="shared" si="3"/>
        <v>0.38616860171630474</v>
      </c>
      <c r="Q11">
        <f t="shared" si="4"/>
        <v>0.16354296820769132</v>
      </c>
      <c r="R11">
        <f t="shared" si="0"/>
        <v>0.63157894736842102</v>
      </c>
      <c r="S11">
        <f t="shared" si="0"/>
        <v>0.35929203539823013</v>
      </c>
      <c r="T11">
        <f t="shared" si="5"/>
        <v>0.32303818089651581</v>
      </c>
      <c r="U11">
        <f t="shared" si="6"/>
        <v>1.314341966231471E-3</v>
      </c>
    </row>
    <row r="12" spans="2:28" x14ac:dyDescent="0.45">
      <c r="B12">
        <v>5.74</v>
      </c>
      <c r="C12">
        <v>6.1420000000000003</v>
      </c>
      <c r="D12">
        <v>1.68</v>
      </c>
      <c r="E12">
        <v>34.9</v>
      </c>
      <c r="H12">
        <f t="shared" si="1"/>
        <v>1120.3269680196477</v>
      </c>
      <c r="J12">
        <f t="shared" si="2"/>
        <v>1.428714275970103</v>
      </c>
      <c r="P12">
        <f t="shared" si="3"/>
        <v>0.63755678950025241</v>
      </c>
      <c r="Q12">
        <f t="shared" si="4"/>
        <v>0.43676246008607533</v>
      </c>
      <c r="R12">
        <f t="shared" si="0"/>
        <v>0.71929824561403499</v>
      </c>
      <c r="S12">
        <f t="shared" si="0"/>
        <v>0.6053097345132743</v>
      </c>
      <c r="T12">
        <f t="shared" si="5"/>
        <v>0.52545500727469019</v>
      </c>
      <c r="U12">
        <f t="shared" si="6"/>
        <v>6.3767774623486673E-3</v>
      </c>
    </row>
    <row r="13" spans="2:28" x14ac:dyDescent="0.45">
      <c r="B13">
        <v>6.4459999999999997</v>
      </c>
      <c r="C13">
        <v>7.9080000000000004</v>
      </c>
      <c r="D13">
        <v>1.9</v>
      </c>
      <c r="E13">
        <v>57.2</v>
      </c>
      <c r="H13">
        <f t="shared" si="1"/>
        <v>3498.4790270932749</v>
      </c>
      <c r="J13">
        <f t="shared" si="2"/>
        <v>-1.9479418669261404</v>
      </c>
      <c r="P13">
        <f t="shared" si="3"/>
        <v>0.99394245330641062</v>
      </c>
      <c r="Q13">
        <f t="shared" si="4"/>
        <v>0.68193808135499112</v>
      </c>
      <c r="R13">
        <f t="shared" si="0"/>
        <v>0.91228070175438591</v>
      </c>
      <c r="S13">
        <f t="shared" si="0"/>
        <v>1</v>
      </c>
      <c r="T13">
        <f t="shared" si="5"/>
        <v>0.7897367107323926</v>
      </c>
      <c r="U13">
        <f t="shared" si="6"/>
        <v>4.4210650813633547E-2</v>
      </c>
    </row>
    <row r="14" spans="2:28" x14ac:dyDescent="0.45">
      <c r="B14">
        <v>4.4770000000000003</v>
      </c>
      <c r="C14">
        <v>2.996</v>
      </c>
      <c r="D14">
        <v>1.06</v>
      </c>
      <c r="E14">
        <v>0.7</v>
      </c>
      <c r="H14">
        <f t="shared" si="1"/>
        <v>9.1922869950431121</v>
      </c>
      <c r="J14">
        <f t="shared" si="2"/>
        <v>3.7318784598072385</v>
      </c>
      <c r="P14">
        <f t="shared" si="3"/>
        <v>0</v>
      </c>
      <c r="Q14">
        <f t="shared" si="4"/>
        <v>0</v>
      </c>
      <c r="R14">
        <f t="shared" si="0"/>
        <v>0.17543859649122812</v>
      </c>
      <c r="S14">
        <f t="shared" si="0"/>
        <v>0</v>
      </c>
      <c r="T14">
        <f t="shared" si="5"/>
        <v>9.6426668730975482E-2</v>
      </c>
      <c r="U14">
        <f t="shared" si="6"/>
        <v>9.2981024425532847E-3</v>
      </c>
    </row>
    <row r="15" spans="2:28" x14ac:dyDescent="0.45">
      <c r="B15">
        <v>5.2359999999999998</v>
      </c>
      <c r="C15">
        <v>4.9420000000000002</v>
      </c>
      <c r="D15">
        <v>1.3</v>
      </c>
      <c r="E15">
        <v>25.9</v>
      </c>
      <c r="H15">
        <f t="shared" si="1"/>
        <v>539.87577733044122</v>
      </c>
      <c r="J15">
        <f t="shared" si="2"/>
        <v>2.6647729227700214</v>
      </c>
      <c r="P15">
        <f t="shared" si="3"/>
        <v>0.3831398283695101</v>
      </c>
      <c r="Q15">
        <f t="shared" si="4"/>
        <v>0.27016520894071921</v>
      </c>
      <c r="R15">
        <f t="shared" si="0"/>
        <v>0.38596491228070179</v>
      </c>
      <c r="S15">
        <f t="shared" si="0"/>
        <v>0.44601769911504424</v>
      </c>
      <c r="T15">
        <f t="shared" si="5"/>
        <v>0.28865779019139959</v>
      </c>
      <c r="U15">
        <f t="shared" si="6"/>
        <v>2.476214093645774E-2</v>
      </c>
    </row>
    <row r="16" spans="2:28" x14ac:dyDescent="0.45">
      <c r="B16">
        <v>6.1509999999999998</v>
      </c>
      <c r="C16">
        <v>6.7519999999999998</v>
      </c>
      <c r="D16">
        <v>1.52</v>
      </c>
      <c r="E16">
        <v>54.9</v>
      </c>
      <c r="H16">
        <f t="shared" si="1"/>
        <v>2947.4427411925512</v>
      </c>
      <c r="J16">
        <f t="shared" si="2"/>
        <v>0.60964412354113862</v>
      </c>
      <c r="P16">
        <f t="shared" si="3"/>
        <v>0.84502776375567878</v>
      </c>
      <c r="Q16">
        <f t="shared" si="4"/>
        <v>0.52144939608496466</v>
      </c>
      <c r="R16">
        <f t="shared" si="0"/>
        <v>0.57894736842105254</v>
      </c>
      <c r="S16">
        <f t="shared" si="0"/>
        <v>0.95929203539823005</v>
      </c>
      <c r="T16">
        <f t="shared" si="5"/>
        <v>0.52093246140848981</v>
      </c>
      <c r="U16">
        <f t="shared" si="6"/>
        <v>0.19215911610846653</v>
      </c>
    </row>
    <row r="17" spans="1:21" x14ac:dyDescent="0.45">
      <c r="B17">
        <v>6.3650000000000002</v>
      </c>
      <c r="C17">
        <v>9.5879999999999992</v>
      </c>
      <c r="D17">
        <v>1.74</v>
      </c>
      <c r="E17">
        <v>40.9</v>
      </c>
      <c r="H17">
        <f t="shared" si="1"/>
        <v>2484.3835740424693</v>
      </c>
      <c r="J17">
        <f t="shared" si="2"/>
        <v>-8.9435911029940733</v>
      </c>
      <c r="P17">
        <f t="shared" si="3"/>
        <v>0.95305401312468452</v>
      </c>
      <c r="Q17">
        <f t="shared" si="4"/>
        <v>0.91517423295848943</v>
      </c>
      <c r="R17">
        <f t="shared" si="0"/>
        <v>0.77192982456140347</v>
      </c>
      <c r="S17">
        <f t="shared" si="0"/>
        <v>0.71150442477876097</v>
      </c>
      <c r="T17">
        <f t="shared" si="5"/>
        <v>0.77477956315368945</v>
      </c>
      <c r="U17">
        <f t="shared" si="6"/>
        <v>4.0037431363663476E-3</v>
      </c>
    </row>
    <row r="18" spans="1:21" x14ac:dyDescent="0.45">
      <c r="B18">
        <v>4.7869999999999999</v>
      </c>
      <c r="C18">
        <v>3.9119999999999999</v>
      </c>
      <c r="D18">
        <v>1.1599999999999999</v>
      </c>
      <c r="E18">
        <v>15.9</v>
      </c>
      <c r="H18">
        <f t="shared" si="1"/>
        <v>157.53923708916386</v>
      </c>
      <c r="J18">
        <f t="shared" si="2"/>
        <v>3.3485364562867068</v>
      </c>
      <c r="P18">
        <f t="shared" si="3"/>
        <v>0.15648662291771814</v>
      </c>
      <c r="Q18">
        <f t="shared" si="4"/>
        <v>0.12716923504095515</v>
      </c>
      <c r="R18">
        <f t="shared" si="4"/>
        <v>0.26315789473684204</v>
      </c>
      <c r="S18">
        <f t="shared" si="4"/>
        <v>0.26902654867256637</v>
      </c>
      <c r="T18">
        <f t="shared" si="5"/>
        <v>0.18128153138696448</v>
      </c>
      <c r="U18">
        <f t="shared" si="6"/>
        <v>7.6991880584505734E-3</v>
      </c>
    </row>
    <row r="19" spans="1:21" x14ac:dyDescent="0.45">
      <c r="B19">
        <v>5.4119999999999999</v>
      </c>
      <c r="C19">
        <v>4.7</v>
      </c>
      <c r="D19">
        <v>1.49</v>
      </c>
      <c r="E19">
        <v>6.4</v>
      </c>
      <c r="H19">
        <f t="shared" si="1"/>
        <v>7.6202407828393701</v>
      </c>
      <c r="J19">
        <f t="shared" si="2"/>
        <v>3.6395216387663227</v>
      </c>
      <c r="P19">
        <f t="shared" si="3"/>
        <v>0.47198384654215025</v>
      </c>
      <c r="Q19">
        <f t="shared" si="4"/>
        <v>0.23656809662640571</v>
      </c>
      <c r="R19">
        <f t="shared" si="4"/>
        <v>0.55263157894736836</v>
      </c>
      <c r="S19">
        <f t="shared" si="4"/>
        <v>0.10088495575221239</v>
      </c>
      <c r="T19">
        <f t="shared" si="5"/>
        <v>0.33086665961631245</v>
      </c>
      <c r="U19">
        <f t="shared" si="6"/>
        <v>5.2891584112234609E-2</v>
      </c>
    </row>
    <row r="20" spans="1:21" x14ac:dyDescent="0.45">
      <c r="B20">
        <v>5.2469999999999999</v>
      </c>
      <c r="C20">
        <v>6.1740000000000004</v>
      </c>
      <c r="D20">
        <v>1.63</v>
      </c>
      <c r="E20">
        <v>18</v>
      </c>
      <c r="H20">
        <f t="shared" si="1"/>
        <v>316.13612608807745</v>
      </c>
      <c r="J20">
        <f t="shared" si="2"/>
        <v>0.21978273225893863</v>
      </c>
      <c r="P20">
        <f t="shared" si="3"/>
        <v>0.38869257950530017</v>
      </c>
      <c r="Q20">
        <f t="shared" si="4"/>
        <v>0.44120505344995148</v>
      </c>
      <c r="R20">
        <f t="shared" si="4"/>
        <v>0.67543859649122795</v>
      </c>
      <c r="S20">
        <f t="shared" si="4"/>
        <v>0.30619469026548674</v>
      </c>
      <c r="T20">
        <f t="shared" si="5"/>
        <v>0.50490351750851548</v>
      </c>
      <c r="U20">
        <f t="shared" si="6"/>
        <v>3.9485198024299839E-2</v>
      </c>
    </row>
    <row r="21" spans="1:21" x14ac:dyDescent="0.45">
      <c r="B21">
        <v>5.4379999999999997</v>
      </c>
      <c r="C21">
        <v>9.0640000000000001</v>
      </c>
      <c r="D21">
        <v>1.99</v>
      </c>
      <c r="E21">
        <v>38.9</v>
      </c>
      <c r="H21">
        <f t="shared" si="1"/>
        <v>2261.027590820951</v>
      </c>
      <c r="J21">
        <f t="shared" si="2"/>
        <v>-8.6502638354504935</v>
      </c>
      <c r="P21">
        <f t="shared" si="3"/>
        <v>0.48510853104492652</v>
      </c>
      <c r="Q21">
        <f t="shared" si="4"/>
        <v>0.84242676662501736</v>
      </c>
      <c r="R21">
        <f t="shared" si="4"/>
        <v>0.99122807017543835</v>
      </c>
      <c r="S21">
        <f t="shared" si="4"/>
        <v>0.67610619469026545</v>
      </c>
      <c r="T21">
        <f t="shared" si="5"/>
        <v>0.83990086635102734</v>
      </c>
      <c r="U21">
        <f t="shared" si="6"/>
        <v>2.6828694464456796E-2</v>
      </c>
    </row>
    <row r="22" spans="1:21" x14ac:dyDescent="0.45">
      <c r="B22">
        <v>4.5640000000000001</v>
      </c>
      <c r="C22">
        <v>4.9489999999999998</v>
      </c>
      <c r="D22">
        <v>1.1499999999999999</v>
      </c>
      <c r="E22">
        <v>14</v>
      </c>
      <c r="H22">
        <f t="shared" si="1"/>
        <v>162.75078356412359</v>
      </c>
      <c r="J22">
        <f t="shared" si="2"/>
        <v>1.2426184675646084</v>
      </c>
      <c r="P22">
        <f t="shared" si="3"/>
        <v>4.3917213528520821E-2</v>
      </c>
      <c r="Q22">
        <f t="shared" si="4"/>
        <v>0.27113702623906705</v>
      </c>
      <c r="R22">
        <f t="shared" si="4"/>
        <v>0.2543859649122806</v>
      </c>
      <c r="S22">
        <f t="shared" si="4"/>
        <v>0.23539823008849559</v>
      </c>
      <c r="T22">
        <f t="shared" si="5"/>
        <v>0.29012449754821124</v>
      </c>
      <c r="U22">
        <f t="shared" si="6"/>
        <v>2.9949643500723319E-3</v>
      </c>
    </row>
    <row r="23" spans="1:21" x14ac:dyDescent="0.45">
      <c r="B23">
        <v>5.298</v>
      </c>
      <c r="C23">
        <v>5.22</v>
      </c>
      <c r="D23">
        <v>1.33</v>
      </c>
      <c r="E23">
        <v>15.2</v>
      </c>
      <c r="H23">
        <f t="shared" si="1"/>
        <v>167.23371831940977</v>
      </c>
      <c r="J23">
        <f t="shared" si="2"/>
        <v>2.2681123450824168</v>
      </c>
      <c r="P23">
        <f t="shared" si="3"/>
        <v>0.41443715295305389</v>
      </c>
      <c r="Q23">
        <f t="shared" si="4"/>
        <v>0.30876023878939329</v>
      </c>
      <c r="R23">
        <f t="shared" si="4"/>
        <v>0.41228070175438597</v>
      </c>
      <c r="S23">
        <f t="shared" si="4"/>
        <v>0.25663716814159293</v>
      </c>
      <c r="T23">
        <f t="shared" si="5"/>
        <v>0.31932186986664751</v>
      </c>
      <c r="U23">
        <f t="shared" si="6"/>
        <v>3.9293718303590611E-3</v>
      </c>
    </row>
    <row r="24" spans="1:21" x14ac:dyDescent="0.45">
      <c r="B24">
        <v>5.4550000000000001</v>
      </c>
      <c r="C24">
        <v>9.2420000000000009</v>
      </c>
      <c r="D24">
        <v>1.44</v>
      </c>
      <c r="E24">
        <v>32</v>
      </c>
      <c r="H24">
        <f t="shared" si="1"/>
        <v>1754.8990405584429</v>
      </c>
      <c r="J24">
        <f t="shared" si="2"/>
        <v>-9.8915151380138475</v>
      </c>
      <c r="P24">
        <f t="shared" si="3"/>
        <v>0.49369005552751127</v>
      </c>
      <c r="Q24">
        <f t="shared" si="4"/>
        <v>0.86713869221157869</v>
      </c>
      <c r="R24">
        <f t="shared" si="4"/>
        <v>0.50877192982456132</v>
      </c>
      <c r="S24">
        <f t="shared" si="4"/>
        <v>0.55398230088495581</v>
      </c>
      <c r="T24">
        <f t="shared" si="5"/>
        <v>0.59341220785021631</v>
      </c>
      <c r="U24">
        <f t="shared" si="6"/>
        <v>1.5547175632890983E-3</v>
      </c>
    </row>
    <row r="25" spans="1:21" x14ac:dyDescent="0.45">
      <c r="B25">
        <v>5.8550000000000004</v>
      </c>
      <c r="C25">
        <v>10.199</v>
      </c>
      <c r="D25">
        <v>2</v>
      </c>
      <c r="E25">
        <v>56.71</v>
      </c>
      <c r="H25">
        <f>(E25-($G$33+$H$33*B25+$I$33*C25+$J$33*D25+$K$33*B25^2+$L$33*C25^2+$M$33*D25^2))^2</f>
        <v>4818.8754624807725</v>
      </c>
      <c r="J25">
        <f t="shared" si="2"/>
        <v>-12.708120562867244</v>
      </c>
      <c r="P25">
        <f t="shared" si="3"/>
        <v>0.69560827864714803</v>
      </c>
      <c r="Q25">
        <f t="shared" si="4"/>
        <v>1</v>
      </c>
      <c r="R25">
        <f t="shared" si="4"/>
        <v>1</v>
      </c>
      <c r="S25">
        <f t="shared" si="4"/>
        <v>0.99132743362831854</v>
      </c>
      <c r="T25">
        <f t="shared" si="5"/>
        <v>0.89250779040167316</v>
      </c>
      <c r="U25">
        <f t="shared" si="6"/>
        <v>9.7653218874414801E-3</v>
      </c>
    </row>
    <row r="26" spans="1:21" x14ac:dyDescent="0.45">
      <c r="B26">
        <v>5.3659999999999997</v>
      </c>
      <c r="C26">
        <v>3.6640000000000001</v>
      </c>
      <c r="D26">
        <v>1.31</v>
      </c>
      <c r="E26">
        <v>16.8</v>
      </c>
      <c r="H26">
        <f t="shared" si="1"/>
        <v>140.60102453085935</v>
      </c>
      <c r="J26">
        <f t="shared" si="2"/>
        <v>4.9424697119990739</v>
      </c>
      <c r="P26">
        <f t="shared" si="3"/>
        <v>0.44876325088339192</v>
      </c>
      <c r="Q26">
        <f t="shared" si="4"/>
        <v>9.2739136470914932E-2</v>
      </c>
      <c r="R26">
        <f t="shared" si="4"/>
        <v>0.39473684210526316</v>
      </c>
      <c r="S26">
        <f t="shared" si="4"/>
        <v>0.28495575221238939</v>
      </c>
      <c r="T26">
        <f t="shared" si="5"/>
        <v>0.17488202847474124</v>
      </c>
      <c r="U26">
        <f t="shared" si="6"/>
        <v>1.2116224657472086E-2</v>
      </c>
    </row>
    <row r="27" spans="1:21" x14ac:dyDescent="0.45">
      <c r="B27">
        <v>6.0430000000000001</v>
      </c>
      <c r="C27">
        <v>3.2189999999999999</v>
      </c>
      <c r="D27">
        <v>1.46</v>
      </c>
      <c r="E27">
        <v>11.6</v>
      </c>
      <c r="H27">
        <f t="shared" si="1"/>
        <v>20.239637058607986</v>
      </c>
      <c r="J27">
        <f t="shared" si="2"/>
        <v>7.1011515852822971</v>
      </c>
      <c r="P27">
        <f t="shared" si="3"/>
        <v>0.79050984351337705</v>
      </c>
      <c r="Q27">
        <f t="shared" si="4"/>
        <v>3.0959322504511992E-2</v>
      </c>
      <c r="R27">
        <f t="shared" si="4"/>
        <v>0.52631578947368418</v>
      </c>
      <c r="S27">
        <f t="shared" si="4"/>
        <v>0.1929203539823009</v>
      </c>
      <c r="T27">
        <f t="shared" si="5"/>
        <v>0.19950718291656599</v>
      </c>
      <c r="U27">
        <f t="shared" si="6"/>
        <v>4.3386315409271896E-5</v>
      </c>
    </row>
    <row r="28" spans="1:21" x14ac:dyDescent="0.45">
      <c r="B28">
        <v>6.4580000000000002</v>
      </c>
      <c r="C28">
        <v>6.9619999999999997</v>
      </c>
      <c r="D28">
        <v>1.72</v>
      </c>
      <c r="E28">
        <v>26.5</v>
      </c>
      <c r="H28">
        <f t="shared" si="1"/>
        <v>652.1435527444329</v>
      </c>
      <c r="J28">
        <f t="shared" si="2"/>
        <v>0.9628985054209237</v>
      </c>
      <c r="P28">
        <f t="shared" si="3"/>
        <v>1</v>
      </c>
      <c r="Q28">
        <f t="shared" si="4"/>
        <v>0.55060391503540196</v>
      </c>
      <c r="R28">
        <f t="shared" si="4"/>
        <v>0.7543859649122806</v>
      </c>
      <c r="S28">
        <f t="shared" si="4"/>
        <v>0.45663716814159294</v>
      </c>
      <c r="T28">
        <f t="shared" si="5"/>
        <v>0.64786682978448984</v>
      </c>
      <c r="U28">
        <f t="shared" si="6"/>
        <v>3.6568783492056833E-2</v>
      </c>
    </row>
    <row r="29" spans="1:21" x14ac:dyDescent="0.45">
      <c r="B29">
        <v>5.3280000000000003</v>
      </c>
      <c r="C29">
        <v>3.9119999999999999</v>
      </c>
      <c r="D29">
        <v>1.25</v>
      </c>
      <c r="E29">
        <v>0.7</v>
      </c>
      <c r="H29">
        <f t="shared" si="1"/>
        <v>14.411637416185084</v>
      </c>
      <c r="J29">
        <f t="shared" si="2"/>
        <v>4.4962662467462797</v>
      </c>
      <c r="P29">
        <f t="shared" si="3"/>
        <v>0.42958101968702678</v>
      </c>
      <c r="Q29">
        <f t="shared" si="4"/>
        <v>0.12716923504095515</v>
      </c>
      <c r="R29">
        <f t="shared" si="4"/>
        <v>0.34210526315789469</v>
      </c>
      <c r="S29">
        <f t="shared" si="4"/>
        <v>0</v>
      </c>
      <c r="T29">
        <f t="shared" si="5"/>
        <v>0.1807184696150656</v>
      </c>
      <c r="U29">
        <f t="shared" si="6"/>
        <v>3.2659165260011391E-2</v>
      </c>
    </row>
    <row r="30" spans="1:21" x14ac:dyDescent="0.45">
      <c r="B30">
        <v>5.8019999999999996</v>
      </c>
      <c r="C30">
        <v>6.6849999999999996</v>
      </c>
      <c r="D30">
        <v>1.08</v>
      </c>
      <c r="E30">
        <v>13.4</v>
      </c>
      <c r="H30">
        <f t="shared" si="1"/>
        <v>189.94624052852041</v>
      </c>
      <c r="J30">
        <f t="shared" si="2"/>
        <v>-0.38209855314205698</v>
      </c>
      <c r="P30">
        <f t="shared" si="3"/>
        <v>0.66885411408379569</v>
      </c>
      <c r="Q30">
        <f t="shared" si="4"/>
        <v>0.51214771622934885</v>
      </c>
      <c r="R30">
        <f t="shared" si="4"/>
        <v>0.19298245614035092</v>
      </c>
      <c r="S30">
        <f t="shared" si="4"/>
        <v>0.22477876106194691</v>
      </c>
      <c r="T30">
        <f t="shared" si="5"/>
        <v>0.36032863960371853</v>
      </c>
      <c r="U30">
        <f t="shared" si="6"/>
        <v>1.8373769572689037E-2</v>
      </c>
    </row>
    <row r="31" spans="1:21" x14ac:dyDescent="0.45">
      <c r="B31">
        <v>6.1760000000000002</v>
      </c>
      <c r="C31">
        <v>4.7869999999999999</v>
      </c>
      <c r="D31">
        <v>1.25</v>
      </c>
      <c r="E31">
        <v>5.5</v>
      </c>
      <c r="H31">
        <f t="shared" si="1"/>
        <v>0.19256026503516824</v>
      </c>
      <c r="J31">
        <f t="shared" si="2"/>
        <v>5.0611831076232727</v>
      </c>
      <c r="P31">
        <f t="shared" si="3"/>
        <v>0.85764765270065624</v>
      </c>
      <c r="Q31">
        <f t="shared" si="4"/>
        <v>0.24864639733444399</v>
      </c>
      <c r="R31">
        <f t="shared" si="4"/>
        <v>0.34210526315789469</v>
      </c>
      <c r="S31">
        <f t="shared" si="4"/>
        <v>8.4955752212389379E-2</v>
      </c>
      <c r="T31">
        <f t="shared" si="5"/>
        <v>0.28455073730628722</v>
      </c>
      <c r="U31">
        <f t="shared" si="6"/>
        <v>3.9838158074633298E-2</v>
      </c>
    </row>
    <row r="32" spans="1:21" x14ac:dyDescent="0.45">
      <c r="A32" t="s">
        <v>17</v>
      </c>
      <c r="B32">
        <f>MIN(B2:B31)</f>
        <v>4.4770000000000003</v>
      </c>
      <c r="C32">
        <f t="shared" ref="C32:E32" si="7">MIN(C2:C31)</f>
        <v>2.996</v>
      </c>
      <c r="D32">
        <f t="shared" si="7"/>
        <v>0.86</v>
      </c>
      <c r="E32">
        <f t="shared" si="7"/>
        <v>0.7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L32" s="1" t="s">
        <v>9</v>
      </c>
      <c r="M32" s="1" t="s">
        <v>10</v>
      </c>
      <c r="N32" s="3" t="s">
        <v>25</v>
      </c>
      <c r="O32" s="3" t="s">
        <v>26</v>
      </c>
      <c r="P32" s="3" t="s">
        <v>27</v>
      </c>
      <c r="U32">
        <f>SUM(U2:U31)</f>
        <v>0.81174590287024917</v>
      </c>
    </row>
    <row r="33" spans="1:16" x14ac:dyDescent="0.45">
      <c r="A33" t="s">
        <v>18</v>
      </c>
      <c r="B33">
        <f>MAX(B2:B31)</f>
        <v>6.4580000000000002</v>
      </c>
      <c r="C33">
        <f t="shared" ref="C33:E33" si="8">MAX(C2:C31)</f>
        <v>10.199</v>
      </c>
      <c r="D33">
        <f t="shared" si="8"/>
        <v>2</v>
      </c>
      <c r="E33">
        <f t="shared" si="8"/>
        <v>57.2</v>
      </c>
      <c r="G33" s="1">
        <v>5.8787409465805102E-2</v>
      </c>
      <c r="H33" s="1">
        <v>-0.22189230945401103</v>
      </c>
      <c r="I33" s="1">
        <v>0.74149247333206314</v>
      </c>
      <c r="J33" s="1">
        <v>0.17338112523788568</v>
      </c>
      <c r="K33" s="1">
        <v>0.21952328377932542</v>
      </c>
      <c r="L33" s="1">
        <v>-0.26765113379417976</v>
      </c>
      <c r="M33" s="1">
        <v>0.23462711966943689</v>
      </c>
      <c r="N33">
        <v>0.39056176170793061</v>
      </c>
      <c r="O33">
        <v>1.2917302664476653</v>
      </c>
      <c r="P33">
        <v>-0.61504467811231778</v>
      </c>
    </row>
    <row r="34" spans="1:16" x14ac:dyDescent="0.45">
      <c r="A34" t="s">
        <v>19</v>
      </c>
      <c r="B34" s="2">
        <f>B33-B32</f>
        <v>1.9809999999999999</v>
      </c>
      <c r="C34" s="2">
        <f t="shared" ref="C34:E34" si="9">C33-C32</f>
        <v>7.2029999999999994</v>
      </c>
      <c r="D34" s="2">
        <f t="shared" si="9"/>
        <v>1.1400000000000001</v>
      </c>
      <c r="E34" s="2">
        <f t="shared" si="9"/>
        <v>56.5</v>
      </c>
      <c r="H34">
        <f>SUM(H2:H31)/30</f>
        <v>983.31034411977032</v>
      </c>
    </row>
    <row r="36" spans="1:16" x14ac:dyDescent="0.45">
      <c r="B36">
        <v>4.4975052199999999</v>
      </c>
      <c r="C36">
        <v>3.1239851399999998</v>
      </c>
      <c r="D36">
        <v>1.06123565</v>
      </c>
    </row>
    <row r="37" spans="1:16" x14ac:dyDescent="0.45">
      <c r="B37">
        <v>5.2049349100000004</v>
      </c>
      <c r="C37">
        <v>5.0541214300000004</v>
      </c>
      <c r="D37">
        <v>1.32681754</v>
      </c>
    </row>
    <row r="38" spans="1:16" x14ac:dyDescent="0.45">
      <c r="B38">
        <v>5.4058398600000004</v>
      </c>
      <c r="C38">
        <v>5.4476457399999996</v>
      </c>
      <c r="D38">
        <v>1.39377756</v>
      </c>
    </row>
    <row r="39" spans="1:16" x14ac:dyDescent="0.45">
      <c r="B39">
        <v>5.8070980700000003</v>
      </c>
      <c r="C39">
        <v>7.5076451500000001</v>
      </c>
      <c r="D39">
        <v>1.5972492899999999</v>
      </c>
    </row>
    <row r="40" spans="1:16" x14ac:dyDescent="0.45">
      <c r="B40">
        <v>4.63167931</v>
      </c>
      <c r="C40">
        <v>3.79941686</v>
      </c>
      <c r="D40">
        <v>1.12853987</v>
      </c>
    </row>
    <row r="41" spans="1:16" x14ac:dyDescent="0.45">
      <c r="B41">
        <v>5.5924513300000003</v>
      </c>
      <c r="C41">
        <v>7.5756874400000003</v>
      </c>
      <c r="D41">
        <v>1.5524469400000001</v>
      </c>
    </row>
    <row r="42" spans="1:16" x14ac:dyDescent="0.45">
      <c r="B42">
        <v>5.8076839900000001</v>
      </c>
      <c r="C42">
        <v>8.7055860200000001</v>
      </c>
      <c r="D42">
        <v>1.6629524200000001</v>
      </c>
    </row>
    <row r="43" spans="1:16" x14ac:dyDescent="0.45">
      <c r="B43">
        <v>6.0986789000000003</v>
      </c>
      <c r="C43">
        <v>7.9710066199999998</v>
      </c>
      <c r="D43">
        <v>1.68853166</v>
      </c>
    </row>
    <row r="44" spans="1:16" x14ac:dyDescent="0.45">
      <c r="B44">
        <v>4.9191217800000002</v>
      </c>
      <c r="C44">
        <v>3.85511385</v>
      </c>
      <c r="D44">
        <v>1.1965726699999999</v>
      </c>
    </row>
    <row r="45" spans="1:16" x14ac:dyDescent="0.45">
      <c r="B45">
        <v>5.3048356300000004</v>
      </c>
      <c r="C45">
        <v>4.1892133100000004</v>
      </c>
      <c r="D45">
        <v>1.3020610699999999</v>
      </c>
    </row>
    <row r="46" spans="1:16" x14ac:dyDescent="0.45">
      <c r="B46">
        <v>5.7770330400000001</v>
      </c>
      <c r="C46">
        <v>6.1509661700000002</v>
      </c>
      <c r="D46">
        <v>1.5161928899999999</v>
      </c>
    </row>
    <row r="47" spans="1:16" x14ac:dyDescent="0.45">
      <c r="B47">
        <v>6.4752531500000003</v>
      </c>
      <c r="C47">
        <v>7.9150825600000001</v>
      </c>
      <c r="D47">
        <v>1.7706054200000001</v>
      </c>
    </row>
    <row r="48" spans="1:16" x14ac:dyDescent="0.45">
      <c r="B48">
        <v>4.4792316999999997</v>
      </c>
      <c r="C48">
        <v>2.9965403199999998</v>
      </c>
      <c r="D48">
        <v>1.05012858</v>
      </c>
    </row>
    <row r="49" spans="2:4" x14ac:dyDescent="0.45">
      <c r="B49">
        <v>5.2300583500000002</v>
      </c>
      <c r="C49">
        <v>4.9405614499999997</v>
      </c>
      <c r="D49">
        <v>1.3262815400000001</v>
      </c>
    </row>
    <row r="50" spans="2:4" x14ac:dyDescent="0.45">
      <c r="B50">
        <v>6.1266280699999998</v>
      </c>
      <c r="C50">
        <v>6.7460992500000003</v>
      </c>
      <c r="D50">
        <v>1.6278036199999999</v>
      </c>
    </row>
    <row r="51" spans="2:4" x14ac:dyDescent="0.45">
      <c r="B51">
        <v>6.3441428000000002</v>
      </c>
      <c r="C51">
        <v>9.5829502099999999</v>
      </c>
      <c r="D51">
        <v>1.8322570199999999</v>
      </c>
    </row>
    <row r="52" spans="2:4" x14ac:dyDescent="0.45">
      <c r="B52">
        <v>4.7848945900000004</v>
      </c>
      <c r="C52">
        <v>3.9114902499999999</v>
      </c>
      <c r="D52">
        <v>1.1693127999999999</v>
      </c>
    </row>
    <row r="53" spans="2:4" x14ac:dyDescent="0.45">
      <c r="B53">
        <v>5.4411153099999998</v>
      </c>
      <c r="C53">
        <v>4.7070491900000002</v>
      </c>
      <c r="D53">
        <v>1.3612151299999999</v>
      </c>
    </row>
    <row r="54" spans="2:4" x14ac:dyDescent="0.45">
      <c r="B54">
        <v>5.29683802</v>
      </c>
      <c r="C54">
        <v>6.1860664200000004</v>
      </c>
      <c r="D54">
        <v>1.4095530300000001</v>
      </c>
    </row>
    <row r="55" spans="2:4" x14ac:dyDescent="0.45">
      <c r="B55">
        <v>5.5218601999999999</v>
      </c>
      <c r="C55">
        <v>9.08430362</v>
      </c>
      <c r="D55">
        <v>1.6190637400000001</v>
      </c>
    </row>
    <row r="56" spans="2:4" x14ac:dyDescent="0.45">
      <c r="B56">
        <v>4.5583887799999996</v>
      </c>
      <c r="C56">
        <v>4.9476414499999999</v>
      </c>
      <c r="D56">
        <v>1.1748199399999999</v>
      </c>
    </row>
    <row r="57" spans="2:4" x14ac:dyDescent="0.45">
      <c r="B57">
        <v>5.2922227499999996</v>
      </c>
      <c r="C57">
        <v>5.2186012599999998</v>
      </c>
      <c r="D57">
        <v>1.35555431</v>
      </c>
    </row>
    <row r="58" spans="2:4" x14ac:dyDescent="0.45">
      <c r="B58">
        <v>5.4179863299999997</v>
      </c>
      <c r="C58">
        <v>9.2330385199999991</v>
      </c>
      <c r="D58">
        <v>1.6037214099999999</v>
      </c>
    </row>
    <row r="59" spans="2:4" x14ac:dyDescent="0.45">
      <c r="B59">
        <v>5.9074614700000003</v>
      </c>
      <c r="C59">
        <v>10.211701590000001</v>
      </c>
      <c r="D59">
        <v>1.7679487899999999</v>
      </c>
    </row>
    <row r="60" spans="2:4" x14ac:dyDescent="0.45">
      <c r="B60">
        <v>5.3709026800000004</v>
      </c>
      <c r="C60">
        <v>3.665187</v>
      </c>
      <c r="D60">
        <v>1.28831414</v>
      </c>
    </row>
    <row r="61" spans="2:4" x14ac:dyDescent="0.45">
      <c r="B61">
        <v>6.0524716700000001</v>
      </c>
      <c r="C61">
        <v>3.2212932099999998</v>
      </c>
      <c r="D61">
        <v>1.41810426</v>
      </c>
    </row>
    <row r="62" spans="2:4" x14ac:dyDescent="0.45">
      <c r="B62">
        <v>6.4591716999999997</v>
      </c>
      <c r="C62">
        <v>6.9622836799999996</v>
      </c>
      <c r="D62">
        <v>1.7148172399999999</v>
      </c>
    </row>
    <row r="63" spans="2:4" x14ac:dyDescent="0.45">
      <c r="B63">
        <v>5.3189654600000003</v>
      </c>
      <c r="C63">
        <v>3.9098126199999998</v>
      </c>
      <c r="D63">
        <v>1.2899621800000001</v>
      </c>
    </row>
    <row r="64" spans="2:4" x14ac:dyDescent="0.45">
      <c r="B64">
        <v>5.7009687199999997</v>
      </c>
      <c r="C64">
        <v>6.6605390399999997</v>
      </c>
      <c r="D64">
        <v>1.52688855</v>
      </c>
    </row>
    <row r="65" spans="2:4" x14ac:dyDescent="0.45">
      <c r="B65">
        <v>6.1155761999999996</v>
      </c>
      <c r="C65">
        <v>4.7723706300000002</v>
      </c>
      <c r="D65">
        <v>1.51727075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="60" zoomScaleNormal="60" workbookViewId="0">
      <selection activeCell="I2" sqref="I2"/>
    </sheetView>
  </sheetViews>
  <sheetFormatPr defaultRowHeight="14.25" x14ac:dyDescent="0.45"/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Y1" s="1" t="s">
        <v>13</v>
      </c>
      <c r="Z1" s="1" t="s">
        <v>14</v>
      </c>
      <c r="AA1" s="1" t="s">
        <v>15</v>
      </c>
    </row>
    <row r="2" spans="1:27" x14ac:dyDescent="0.45">
      <c r="A2">
        <v>4.5430000000000001</v>
      </c>
      <c r="B2">
        <v>3.1349999999999998</v>
      </c>
      <c r="C2">
        <v>0.86</v>
      </c>
      <c r="D2">
        <v>12.3</v>
      </c>
      <c r="G2">
        <f>(D2-($F$33+$G$33*A2+$H$33*B2+$I$33*C2+$J$33*A2^2+$K$33*B2^2+$L$33*C2^2))^2</f>
        <v>62.167184811865539</v>
      </c>
      <c r="I2">
        <f>$F$33+$G$33*A2+$H$33*B2+$I$33*C2+$J$33*A2^2+$K$33*B2^2+$L$33*C2^2</f>
        <v>4.4153830269400194</v>
      </c>
      <c r="O2">
        <f>$F$33+$G$33*Y2+$H$33*Z2+$I$33*AA2+$J$33*Y2^2+$K$33*Z2^2+$L$33*AA2^2</f>
        <v>59.155610283121447</v>
      </c>
      <c r="Y2" s="1">
        <v>7</v>
      </c>
      <c r="Z2" s="1">
        <v>11</v>
      </c>
      <c r="AA2" s="1">
        <v>1.9999999999999998</v>
      </c>
    </row>
    <row r="3" spans="1:27" x14ac:dyDescent="0.45">
      <c r="A3">
        <v>5.1589999999999998</v>
      </c>
      <c r="B3">
        <v>5.0430000000000001</v>
      </c>
      <c r="C3">
        <v>1.53</v>
      </c>
      <c r="D3">
        <v>20.9</v>
      </c>
      <c r="G3">
        <f t="shared" ref="G3:G31" si="0">(D3-($F$33+$G$33*A3+$H$33*B3+$I$33*C3+$J$33*A3^2+$K$33*B3^2+$L$33*C3^2))^2</f>
        <v>1.6809358087720667</v>
      </c>
      <c r="I3">
        <f t="shared" ref="I3:I31" si="1">$F$33+$G$33*A3+$H$33*B3+$I$33*C3+$J$33*A3^2+$K$33*B3^2+$L$33*C3^2</f>
        <v>22.196509085495379</v>
      </c>
    </row>
    <row r="4" spans="1:27" x14ac:dyDescent="0.45">
      <c r="A4">
        <v>5.3659999999999997</v>
      </c>
      <c r="B4">
        <v>5.4379999999999997</v>
      </c>
      <c r="C4">
        <v>1.57</v>
      </c>
      <c r="D4">
        <v>39</v>
      </c>
      <c r="G4">
        <f t="shared" si="0"/>
        <v>207.44940722273154</v>
      </c>
      <c r="I4">
        <f t="shared" si="1"/>
        <v>24.596895917104135</v>
      </c>
    </row>
    <row r="5" spans="1:27" x14ac:dyDescent="0.45">
      <c r="A5">
        <v>5.7590000000000003</v>
      </c>
      <c r="B5">
        <v>7.4960000000000004</v>
      </c>
      <c r="C5">
        <v>1.81</v>
      </c>
      <c r="D5">
        <v>47.9</v>
      </c>
      <c r="G5">
        <f t="shared" si="0"/>
        <v>83.997601555789757</v>
      </c>
      <c r="I5">
        <f t="shared" si="1"/>
        <v>38.734979456881192</v>
      </c>
    </row>
    <row r="6" spans="1:27" x14ac:dyDescent="0.45">
      <c r="A6">
        <v>4.6630000000000003</v>
      </c>
      <c r="B6">
        <v>3.8069999999999999</v>
      </c>
      <c r="C6">
        <v>0.99</v>
      </c>
      <c r="D6">
        <v>5.6</v>
      </c>
      <c r="G6">
        <f t="shared" si="0"/>
        <v>10.042857848539755</v>
      </c>
      <c r="I6">
        <f t="shared" si="1"/>
        <v>8.7690468359649962</v>
      </c>
    </row>
    <row r="7" spans="1:27" x14ac:dyDescent="0.45">
      <c r="A7">
        <v>5.6970000000000001</v>
      </c>
      <c r="B7">
        <v>7.601</v>
      </c>
      <c r="C7">
        <v>1.0900000000000001</v>
      </c>
      <c r="D7">
        <v>25.9</v>
      </c>
      <c r="G7">
        <f t="shared" si="0"/>
        <v>3.2128348800877577</v>
      </c>
      <c r="I7">
        <f t="shared" si="1"/>
        <v>24.10756174999311</v>
      </c>
    </row>
    <row r="8" spans="1:27" x14ac:dyDescent="0.45">
      <c r="A8">
        <v>5.8920000000000003</v>
      </c>
      <c r="B8">
        <v>8.7260000000000009</v>
      </c>
      <c r="C8">
        <v>1.29</v>
      </c>
      <c r="D8">
        <v>37.299999999999997</v>
      </c>
      <c r="G8">
        <f t="shared" si="0"/>
        <v>43.151804636743982</v>
      </c>
      <c r="I8">
        <f t="shared" si="1"/>
        <v>30.730996678586315</v>
      </c>
    </row>
    <row r="9" spans="1:27" x14ac:dyDescent="0.45">
      <c r="A9">
        <v>6.0780000000000003</v>
      </c>
      <c r="B9">
        <v>7.9660000000000002</v>
      </c>
      <c r="C9">
        <v>1.78</v>
      </c>
      <c r="D9">
        <v>21.9</v>
      </c>
      <c r="G9">
        <f t="shared" si="0"/>
        <v>336.25288013010652</v>
      </c>
      <c r="I9">
        <f t="shared" si="1"/>
        <v>40.237199353502881</v>
      </c>
    </row>
    <row r="10" spans="1:27" x14ac:dyDescent="0.45">
      <c r="A10">
        <v>4.8979999999999997</v>
      </c>
      <c r="B10">
        <v>3.85</v>
      </c>
      <c r="C10">
        <v>1.29</v>
      </c>
      <c r="D10">
        <v>18.100000000000001</v>
      </c>
      <c r="G10">
        <f t="shared" si="0"/>
        <v>34.148582998129946</v>
      </c>
      <c r="I10">
        <f t="shared" si="1"/>
        <v>12.256321107544501</v>
      </c>
    </row>
    <row r="11" spans="1:27" x14ac:dyDescent="0.45">
      <c r="A11">
        <v>5.242</v>
      </c>
      <c r="B11">
        <v>4.1740000000000004</v>
      </c>
      <c r="C11">
        <v>1.58</v>
      </c>
      <c r="D11">
        <v>21</v>
      </c>
      <c r="G11">
        <f t="shared" si="0"/>
        <v>4.2199181700131607</v>
      </c>
      <c r="I11">
        <f t="shared" si="1"/>
        <v>18.945756058786309</v>
      </c>
    </row>
    <row r="12" spans="1:27" x14ac:dyDescent="0.45">
      <c r="A12">
        <v>5.74</v>
      </c>
      <c r="B12">
        <v>6.1420000000000003</v>
      </c>
      <c r="C12">
        <v>1.68</v>
      </c>
      <c r="D12">
        <v>34.9</v>
      </c>
      <c r="G12">
        <f t="shared" si="0"/>
        <v>20.418789513103448</v>
      </c>
      <c r="I12">
        <f t="shared" si="1"/>
        <v>30.381284528419226</v>
      </c>
    </row>
    <row r="13" spans="1:27" x14ac:dyDescent="0.45">
      <c r="A13">
        <v>6.4459999999999997</v>
      </c>
      <c r="B13">
        <v>7.9080000000000004</v>
      </c>
      <c r="C13">
        <v>1.9</v>
      </c>
      <c r="D13">
        <v>57.2</v>
      </c>
      <c r="G13">
        <f t="shared" si="0"/>
        <v>140.88501764009618</v>
      </c>
      <c r="I13">
        <f t="shared" si="1"/>
        <v>45.330500531189358</v>
      </c>
    </row>
    <row r="14" spans="1:27" x14ac:dyDescent="0.45">
      <c r="A14">
        <v>4.4770000000000003</v>
      </c>
      <c r="B14">
        <v>2.996</v>
      </c>
      <c r="C14">
        <v>1.06</v>
      </c>
      <c r="D14">
        <v>0.7</v>
      </c>
      <c r="G14">
        <f t="shared" si="0"/>
        <v>29.867525877738363</v>
      </c>
      <c r="I14">
        <f t="shared" si="1"/>
        <v>6.1651190177102606</v>
      </c>
    </row>
    <row r="15" spans="1:27" x14ac:dyDescent="0.45">
      <c r="A15">
        <v>5.2359999999999998</v>
      </c>
      <c r="B15">
        <v>4.9420000000000002</v>
      </c>
      <c r="C15">
        <v>1.3</v>
      </c>
      <c r="D15">
        <v>25.9</v>
      </c>
      <c r="G15">
        <f t="shared" si="0"/>
        <v>79.162741321327957</v>
      </c>
      <c r="I15">
        <f t="shared" si="1"/>
        <v>17.0026553780733</v>
      </c>
    </row>
    <row r="16" spans="1:27" x14ac:dyDescent="0.45">
      <c r="A16">
        <v>6.1509999999999998</v>
      </c>
      <c r="B16">
        <v>6.7519999999999998</v>
      </c>
      <c r="C16">
        <v>1.52</v>
      </c>
      <c r="D16">
        <v>54.9</v>
      </c>
      <c r="G16">
        <f t="shared" si="0"/>
        <v>613.17654741899003</v>
      </c>
      <c r="I16">
        <f t="shared" si="1"/>
        <v>30.137598108846749</v>
      </c>
    </row>
    <row r="17" spans="1:12" x14ac:dyDescent="0.45">
      <c r="A17">
        <v>6.3650000000000002</v>
      </c>
      <c r="B17">
        <v>9.5879999999999992</v>
      </c>
      <c r="C17">
        <v>1.74</v>
      </c>
      <c r="D17">
        <v>40.9</v>
      </c>
      <c r="G17">
        <f t="shared" si="0"/>
        <v>12.893648033408164</v>
      </c>
      <c r="I17">
        <f t="shared" si="1"/>
        <v>44.490772623462554</v>
      </c>
    </row>
    <row r="18" spans="1:12" x14ac:dyDescent="0.45">
      <c r="A18">
        <v>4.7869999999999999</v>
      </c>
      <c r="B18">
        <v>3.9119999999999999</v>
      </c>
      <c r="C18">
        <v>1.1599999999999999</v>
      </c>
      <c r="D18">
        <v>15.9</v>
      </c>
      <c r="G18">
        <f t="shared" si="0"/>
        <v>24.535060611893428</v>
      </c>
      <c r="I18">
        <f t="shared" si="1"/>
        <v>10.946712141224435</v>
      </c>
    </row>
    <row r="19" spans="1:12" x14ac:dyDescent="0.45">
      <c r="A19">
        <v>5.4119999999999999</v>
      </c>
      <c r="B19">
        <v>4.7</v>
      </c>
      <c r="C19">
        <v>1.49</v>
      </c>
      <c r="D19">
        <v>6.4</v>
      </c>
      <c r="G19">
        <f t="shared" si="0"/>
        <v>168.63839473156125</v>
      </c>
      <c r="I19">
        <f t="shared" si="1"/>
        <v>19.386084657492468</v>
      </c>
    </row>
    <row r="20" spans="1:12" x14ac:dyDescent="0.45">
      <c r="A20">
        <v>5.2469999999999999</v>
      </c>
      <c r="B20">
        <v>6.1740000000000004</v>
      </c>
      <c r="C20">
        <v>1.63</v>
      </c>
      <c r="D20">
        <v>18</v>
      </c>
      <c r="G20">
        <f t="shared" si="0"/>
        <v>126.04944626305571</v>
      </c>
      <c r="I20">
        <f t="shared" si="1"/>
        <v>29.227174455892975</v>
      </c>
    </row>
    <row r="21" spans="1:12" x14ac:dyDescent="0.45">
      <c r="A21">
        <v>5.4379999999999997</v>
      </c>
      <c r="B21">
        <v>9.0640000000000001</v>
      </c>
      <c r="C21">
        <v>1.99</v>
      </c>
      <c r="D21">
        <v>38.9</v>
      </c>
      <c r="G21">
        <f t="shared" si="0"/>
        <v>85.389796908499321</v>
      </c>
      <c r="I21">
        <f t="shared" si="1"/>
        <v>48.14065998230101</v>
      </c>
    </row>
    <row r="22" spans="1:12" x14ac:dyDescent="0.45">
      <c r="A22">
        <v>4.5640000000000001</v>
      </c>
      <c r="B22">
        <v>4.9489999999999998</v>
      </c>
      <c r="C22">
        <v>1.1499999999999999</v>
      </c>
      <c r="D22">
        <v>14</v>
      </c>
      <c r="G22">
        <f t="shared" si="0"/>
        <v>9.7064313963269395</v>
      </c>
      <c r="I22">
        <f t="shared" si="1"/>
        <v>17.115514627846729</v>
      </c>
    </row>
    <row r="23" spans="1:12" x14ac:dyDescent="0.45">
      <c r="A23">
        <v>5.298</v>
      </c>
      <c r="B23">
        <v>5.22</v>
      </c>
      <c r="C23">
        <v>1.33</v>
      </c>
      <c r="D23">
        <v>15.2</v>
      </c>
      <c r="G23">
        <f t="shared" si="0"/>
        <v>12.49856412701677</v>
      </c>
      <c r="I23">
        <f t="shared" si="1"/>
        <v>18.735330836996273</v>
      </c>
    </row>
    <row r="24" spans="1:12" x14ac:dyDescent="0.45">
      <c r="A24">
        <v>5.4550000000000001</v>
      </c>
      <c r="B24">
        <v>9.2420000000000009</v>
      </c>
      <c r="C24">
        <v>1.44</v>
      </c>
      <c r="D24">
        <v>32</v>
      </c>
      <c r="G24">
        <f t="shared" si="0"/>
        <v>4.9721479033105673</v>
      </c>
      <c r="I24">
        <f t="shared" si="1"/>
        <v>34.229831362078883</v>
      </c>
    </row>
    <row r="25" spans="1:12" x14ac:dyDescent="0.45">
      <c r="A25">
        <v>5.8550000000000004</v>
      </c>
      <c r="B25">
        <v>10.199</v>
      </c>
      <c r="C25">
        <v>2</v>
      </c>
      <c r="D25">
        <v>56.71</v>
      </c>
      <c r="G25">
        <f t="shared" si="0"/>
        <v>31.326973819204525</v>
      </c>
      <c r="I25">
        <f t="shared" si="1"/>
        <v>51.112949542910613</v>
      </c>
    </row>
    <row r="26" spans="1:12" x14ac:dyDescent="0.45">
      <c r="A26">
        <v>5.3659999999999997</v>
      </c>
      <c r="B26">
        <v>3.6640000000000001</v>
      </c>
      <c r="C26">
        <v>1.31</v>
      </c>
      <c r="D26">
        <v>16.8</v>
      </c>
      <c r="G26">
        <f t="shared" si="0"/>
        <v>38.858189064313407</v>
      </c>
      <c r="I26">
        <f t="shared" si="1"/>
        <v>10.566366303325692</v>
      </c>
    </row>
    <row r="27" spans="1:12" x14ac:dyDescent="0.45">
      <c r="A27">
        <v>6.0430000000000001</v>
      </c>
      <c r="B27">
        <v>3.2189999999999999</v>
      </c>
      <c r="C27">
        <v>1.46</v>
      </c>
      <c r="D27">
        <v>11.6</v>
      </c>
      <c r="G27">
        <f t="shared" si="0"/>
        <v>0.13035077682338436</v>
      </c>
      <c r="I27">
        <f t="shared" si="1"/>
        <v>11.961041239782084</v>
      </c>
    </row>
    <row r="28" spans="1:12" x14ac:dyDescent="0.45">
      <c r="A28">
        <v>6.4580000000000002</v>
      </c>
      <c r="B28">
        <v>6.9619999999999997</v>
      </c>
      <c r="C28">
        <v>1.72</v>
      </c>
      <c r="D28">
        <v>26.5</v>
      </c>
      <c r="G28">
        <f t="shared" si="0"/>
        <v>117.09897500787953</v>
      </c>
      <c r="I28">
        <f t="shared" si="1"/>
        <v>37.321227980588873</v>
      </c>
    </row>
    <row r="29" spans="1:12" x14ac:dyDescent="0.45">
      <c r="A29">
        <v>5.3280000000000003</v>
      </c>
      <c r="B29">
        <v>3.9119999999999999</v>
      </c>
      <c r="C29">
        <v>1.25</v>
      </c>
      <c r="D29">
        <v>0.7</v>
      </c>
      <c r="G29">
        <f t="shared" si="0"/>
        <v>103.95370637351185</v>
      </c>
      <c r="I29">
        <f t="shared" si="1"/>
        <v>10.895769042770233</v>
      </c>
    </row>
    <row r="30" spans="1:12" x14ac:dyDescent="0.45">
      <c r="A30">
        <v>5.8019999999999996</v>
      </c>
      <c r="B30">
        <v>6.6849999999999996</v>
      </c>
      <c r="C30">
        <v>1.08</v>
      </c>
      <c r="D30">
        <v>13.4</v>
      </c>
      <c r="G30">
        <f t="shared" si="0"/>
        <v>58.374790723657192</v>
      </c>
      <c r="I30">
        <f t="shared" si="1"/>
        <v>21.040339699493551</v>
      </c>
    </row>
    <row r="31" spans="1:12" x14ac:dyDescent="0.45">
      <c r="A31">
        <v>6.1760000000000002</v>
      </c>
      <c r="B31">
        <v>4.7869999999999999</v>
      </c>
      <c r="C31">
        <v>1.25</v>
      </c>
      <c r="D31">
        <v>5.5</v>
      </c>
      <c r="G31">
        <f t="shared" si="0"/>
        <v>127.03812786122735</v>
      </c>
      <c r="I31">
        <f t="shared" si="1"/>
        <v>16.77111919292966</v>
      </c>
    </row>
    <row r="32" spans="1:12" x14ac:dyDescent="0.45"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</row>
    <row r="33" spans="1:12" x14ac:dyDescent="0.45">
      <c r="F33" s="1">
        <v>76.757912939818041</v>
      </c>
      <c r="G33" s="1">
        <v>-35.035012570226954</v>
      </c>
      <c r="H33" s="1">
        <v>7.5688270417695476</v>
      </c>
      <c r="I33" s="1">
        <v>-8.7199443887867076</v>
      </c>
      <c r="J33" s="1">
        <v>3.1964752176689304</v>
      </c>
      <c r="K33" s="1">
        <v>-0.29173161033054784</v>
      </c>
      <c r="L33" s="1">
        <v>10.124453959304796</v>
      </c>
    </row>
    <row r="34" spans="1:12" x14ac:dyDescent="0.45">
      <c r="A34" s="2" t="s">
        <v>16</v>
      </c>
      <c r="G34">
        <f>SUM(G2:G31)/30</f>
        <v>86.376641114524176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60" zoomScaleNormal="60" workbookViewId="0">
      <selection activeCell="G34" sqref="G34"/>
    </sheetView>
  </sheetViews>
  <sheetFormatPr defaultRowHeight="14.25" x14ac:dyDescent="0.45"/>
  <cols>
    <col min="2" max="2" width="12" bestFit="1" customWidth="1"/>
  </cols>
  <sheetData>
    <row r="1" spans="1:18" x14ac:dyDescent="0.45">
      <c r="A1" s="1" t="s">
        <v>11</v>
      </c>
      <c r="B1" s="1" t="s">
        <v>12</v>
      </c>
      <c r="C1" s="1" t="s">
        <v>3</v>
      </c>
    </row>
    <row r="2" spans="1:18" x14ac:dyDescent="0.45">
      <c r="A2" s="1">
        <v>-2.9701421099999998</v>
      </c>
      <c r="B2" s="1">
        <v>-0.51374394000000001</v>
      </c>
      <c r="C2" s="1">
        <v>12.3</v>
      </c>
      <c r="G2">
        <f>(C2-($F$33+$G$33*A2+$H$33*B2+$J$33*A2^2+$K$33*B2^2))^2</f>
        <v>5.6365221478376943</v>
      </c>
      <c r="I2">
        <f>$F$33+$G$33*A2+$H$33*B2+$J$33*A2^2+$K$33*B2^2</f>
        <v>9.9258639154762651</v>
      </c>
      <c r="P2">
        <f>(C2-($O$33+$P$33*A2+$S$33*A2^2))^2</f>
        <v>32.872772687172095</v>
      </c>
      <c r="R2">
        <f>$O$33+$P$33*A2+$S$33*A2^2</f>
        <v>6.5665217636087529</v>
      </c>
    </row>
    <row r="3" spans="1:18" x14ac:dyDescent="0.45">
      <c r="A3" s="1">
        <v>-0.93140979999999995</v>
      </c>
      <c r="B3" s="1">
        <v>-0.13959540000000001</v>
      </c>
      <c r="C3" s="1">
        <v>20.9</v>
      </c>
      <c r="G3">
        <f t="shared" ref="G3:G5" si="0">(C3-($F$33+$G$33*A3+$H$33*B3+$J$33*A3^2+$K$33*B3^2))^2</f>
        <v>45.004410957244957</v>
      </c>
      <c r="I3">
        <f t="shared" ref="I3:I31" si="1">$F$33+$G$33*A3+$H$33*B3+$J$33*A3^2+$K$33*B3^2</f>
        <v>27.608532697784586</v>
      </c>
      <c r="P3">
        <f t="shared" ref="P3:P31" si="2">(C3-($O$33+$P$33*A3+$S$33*A3^2))^2</f>
        <v>1.5797726443202686</v>
      </c>
      <c r="R3">
        <f t="shared" ref="R3:R31" si="3">$O$33+$P$33*A3+$S$33*A3^2</f>
        <v>19.643109931489523</v>
      </c>
    </row>
    <row r="4" spans="1:18" x14ac:dyDescent="0.45">
      <c r="A4" s="1">
        <v>-0.50488575000000002</v>
      </c>
      <c r="B4" s="1">
        <v>-6.23472E-3</v>
      </c>
      <c r="C4" s="1">
        <v>39</v>
      </c>
      <c r="G4">
        <f t="shared" si="0"/>
        <v>66.086375205825604</v>
      </c>
      <c r="I4">
        <f t="shared" si="1"/>
        <v>30.870647307083694</v>
      </c>
      <c r="P4">
        <f t="shared" si="2"/>
        <v>281.47249187787372</v>
      </c>
      <c r="R4">
        <f t="shared" si="3"/>
        <v>22.222858053951093</v>
      </c>
    </row>
    <row r="5" spans="1:18" x14ac:dyDescent="0.45">
      <c r="A5" s="1">
        <v>1.60323097</v>
      </c>
      <c r="B5" s="1">
        <v>3.6781090000000002E-2</v>
      </c>
      <c r="C5" s="1">
        <v>47.9</v>
      </c>
      <c r="G5">
        <f t="shared" si="0"/>
        <v>10.518435709382805</v>
      </c>
      <c r="I5">
        <f t="shared" si="1"/>
        <v>44.656786206648903</v>
      </c>
      <c r="P5">
        <f t="shared" si="2"/>
        <v>188.22187773283005</v>
      </c>
      <c r="R5">
        <f t="shared" si="3"/>
        <v>34.180602136652276</v>
      </c>
    </row>
    <row r="6" spans="1:18" x14ac:dyDescent="0.45">
      <c r="A6" s="1">
        <v>-2.2784336600000001</v>
      </c>
      <c r="B6" s="1">
        <v>-0.49701149999999999</v>
      </c>
      <c r="C6" s="1">
        <v>5.6</v>
      </c>
      <c r="G6">
        <f>ABS(C6-($F$33+$G$33*A6+$H$33*B6+$J$33*A6^2+$K$33*B6^2))</f>
        <v>10.711762957104591</v>
      </c>
      <c r="I6">
        <f t="shared" si="1"/>
        <v>16.311762957104591</v>
      </c>
      <c r="P6">
        <f t="shared" si="2"/>
        <v>30.707532681582851</v>
      </c>
      <c r="R6">
        <f t="shared" si="3"/>
        <v>11.141437781080182</v>
      </c>
    </row>
    <row r="7" spans="1:18" x14ac:dyDescent="0.45">
      <c r="A7" s="1">
        <v>1.62919481</v>
      </c>
      <c r="B7" s="1">
        <v>-0.19133315000000001</v>
      </c>
      <c r="C7" s="1">
        <v>25.9</v>
      </c>
      <c r="G7">
        <f t="shared" ref="G7:G31" si="4">ABS(C7-($F$33+$G$33*A7+$H$33*B7+$J$33*A7^2+$K$33*B7^2))</f>
        <v>18.877320974154344</v>
      </c>
      <c r="I7">
        <f t="shared" si="1"/>
        <v>44.777320974154343</v>
      </c>
      <c r="P7">
        <f t="shared" si="2"/>
        <v>70.890577033664712</v>
      </c>
      <c r="R7">
        <f t="shared" si="3"/>
        <v>34.319654211050754</v>
      </c>
    </row>
    <row r="8" spans="1:18" x14ac:dyDescent="0.45">
      <c r="A8" s="1">
        <v>2.78455516</v>
      </c>
      <c r="B8" s="1">
        <v>-0.17262933999999999</v>
      </c>
      <c r="C8" s="1">
        <v>37.299999999999997</v>
      </c>
      <c r="G8">
        <f t="shared" si="4"/>
        <v>13.405981510837229</v>
      </c>
      <c r="I8">
        <f t="shared" si="1"/>
        <v>50.705981510837226</v>
      </c>
      <c r="P8">
        <f t="shared" si="2"/>
        <v>9.028844475760998</v>
      </c>
      <c r="R8">
        <f t="shared" si="3"/>
        <v>40.304803566917641</v>
      </c>
    </row>
    <row r="9" spans="1:18" x14ac:dyDescent="0.45">
      <c r="A9" s="1">
        <v>2.1159912300000001</v>
      </c>
      <c r="B9" s="1">
        <v>0.24922548999999999</v>
      </c>
      <c r="C9" s="1">
        <v>21.9</v>
      </c>
      <c r="G9">
        <f t="shared" si="4"/>
        <v>25.568736948237188</v>
      </c>
      <c r="I9">
        <f t="shared" si="1"/>
        <v>47.468736948237186</v>
      </c>
      <c r="P9">
        <f t="shared" si="2"/>
        <v>224.69137085697136</v>
      </c>
      <c r="R9">
        <f t="shared" si="3"/>
        <v>36.889708831627495</v>
      </c>
    </row>
    <row r="10" spans="1:18" x14ac:dyDescent="0.45">
      <c r="A10" s="1">
        <v>-2.1684378999999998</v>
      </c>
      <c r="B10" s="1">
        <v>-0.21727104</v>
      </c>
      <c r="C10" s="1">
        <v>18.100000000000001</v>
      </c>
      <c r="G10">
        <f t="shared" si="4"/>
        <v>0.78971982298792653</v>
      </c>
      <c r="I10">
        <f t="shared" si="1"/>
        <v>17.310280177012075</v>
      </c>
      <c r="P10">
        <f t="shared" si="2"/>
        <v>38.989298502122878</v>
      </c>
      <c r="R10">
        <f t="shared" si="3"/>
        <v>11.855858865934975</v>
      </c>
    </row>
    <row r="11" spans="1:18" x14ac:dyDescent="0.45">
      <c r="A11" s="1">
        <v>-1.7650978100000001</v>
      </c>
      <c r="B11" s="1">
        <v>0.11264137</v>
      </c>
      <c r="C11" s="1">
        <v>21</v>
      </c>
      <c r="G11">
        <f t="shared" si="4"/>
        <v>0.15341677892094197</v>
      </c>
      <c r="I11">
        <f t="shared" si="1"/>
        <v>20.846583221079058</v>
      </c>
      <c r="P11">
        <f t="shared" si="2"/>
        <v>42.970283636844947</v>
      </c>
      <c r="R11">
        <f t="shared" si="3"/>
        <v>14.444827718751784</v>
      </c>
    </row>
    <row r="12" spans="1:18" x14ac:dyDescent="0.45">
      <c r="A12" s="1">
        <v>0.25973694000000003</v>
      </c>
      <c r="B12" s="1">
        <v>0.24432794999999999</v>
      </c>
      <c r="C12" s="1">
        <v>34.9</v>
      </c>
      <c r="G12">
        <f t="shared" si="4"/>
        <v>1.4400183328372904</v>
      </c>
      <c r="I12">
        <f t="shared" si="1"/>
        <v>36.340018332837289</v>
      </c>
      <c r="P12">
        <f t="shared" si="2"/>
        <v>67.036832600902429</v>
      </c>
      <c r="R12">
        <f t="shared" si="3"/>
        <v>26.712397628065805</v>
      </c>
    </row>
    <row r="13" spans="1:18" x14ac:dyDescent="0.45">
      <c r="A13" s="1">
        <v>2.13300315</v>
      </c>
      <c r="B13" s="1">
        <v>0.63830436000000002</v>
      </c>
      <c r="C13" s="1">
        <v>57.2</v>
      </c>
      <c r="G13">
        <f t="shared" si="4"/>
        <v>9.5708247210876891</v>
      </c>
      <c r="I13">
        <f t="shared" si="1"/>
        <v>47.629175278912314</v>
      </c>
      <c r="P13">
        <f t="shared" si="2"/>
        <v>408.91908944734172</v>
      </c>
      <c r="R13">
        <f t="shared" si="3"/>
        <v>36.978252067456147</v>
      </c>
    </row>
    <row r="14" spans="1:18" x14ac:dyDescent="0.45">
      <c r="A14" s="1">
        <v>-3.0993085599999999</v>
      </c>
      <c r="B14" s="1">
        <v>-0.50980729000000002</v>
      </c>
      <c r="C14" s="1">
        <v>0.7</v>
      </c>
      <c r="G14">
        <f t="shared" si="4"/>
        <v>7.9887598369710373</v>
      </c>
      <c r="I14">
        <f t="shared" si="1"/>
        <v>8.6887598369710375</v>
      </c>
      <c r="P14">
        <f t="shared" si="2"/>
        <v>24.964925834828101</v>
      </c>
      <c r="R14">
        <f t="shared" si="3"/>
        <v>5.6964913524220275</v>
      </c>
    </row>
    <row r="15" spans="1:18" x14ac:dyDescent="0.45">
      <c r="A15" s="1">
        <v>-1.0385700600000001</v>
      </c>
      <c r="B15" s="1">
        <v>-9.4384549999999998E-2</v>
      </c>
      <c r="C15" s="1">
        <v>25.9</v>
      </c>
      <c r="G15">
        <f t="shared" si="4"/>
        <v>0.87331353316777438</v>
      </c>
      <c r="I15">
        <f t="shared" si="1"/>
        <v>26.773313533167773</v>
      </c>
      <c r="P15">
        <f t="shared" si="2"/>
        <v>47.796667956038668</v>
      </c>
      <c r="R15">
        <f t="shared" si="3"/>
        <v>18.986486569331142</v>
      </c>
    </row>
    <row r="16" spans="1:18" x14ac:dyDescent="0.45">
      <c r="A16" s="1">
        <v>0.91354469000000005</v>
      </c>
      <c r="B16" s="1">
        <v>0.49210293999999999</v>
      </c>
      <c r="C16" s="1">
        <v>54.9</v>
      </c>
      <c r="G16">
        <f t="shared" si="4"/>
        <v>14.26360365801915</v>
      </c>
      <c r="I16">
        <f t="shared" si="1"/>
        <v>40.636396341980848</v>
      </c>
      <c r="P16">
        <f t="shared" si="2"/>
        <v>599.57972718224198</v>
      </c>
      <c r="R16">
        <f t="shared" si="3"/>
        <v>30.413682857925693</v>
      </c>
    </row>
    <row r="17" spans="1:19" x14ac:dyDescent="0.45">
      <c r="A17" s="1">
        <v>3.7524575200000001</v>
      </c>
      <c r="B17" s="1">
        <v>0.21387428</v>
      </c>
      <c r="C17" s="1">
        <v>40.9</v>
      </c>
      <c r="G17">
        <f t="shared" si="4"/>
        <v>13.947698711278917</v>
      </c>
      <c r="I17">
        <f t="shared" si="1"/>
        <v>54.847698711278916</v>
      </c>
      <c r="P17">
        <f t="shared" si="2"/>
        <v>16.924504569098399</v>
      </c>
      <c r="R17">
        <f t="shared" si="3"/>
        <v>45.013940272913352</v>
      </c>
    </row>
    <row r="18" spans="1:19" x14ac:dyDescent="0.45">
      <c r="A18" s="1">
        <v>-2.1385679199999998</v>
      </c>
      <c r="B18" s="1">
        <v>-0.36234386000000002</v>
      </c>
      <c r="C18" s="1">
        <v>15.9</v>
      </c>
      <c r="G18">
        <f t="shared" si="4"/>
        <v>1.6620265429178129</v>
      </c>
      <c r="I18">
        <f t="shared" si="1"/>
        <v>17.562026542917813</v>
      </c>
      <c r="P18">
        <f t="shared" si="2"/>
        <v>14.82832060620307</v>
      </c>
      <c r="R18">
        <f t="shared" si="3"/>
        <v>12.04924415131223</v>
      </c>
    </row>
    <row r="19" spans="1:19" x14ac:dyDescent="0.45">
      <c r="A19" s="1">
        <v>-1.22838096</v>
      </c>
      <c r="B19" s="1">
        <v>0.15912125999999999</v>
      </c>
      <c r="C19" s="1">
        <v>6.4</v>
      </c>
      <c r="G19">
        <f t="shared" si="4"/>
        <v>18.893807719416564</v>
      </c>
      <c r="I19">
        <f t="shared" si="1"/>
        <v>25.293807719416566</v>
      </c>
      <c r="P19">
        <f t="shared" si="2"/>
        <v>130.30356905069914</v>
      </c>
      <c r="R19">
        <f t="shared" si="3"/>
        <v>17.815058871976927</v>
      </c>
    </row>
    <row r="20" spans="1:19" x14ac:dyDescent="0.45">
      <c r="A20" s="1">
        <v>0.20233733000000001</v>
      </c>
      <c r="B20" s="1">
        <v>-0.24546449000000001</v>
      </c>
      <c r="C20" s="1">
        <v>18</v>
      </c>
      <c r="G20">
        <f t="shared" si="4"/>
        <v>17.888947309704292</v>
      </c>
      <c r="I20">
        <f t="shared" si="1"/>
        <v>35.888947309704292</v>
      </c>
      <c r="P20">
        <f t="shared" si="2"/>
        <v>70.247773972188682</v>
      </c>
      <c r="R20">
        <f t="shared" si="3"/>
        <v>26.381394512382094</v>
      </c>
    </row>
    <row r="21" spans="1:19" x14ac:dyDescent="0.45">
      <c r="A21" s="1">
        <v>3.1032176499999999</v>
      </c>
      <c r="B21" s="1">
        <v>-0.52689293000000004</v>
      </c>
      <c r="C21" s="1">
        <v>38.9</v>
      </c>
      <c r="G21">
        <f t="shared" si="4"/>
        <v>13.214865535589631</v>
      </c>
      <c r="I21">
        <f t="shared" si="1"/>
        <v>52.11486553558963</v>
      </c>
      <c r="P21">
        <f t="shared" si="2"/>
        <v>8.9155318753393882</v>
      </c>
      <c r="R21">
        <f t="shared" si="3"/>
        <v>41.885888791522447</v>
      </c>
    </row>
    <row r="22" spans="1:19" x14ac:dyDescent="0.45">
      <c r="A22" s="1">
        <v>-1.16028687</v>
      </c>
      <c r="B22" s="1">
        <v>-0.77211293999999997</v>
      </c>
      <c r="C22" s="1">
        <v>14</v>
      </c>
      <c r="G22">
        <f t="shared" si="4"/>
        <v>11.764590038854735</v>
      </c>
      <c r="I22">
        <f t="shared" si="1"/>
        <v>25.764590038854735</v>
      </c>
      <c r="P22">
        <f t="shared" si="2"/>
        <v>17.948226800468291</v>
      </c>
      <c r="R22">
        <f t="shared" si="3"/>
        <v>18.236534763278627</v>
      </c>
    </row>
    <row r="23" spans="1:19" x14ac:dyDescent="0.45">
      <c r="A23" s="1">
        <v>-0.75250174999999997</v>
      </c>
      <c r="B23" s="1">
        <v>-8.0514989999999995E-2</v>
      </c>
      <c r="C23" s="1">
        <v>15.2</v>
      </c>
      <c r="G23">
        <f t="shared" si="4"/>
        <v>13.795698662411446</v>
      </c>
      <c r="I23">
        <f t="shared" si="1"/>
        <v>28.995698662411446</v>
      </c>
      <c r="P23">
        <f t="shared" si="2"/>
        <v>30.600518286613472</v>
      </c>
      <c r="R23">
        <f t="shared" si="3"/>
        <v>20.73177352090751</v>
      </c>
    </row>
    <row r="24" spans="1:19" x14ac:dyDescent="0.45">
      <c r="A24" s="1">
        <v>3.2299723400000002</v>
      </c>
      <c r="B24" s="1">
        <v>-0.65758527</v>
      </c>
      <c r="C24" s="1">
        <v>32</v>
      </c>
      <c r="G24">
        <f t="shared" si="4"/>
        <v>20.656486143456867</v>
      </c>
      <c r="I24">
        <f t="shared" si="1"/>
        <v>52.656486143456867</v>
      </c>
      <c r="P24">
        <f t="shared" si="2"/>
        <v>110.38489881734036</v>
      </c>
      <c r="R24">
        <f t="shared" si="3"/>
        <v>42.50642178942671</v>
      </c>
    </row>
    <row r="25" spans="1:19" x14ac:dyDescent="0.45">
      <c r="A25" s="1">
        <v>4.28875647</v>
      </c>
      <c r="B25" s="1">
        <v>-0.33616014</v>
      </c>
      <c r="C25" s="1">
        <v>56.71</v>
      </c>
      <c r="G25">
        <f t="shared" si="4"/>
        <v>1.5371575685207972E-5</v>
      </c>
      <c r="I25">
        <f t="shared" si="1"/>
        <v>56.710015371575686</v>
      </c>
      <c r="P25">
        <f t="shared" si="2"/>
        <v>84.759541659517211</v>
      </c>
      <c r="R25">
        <f t="shared" si="3"/>
        <v>47.503505463015948</v>
      </c>
    </row>
    <row r="26" spans="1:19" x14ac:dyDescent="0.45">
      <c r="A26" s="1">
        <v>-2.26914718</v>
      </c>
      <c r="B26" s="1">
        <v>0.27104476999999999</v>
      </c>
      <c r="C26" s="1">
        <v>16.8</v>
      </c>
      <c r="G26">
        <f t="shared" si="4"/>
        <v>0.32264911305248845</v>
      </c>
      <c r="I26">
        <f t="shared" si="1"/>
        <v>16.477350886947512</v>
      </c>
      <c r="P26">
        <f t="shared" si="2"/>
        <v>31.338811904779956</v>
      </c>
      <c r="R26">
        <f t="shared" si="3"/>
        <v>11.201892113867405</v>
      </c>
    </row>
    <row r="27" spans="1:19" x14ac:dyDescent="0.45">
      <c r="A27" s="1">
        <v>-2.5762473400000001</v>
      </c>
      <c r="B27" s="1">
        <v>1.03531759</v>
      </c>
      <c r="C27" s="1">
        <v>11.6</v>
      </c>
      <c r="G27">
        <f t="shared" si="4"/>
        <v>2.2587739056497043</v>
      </c>
      <c r="I27">
        <f t="shared" si="1"/>
        <v>13.858773905649704</v>
      </c>
      <c r="P27">
        <f t="shared" si="2"/>
        <v>5.8123334179888309</v>
      </c>
      <c r="R27">
        <f t="shared" si="3"/>
        <v>9.1891218574990496</v>
      </c>
    </row>
    <row r="28" spans="1:19" x14ac:dyDescent="0.45">
      <c r="A28" s="1">
        <v>1.19042852</v>
      </c>
      <c r="B28" s="1">
        <v>0.78913440999999995</v>
      </c>
      <c r="C28" s="1">
        <v>26.5</v>
      </c>
      <c r="G28">
        <f t="shared" si="4"/>
        <v>15.891288204213915</v>
      </c>
      <c r="I28">
        <f t="shared" si="1"/>
        <v>42.391288204213915</v>
      </c>
      <c r="P28">
        <f t="shared" si="2"/>
        <v>29.625397350085663</v>
      </c>
      <c r="R28">
        <f t="shared" si="3"/>
        <v>31.942921765934695</v>
      </c>
    </row>
    <row r="29" spans="1:19" x14ac:dyDescent="0.45">
      <c r="A29" s="1">
        <v>-2.0378893300000001</v>
      </c>
      <c r="B29" s="1">
        <v>0.17585184000000001</v>
      </c>
      <c r="C29" s="1">
        <v>0.7</v>
      </c>
      <c r="G29">
        <f t="shared" si="4"/>
        <v>17.804934293588275</v>
      </c>
      <c r="I29">
        <f t="shared" si="1"/>
        <v>18.504934293588274</v>
      </c>
      <c r="P29">
        <f t="shared" si="2"/>
        <v>143.97866365557377</v>
      </c>
      <c r="R29">
        <f t="shared" si="3"/>
        <v>12.699110952715362</v>
      </c>
    </row>
    <row r="30" spans="1:19" x14ac:dyDescent="0.45">
      <c r="A30" s="1">
        <v>0.74761915000000001</v>
      </c>
      <c r="B30" s="1">
        <v>7.8389280000000006E-2</v>
      </c>
      <c r="C30" s="1">
        <v>13.4</v>
      </c>
      <c r="G30">
        <f t="shared" si="4"/>
        <v>26.123959490887906</v>
      </c>
      <c r="I30">
        <f t="shared" si="1"/>
        <v>39.523959490887904</v>
      </c>
      <c r="P30">
        <f t="shared" si="2"/>
        <v>258.77127096869589</v>
      </c>
      <c r="R30">
        <f t="shared" si="3"/>
        <v>29.4863691045772</v>
      </c>
    </row>
    <row r="31" spans="1:19" x14ac:dyDescent="0.45">
      <c r="A31" s="1">
        <v>-1.03473894</v>
      </c>
      <c r="B31" s="1">
        <v>0.82696892</v>
      </c>
      <c r="C31" s="1">
        <v>5.5</v>
      </c>
      <c r="G31">
        <f t="shared" si="4"/>
        <v>21.464040596772048</v>
      </c>
      <c r="I31">
        <f t="shared" si="1"/>
        <v>26.964040596772048</v>
      </c>
      <c r="P31">
        <f t="shared" si="2"/>
        <v>182.52065260383145</v>
      </c>
      <c r="R31">
        <f t="shared" si="3"/>
        <v>19.010020451643715</v>
      </c>
    </row>
    <row r="32" spans="1:19" x14ac:dyDescent="0.45"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O32" s="1" t="s">
        <v>4</v>
      </c>
      <c r="P32" s="1" t="s">
        <v>5</v>
      </c>
      <c r="S32" s="1" t="s">
        <v>8</v>
      </c>
    </row>
    <row r="33" spans="6:20" x14ac:dyDescent="0.45">
      <c r="F33" s="1">
        <v>34.515398033900354</v>
      </c>
      <c r="G33" s="1">
        <v>7.0031580614604181</v>
      </c>
      <c r="H33" s="1">
        <v>0.12329337004209345</v>
      </c>
      <c r="I33" s="1">
        <v>0</v>
      </c>
      <c r="J33" s="1">
        <v>-0.4244250153365145</v>
      </c>
      <c r="K33" s="1">
        <v>6.9527772963866183E-2</v>
      </c>
      <c r="L33" s="1">
        <v>0</v>
      </c>
      <c r="O33" s="1">
        <v>25.206789623209776</v>
      </c>
      <c r="P33" s="1">
        <v>5.835202245534</v>
      </c>
      <c r="S33" s="1">
        <v>-0.14837065403223029</v>
      </c>
    </row>
    <row r="34" spans="6:20" x14ac:dyDescent="0.45">
      <c r="G34">
        <f>SUM(G2:G31)/30</f>
        <v>14.219299491132883</v>
      </c>
      <c r="P34">
        <f>SUM(P2:P31)/30</f>
        <v>106.88940268963061</v>
      </c>
    </row>
    <row r="36" spans="6:20" x14ac:dyDescent="0.45">
      <c r="R36" s="1" t="s">
        <v>13</v>
      </c>
      <c r="S36" s="1" t="s">
        <v>14</v>
      </c>
      <c r="T36" s="1" t="s">
        <v>15</v>
      </c>
    </row>
    <row r="37" spans="6:20" x14ac:dyDescent="0.45">
      <c r="H37">
        <f>$F$33+$G$33*R37+$H$33*S37+$I$33*T37+$J$33*R37^2+$K$33*S37^2+$L$33*T37^2</f>
        <v>58.982849170168585</v>
      </c>
      <c r="R37" s="1">
        <v>5</v>
      </c>
      <c r="S37" s="1">
        <v>0.41026791674888502</v>
      </c>
      <c r="T37" s="1">
        <v>1.9999999999999998</v>
      </c>
    </row>
    <row r="39" spans="6:20" x14ac:dyDescent="0.45">
      <c r="R39" s="1" t="s">
        <v>13</v>
      </c>
      <c r="S39" s="1" t="s">
        <v>14</v>
      </c>
      <c r="T39" s="1" t="s">
        <v>15</v>
      </c>
    </row>
    <row r="40" spans="6:20" x14ac:dyDescent="0.45">
      <c r="H40">
        <f>$O$33+$P$33*R40+$S$33*R40^2</f>
        <v>50.67353450007402</v>
      </c>
      <c r="R40" s="1">
        <v>5</v>
      </c>
      <c r="S40" s="1"/>
      <c r="T4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8" workbookViewId="0">
      <selection sqref="A1:C30"/>
    </sheetView>
  </sheetViews>
  <sheetFormatPr defaultRowHeight="14.25" x14ac:dyDescent="0.45"/>
  <sheetData>
    <row r="1" spans="1:3" x14ac:dyDescent="0.45">
      <c r="A1">
        <v>4.4975052199999999</v>
      </c>
      <c r="B1">
        <v>3.1239851399999998</v>
      </c>
      <c r="C1">
        <v>1.06123565</v>
      </c>
    </row>
    <row r="2" spans="1:3" x14ac:dyDescent="0.45">
      <c r="A2">
        <v>5.2049349100000004</v>
      </c>
      <c r="B2">
        <v>5.0541214300000004</v>
      </c>
      <c r="C2">
        <v>1.32681754</v>
      </c>
    </row>
    <row r="3" spans="1:3" x14ac:dyDescent="0.45">
      <c r="A3">
        <v>5.4058398600000004</v>
      </c>
      <c r="B3">
        <v>5.4476457399999996</v>
      </c>
      <c r="C3">
        <v>1.39377756</v>
      </c>
    </row>
    <row r="4" spans="1:3" x14ac:dyDescent="0.45">
      <c r="A4">
        <v>5.8070980700000003</v>
      </c>
      <c r="B4">
        <v>7.5076451500000001</v>
      </c>
      <c r="C4">
        <v>1.5972492899999999</v>
      </c>
    </row>
    <row r="5" spans="1:3" x14ac:dyDescent="0.45">
      <c r="A5">
        <v>4.63167931</v>
      </c>
      <c r="B5">
        <v>3.79941686</v>
      </c>
      <c r="C5">
        <v>1.12853987</v>
      </c>
    </row>
    <row r="6" spans="1:3" x14ac:dyDescent="0.45">
      <c r="A6">
        <v>5.5924513300000003</v>
      </c>
      <c r="B6">
        <v>7.5756874400000003</v>
      </c>
      <c r="C6">
        <v>1.5524469400000001</v>
      </c>
    </row>
    <row r="7" spans="1:3" x14ac:dyDescent="0.45">
      <c r="A7">
        <v>5.8076839900000001</v>
      </c>
      <c r="B7">
        <v>8.7055860200000001</v>
      </c>
      <c r="C7">
        <v>1.6629524200000001</v>
      </c>
    </row>
    <row r="8" spans="1:3" x14ac:dyDescent="0.45">
      <c r="A8">
        <v>6.0986789000000003</v>
      </c>
      <c r="B8">
        <v>7.9710066199999998</v>
      </c>
      <c r="C8">
        <v>1.68853166</v>
      </c>
    </row>
    <row r="9" spans="1:3" x14ac:dyDescent="0.45">
      <c r="A9">
        <v>4.9191217800000002</v>
      </c>
      <c r="B9">
        <v>3.85511385</v>
      </c>
      <c r="C9">
        <v>1.1965726699999999</v>
      </c>
    </row>
    <row r="10" spans="1:3" x14ac:dyDescent="0.45">
      <c r="A10">
        <v>5.3048356300000004</v>
      </c>
      <c r="B10">
        <v>4.1892133100000004</v>
      </c>
      <c r="C10">
        <v>1.3020610699999999</v>
      </c>
    </row>
    <row r="11" spans="1:3" x14ac:dyDescent="0.45">
      <c r="A11">
        <v>5.7770330400000001</v>
      </c>
      <c r="B11">
        <v>6.1509661700000002</v>
      </c>
      <c r="C11">
        <v>1.5161928899999999</v>
      </c>
    </row>
    <row r="12" spans="1:3" x14ac:dyDescent="0.45">
      <c r="A12">
        <v>6.4752531500000003</v>
      </c>
      <c r="B12">
        <v>7.9150825600000001</v>
      </c>
      <c r="C12">
        <v>1.7706054200000001</v>
      </c>
    </row>
    <row r="13" spans="1:3" x14ac:dyDescent="0.45">
      <c r="A13">
        <v>4.4792316999999997</v>
      </c>
      <c r="B13">
        <v>2.9965403199999998</v>
      </c>
      <c r="C13">
        <v>1.05012858</v>
      </c>
    </row>
    <row r="14" spans="1:3" x14ac:dyDescent="0.45">
      <c r="A14">
        <v>5.2300583500000002</v>
      </c>
      <c r="B14">
        <v>4.9405614499999997</v>
      </c>
      <c r="C14">
        <v>1.3262815400000001</v>
      </c>
    </row>
    <row r="15" spans="1:3" x14ac:dyDescent="0.45">
      <c r="A15">
        <v>6.1266280699999998</v>
      </c>
      <c r="B15">
        <v>6.7460992500000003</v>
      </c>
      <c r="C15">
        <v>1.6278036199999999</v>
      </c>
    </row>
    <row r="16" spans="1:3" x14ac:dyDescent="0.45">
      <c r="A16">
        <v>6.3441428000000002</v>
      </c>
      <c r="B16">
        <v>9.5829502099999999</v>
      </c>
      <c r="C16">
        <v>1.8322570199999999</v>
      </c>
    </row>
    <row r="17" spans="1:3" x14ac:dyDescent="0.45">
      <c r="A17">
        <v>4.7848945900000004</v>
      </c>
      <c r="B17">
        <v>3.9114902499999999</v>
      </c>
      <c r="C17">
        <v>1.1693127999999999</v>
      </c>
    </row>
    <row r="18" spans="1:3" x14ac:dyDescent="0.45">
      <c r="A18">
        <v>5.4411153099999998</v>
      </c>
      <c r="B18">
        <v>4.7070491900000002</v>
      </c>
      <c r="C18">
        <v>1.3612151299999999</v>
      </c>
    </row>
    <row r="19" spans="1:3" x14ac:dyDescent="0.45">
      <c r="A19">
        <v>5.29683802</v>
      </c>
      <c r="B19">
        <v>6.1860664200000004</v>
      </c>
      <c r="C19">
        <v>1.4095530300000001</v>
      </c>
    </row>
    <row r="20" spans="1:3" x14ac:dyDescent="0.45">
      <c r="A20">
        <v>5.5218601999999999</v>
      </c>
      <c r="B20">
        <v>9.08430362</v>
      </c>
      <c r="C20">
        <v>1.6190637400000001</v>
      </c>
    </row>
    <row r="21" spans="1:3" x14ac:dyDescent="0.45">
      <c r="A21">
        <v>4.5583887799999996</v>
      </c>
      <c r="B21">
        <v>4.9476414499999999</v>
      </c>
      <c r="C21">
        <v>1.1748199399999999</v>
      </c>
    </row>
    <row r="22" spans="1:3" x14ac:dyDescent="0.45">
      <c r="A22">
        <v>5.2922227499999996</v>
      </c>
      <c r="B22">
        <v>5.2186012599999998</v>
      </c>
      <c r="C22">
        <v>1.35555431</v>
      </c>
    </row>
    <row r="23" spans="1:3" x14ac:dyDescent="0.45">
      <c r="A23">
        <v>5.4179863299999997</v>
      </c>
      <c r="B23">
        <v>9.2330385199999991</v>
      </c>
      <c r="C23">
        <v>1.6037214099999999</v>
      </c>
    </row>
    <row r="24" spans="1:3" x14ac:dyDescent="0.45">
      <c r="A24">
        <v>5.9074614700000003</v>
      </c>
      <c r="B24">
        <v>10.211701590000001</v>
      </c>
      <c r="C24">
        <v>1.7679487899999999</v>
      </c>
    </row>
    <row r="25" spans="1:3" x14ac:dyDescent="0.45">
      <c r="A25">
        <v>5.3709026800000004</v>
      </c>
      <c r="B25">
        <v>3.665187</v>
      </c>
      <c r="C25">
        <v>1.28831414</v>
      </c>
    </row>
    <row r="26" spans="1:3" x14ac:dyDescent="0.45">
      <c r="A26">
        <v>6.0524716700000001</v>
      </c>
      <c r="B26">
        <v>3.2212932099999998</v>
      </c>
      <c r="C26">
        <v>1.41810426</v>
      </c>
    </row>
    <row r="27" spans="1:3" x14ac:dyDescent="0.45">
      <c r="A27">
        <v>6.4591716999999997</v>
      </c>
      <c r="B27">
        <v>6.9622836799999996</v>
      </c>
      <c r="C27">
        <v>1.7148172399999999</v>
      </c>
    </row>
    <row r="28" spans="1:3" x14ac:dyDescent="0.45">
      <c r="A28">
        <v>5.3189654600000003</v>
      </c>
      <c r="B28">
        <v>3.9098126199999998</v>
      </c>
      <c r="C28">
        <v>1.2899621800000001</v>
      </c>
    </row>
    <row r="29" spans="1:3" x14ac:dyDescent="0.45">
      <c r="A29">
        <v>5.7009687199999997</v>
      </c>
      <c r="B29">
        <v>6.6605390399999997</v>
      </c>
      <c r="C29">
        <v>1.52688855</v>
      </c>
    </row>
    <row r="30" spans="1:3" x14ac:dyDescent="0.45">
      <c r="A30">
        <v>6.1155761999999996</v>
      </c>
      <c r="B30">
        <v>4.7723706300000002</v>
      </c>
      <c r="C30">
        <v>1.51727075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cheddar-cheese (2)</vt:lpstr>
      <vt:lpstr>cheddar-cheese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Boukouvala, Fani</dc:creator>
  <cp:lastModifiedBy>Boukouvala, Fani</cp:lastModifiedBy>
  <dcterms:created xsi:type="dcterms:W3CDTF">2018-10-26T15:26:13Z</dcterms:created>
  <dcterms:modified xsi:type="dcterms:W3CDTF">2021-03-19T19:31:18Z</dcterms:modified>
</cp:coreProperties>
</file>