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3e02bc831368a65/Desktop/"/>
    </mc:Choice>
  </mc:AlternateContent>
  <xr:revisionPtr revIDLastSave="872" documentId="13_ncr:1_{C6A65662-C367-469D-98E2-3B1E87CC6658}" xr6:coauthVersionLast="47" xr6:coauthVersionMax="47" xr10:uidLastSave="{803FBE2A-FA4C-42DF-BDA6-82C39DC53AAC}"/>
  <bookViews>
    <workbookView xWindow="28680" yWindow="-120" windowWidth="29040" windowHeight="15720" xr2:uid="{00000000-000D-0000-FFFF-FFFF00000000}"/>
  </bookViews>
  <sheets>
    <sheet name="Dashboard" sheetId="4" r:id="rId1"/>
    <sheet name="Gender and Recruitment" sheetId="8" r:id="rId2"/>
    <sheet name="Tenure and Personality" sheetId="11" r:id="rId3"/>
    <sheet name="Promotions and Personality" sheetId="12" r:id="rId4"/>
    <sheet name="Interviewees" sheetId="1" r:id="rId5"/>
    <sheet name="Population Data" sheetId="5" r:id="rId6"/>
    <sheet name="Assumptions" sheetId="2" r:id="rId7"/>
    <sheet name="Data Creation" sheetId="3" r:id="rId8"/>
  </sheet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G3" i="4"/>
  <c r="F3" i="4"/>
  <c r="O37" i="3" l="1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E15" i="11"/>
  <c r="M53" i="3" l="1"/>
  <c r="M28" i="3" l="1"/>
  <c r="E18" i="4"/>
  <c r="F18" i="4"/>
  <c r="D18" i="4"/>
  <c r="D3" i="4"/>
  <c r="H4" i="4" s="1"/>
  <c r="C3" i="4"/>
  <c r="G4" i="4" s="1"/>
  <c r="B3" i="4"/>
  <c r="F4" i="4" s="1"/>
  <c r="D4" i="4" l="1"/>
  <c r="C4" i="4"/>
</calcChain>
</file>

<file path=xl/sharedStrings.xml><?xml version="1.0" encoding="utf-8"?>
<sst xmlns="http://schemas.openxmlformats.org/spreadsheetml/2006/main" count="812" uniqueCount="97">
  <si>
    <t>No</t>
  </si>
  <si>
    <t>Gender</t>
  </si>
  <si>
    <t>Hired</t>
  </si>
  <si>
    <t>Communication Score</t>
  </si>
  <si>
    <t>Drawing Test Score</t>
  </si>
  <si>
    <t>Professional Experience</t>
  </si>
  <si>
    <t>CAD Background Score</t>
  </si>
  <si>
    <t>Drafting Background Score</t>
  </si>
  <si>
    <t>No of Projects</t>
  </si>
  <si>
    <t>Average Hours (weekly)</t>
  </si>
  <si>
    <t xml:space="preserve">Position 1 </t>
  </si>
  <si>
    <t>Position 2</t>
  </si>
  <si>
    <t>Position 3</t>
  </si>
  <si>
    <t>Position 4</t>
  </si>
  <si>
    <t>Termination Reason</t>
  </si>
  <si>
    <t>Joining Date</t>
  </si>
  <si>
    <t>Starting Salary</t>
  </si>
  <si>
    <t xml:space="preserve">Current Salary </t>
  </si>
  <si>
    <t>Total Emp</t>
  </si>
  <si>
    <t>HR Management Dashboard</t>
  </si>
  <si>
    <t>Recruitment Channel</t>
  </si>
  <si>
    <t>m</t>
  </si>
  <si>
    <t>f</t>
  </si>
  <si>
    <t>Column1</t>
  </si>
  <si>
    <t>Column2</t>
  </si>
  <si>
    <t>Column3</t>
  </si>
  <si>
    <t>Rec Ch Id</t>
  </si>
  <si>
    <t>other</t>
  </si>
  <si>
    <t>referral</t>
  </si>
  <si>
    <t>% for females</t>
  </si>
  <si>
    <t>% for men</t>
  </si>
  <si>
    <t>Column Labels</t>
  </si>
  <si>
    <t>Grand Total</t>
  </si>
  <si>
    <t>Row Labels</t>
  </si>
  <si>
    <t>online application</t>
  </si>
  <si>
    <t>Since this data set was a creation, many columns are left blank. They are put there by the author for the listing of possible types of data that maybe collected in the company</t>
  </si>
  <si>
    <t>Education</t>
  </si>
  <si>
    <t>%</t>
  </si>
  <si>
    <t>masters</t>
  </si>
  <si>
    <t>bachelors</t>
  </si>
  <si>
    <t>Tenure</t>
  </si>
  <si>
    <t>Personality</t>
  </si>
  <si>
    <t>Active</t>
  </si>
  <si>
    <t>Promotions</t>
  </si>
  <si>
    <t>Id</t>
  </si>
  <si>
    <t>Description</t>
  </si>
  <si>
    <t>no</t>
  </si>
  <si>
    <t>yes</t>
  </si>
  <si>
    <t>Count of Tenure</t>
  </si>
  <si>
    <t xml:space="preserve">Id </t>
  </si>
  <si>
    <t xml:space="preserve">% </t>
  </si>
  <si>
    <t>promotions</t>
  </si>
  <si>
    <t>ENTJ</t>
  </si>
  <si>
    <t>ESTP</t>
  </si>
  <si>
    <t>ESFP</t>
  </si>
  <si>
    <t>INTJ</t>
  </si>
  <si>
    <t>ISTP</t>
  </si>
  <si>
    <t>ENFP</t>
  </si>
  <si>
    <t>ENTP</t>
  </si>
  <si>
    <t>INFJ</t>
  </si>
  <si>
    <t>ISFJ</t>
  </si>
  <si>
    <t>https://www.careerplanner.com/MB2/TypeInPopulation.cfm</t>
  </si>
  <si>
    <t>ESFJ</t>
  </si>
  <si>
    <t>ISTJ</t>
  </si>
  <si>
    <t>ISFP</t>
  </si>
  <si>
    <t>ESTJ</t>
  </si>
  <si>
    <t>INFP</t>
  </si>
  <si>
    <t>INTP</t>
  </si>
  <si>
    <t>ENFJ</t>
  </si>
  <si>
    <t>Count of Recruitment Channel</t>
  </si>
  <si>
    <t>3 months</t>
  </si>
  <si>
    <t>6 months</t>
  </si>
  <si>
    <t>10 months</t>
  </si>
  <si>
    <t>12 months</t>
  </si>
  <si>
    <t>18 months</t>
  </si>
  <si>
    <t>24 months</t>
  </si>
  <si>
    <t>36 months</t>
  </si>
  <si>
    <t>48 months</t>
  </si>
  <si>
    <t>Coding Background Score</t>
  </si>
  <si>
    <t>Count of Promotions</t>
  </si>
  <si>
    <t>Turnover</t>
  </si>
  <si>
    <t>Tenure (months)</t>
  </si>
  <si>
    <t>Average of Tenure (months)</t>
  </si>
  <si>
    <t>Emp ID</t>
  </si>
  <si>
    <t xml:space="preserve">The 'Interviewees' worksheet contains possible data that can be collected during interviews. This data maybe added with the regular Data </t>
  </si>
  <si>
    <t>region</t>
  </si>
  <si>
    <t>department</t>
  </si>
  <si>
    <t>ethnicity</t>
  </si>
  <si>
    <t>age</t>
  </si>
  <si>
    <t>Avg rating 360 degree</t>
  </si>
  <si>
    <t>Prev rating 360 degree</t>
  </si>
  <si>
    <t>no of trainings</t>
  </si>
  <si>
    <t>KPIs met &gt; 70%</t>
  </si>
  <si>
    <t>awards won</t>
  </si>
  <si>
    <t>Avg training score</t>
  </si>
  <si>
    <t>As can be seen on the main Dashboard, the gender diversity of the employee population at CadMakers is unfavourable to female employees</t>
  </si>
  <si>
    <t>This synthetic data is only for people who started as AEC Integration Specialist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</si>
</sst>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18"/>
      <color theme="6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4"/>
      <color theme="6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1" tint="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6" xfId="0" applyFill="1" applyBorder="1"/>
    <xf numFmtId="0" fontId="0" fillId="0" borderId="6" xfId="0" applyBorder="1"/>
    <xf numFmtId="0" fontId="9" fillId="0" borderId="5" xfId="0" applyFont="1" applyBorder="1"/>
    <xf numFmtId="0" fontId="11" fillId="0" borderId="5" xfId="0" applyFont="1" applyBorder="1"/>
    <xf numFmtId="0" fontId="11" fillId="0" borderId="3" xfId="0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2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1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12" fillId="0" borderId="0" xfId="0" applyFont="1" applyAlignment="1">
      <alignment horizontal="left"/>
    </xf>
    <xf numFmtId="166" fontId="0" fillId="0" borderId="0" xfId="0" applyNumberFormat="1"/>
    <xf numFmtId="0" fontId="3" fillId="4" borderId="0" xfId="0" applyFont="1" applyFill="1"/>
    <xf numFmtId="0" fontId="0" fillId="4" borderId="0" xfId="0" applyFill="1"/>
    <xf numFmtId="0" fontId="5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center"/>
    </xf>
    <xf numFmtId="9" fontId="7" fillId="4" borderId="0" xfId="1" applyFont="1" applyFill="1" applyAlignment="1">
      <alignment horizontal="center" vertical="center"/>
    </xf>
    <xf numFmtId="9" fontId="8" fillId="4" borderId="0" xfId="1" applyFont="1" applyFill="1" applyAlignment="1">
      <alignment horizontal="center" vertical="center"/>
    </xf>
    <xf numFmtId="9" fontId="13" fillId="4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2" formatCode="0.00"/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0.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1-4B1B-85B3-4D8D999E2E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31-4B1B-85B3-4D8D999E2E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31-4B1B-85B3-4D8D999E2EE1}"/>
              </c:ext>
            </c:extLst>
          </c:dPt>
          <c:cat>
            <c:strRef>
              <c:f>Dashboard!$D$19:$F$19</c:f>
              <c:strCache>
                <c:ptCount val="3"/>
                <c:pt idx="0">
                  <c:v>other</c:v>
                </c:pt>
                <c:pt idx="1">
                  <c:v>bachelors</c:v>
                </c:pt>
                <c:pt idx="2">
                  <c:v>masters</c:v>
                </c:pt>
              </c:strCache>
            </c:strRef>
          </c:cat>
          <c:val>
            <c:numRef>
              <c:f>Dashboard!$D$18:$F$18</c:f>
              <c:numCache>
                <c:formatCode>0%</c:formatCode>
                <c:ptCount val="3"/>
                <c:pt idx="0">
                  <c:v>0.08</c:v>
                </c:pt>
                <c:pt idx="1">
                  <c:v>0.6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96-4488-89A9-D496554A0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[HR_DataAnalysisCadMakersAditya.xlsx]Tenure and Personality!PivotTable5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'Tenure and Personality'!$Z$3:$Z$4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'Tenure and Personality'!$Y$5:$Y$21</c:f>
              <c:strCache>
                <c:ptCount val="16"/>
                <c:pt idx="0">
                  <c:v>ENTJ</c:v>
                </c:pt>
                <c:pt idx="1">
                  <c:v>ESTJ</c:v>
                </c:pt>
                <c:pt idx="2">
                  <c:v>INTJ</c:v>
                </c:pt>
                <c:pt idx="3">
                  <c:v>ENFJ</c:v>
                </c:pt>
                <c:pt idx="4">
                  <c:v>ENTP</c:v>
                </c:pt>
                <c:pt idx="5">
                  <c:v>ENFP</c:v>
                </c:pt>
                <c:pt idx="6">
                  <c:v>ESFP</c:v>
                </c:pt>
                <c:pt idx="7">
                  <c:v>INFJ</c:v>
                </c:pt>
                <c:pt idx="8">
                  <c:v>ISTJ</c:v>
                </c:pt>
                <c:pt idx="9">
                  <c:v>ISTP</c:v>
                </c:pt>
                <c:pt idx="10">
                  <c:v>ISFP</c:v>
                </c:pt>
                <c:pt idx="11">
                  <c:v>ESFJ</c:v>
                </c:pt>
                <c:pt idx="12">
                  <c:v>INTP</c:v>
                </c:pt>
                <c:pt idx="13">
                  <c:v>ISFJ</c:v>
                </c:pt>
                <c:pt idx="14">
                  <c:v>ESTP</c:v>
                </c:pt>
                <c:pt idx="15">
                  <c:v>INFP</c:v>
                </c:pt>
              </c:strCache>
            </c:strRef>
          </c:cat>
          <c:val>
            <c:numRef>
              <c:f>'Tenure and Personality'!$Z$5:$Z$21</c:f>
              <c:numCache>
                <c:formatCode>General</c:formatCode>
                <c:ptCount val="16"/>
                <c:pt idx="1">
                  <c:v>36</c:v>
                </c:pt>
                <c:pt idx="3">
                  <c:v>24</c:v>
                </c:pt>
                <c:pt idx="5">
                  <c:v>12</c:v>
                </c:pt>
                <c:pt idx="6">
                  <c:v>9</c:v>
                </c:pt>
                <c:pt idx="13">
                  <c:v>3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4-46EF-9FA8-2F934CB0FE33}"/>
            </c:ext>
          </c:extLst>
        </c:ser>
        <c:ser>
          <c:idx val="1"/>
          <c:order val="1"/>
          <c:tx>
            <c:strRef>
              <c:f>'Tenure and Personality'!$AA$3:$AA$4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'Tenure and Personality'!$Y$5:$Y$21</c:f>
              <c:strCache>
                <c:ptCount val="16"/>
                <c:pt idx="0">
                  <c:v>ENTJ</c:v>
                </c:pt>
                <c:pt idx="1">
                  <c:v>ESTJ</c:v>
                </c:pt>
                <c:pt idx="2">
                  <c:v>INTJ</c:v>
                </c:pt>
                <c:pt idx="3">
                  <c:v>ENFJ</c:v>
                </c:pt>
                <c:pt idx="4">
                  <c:v>ENTP</c:v>
                </c:pt>
                <c:pt idx="5">
                  <c:v>ENFP</c:v>
                </c:pt>
                <c:pt idx="6">
                  <c:v>ESFP</c:v>
                </c:pt>
                <c:pt idx="7">
                  <c:v>INFJ</c:v>
                </c:pt>
                <c:pt idx="8">
                  <c:v>ISTJ</c:v>
                </c:pt>
                <c:pt idx="9">
                  <c:v>ISTP</c:v>
                </c:pt>
                <c:pt idx="10">
                  <c:v>ISFP</c:v>
                </c:pt>
                <c:pt idx="11">
                  <c:v>ESFJ</c:v>
                </c:pt>
                <c:pt idx="12">
                  <c:v>INTP</c:v>
                </c:pt>
                <c:pt idx="13">
                  <c:v>ISFJ</c:v>
                </c:pt>
                <c:pt idx="14">
                  <c:v>ESTP</c:v>
                </c:pt>
                <c:pt idx="15">
                  <c:v>INFP</c:v>
                </c:pt>
              </c:strCache>
            </c:strRef>
          </c:cat>
          <c:val>
            <c:numRef>
              <c:f>'Tenure and Personality'!$AA$5:$AA$21</c:f>
              <c:numCache>
                <c:formatCode>General</c:formatCode>
                <c:ptCount val="16"/>
                <c:pt idx="0">
                  <c:v>36</c:v>
                </c:pt>
                <c:pt idx="1">
                  <c:v>32</c:v>
                </c:pt>
                <c:pt idx="2">
                  <c:v>24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  <c:pt idx="6">
                  <c:v>18</c:v>
                </c:pt>
                <c:pt idx="7">
                  <c:v>12</c:v>
                </c:pt>
                <c:pt idx="8">
                  <c:v>10.75</c:v>
                </c:pt>
                <c:pt idx="9">
                  <c:v>10</c:v>
                </c:pt>
                <c:pt idx="10">
                  <c:v>9.5</c:v>
                </c:pt>
                <c:pt idx="11">
                  <c:v>9.4</c:v>
                </c:pt>
                <c:pt idx="12">
                  <c:v>9.3333333333333339</c:v>
                </c:pt>
                <c:pt idx="13">
                  <c:v>7.833333333333333</c:v>
                </c:pt>
                <c:pt idx="14">
                  <c:v>6.75</c:v>
                </c:pt>
                <c:pt idx="1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4-46EF-9FA8-2F934CB0FE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9707680"/>
        <c:axId val="2129695616"/>
      </c:barChart>
      <c:catAx>
        <c:axId val="21297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95616"/>
        <c:crosses val="autoZero"/>
        <c:auto val="1"/>
        <c:lblAlgn val="ctr"/>
        <c:lblOffset val="100"/>
        <c:noMultiLvlLbl val="0"/>
      </c:catAx>
      <c:valAx>
        <c:axId val="2129695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97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[HR_DataAnalysisCadMakersAditya.xlsx]Gender and Recruitment!PivotTable2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and Recruitment'!$B$3:$B$4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Recruitment'!$A$5:$A$8</c:f>
              <c:strCache>
                <c:ptCount val="3"/>
                <c:pt idx="0">
                  <c:v>other</c:v>
                </c:pt>
                <c:pt idx="1">
                  <c:v>referral</c:v>
                </c:pt>
                <c:pt idx="2">
                  <c:v>online application</c:v>
                </c:pt>
              </c:strCache>
            </c:strRef>
          </c:cat>
          <c:val>
            <c:numRef>
              <c:f>'Gender and Recruitment'!$B$5:$B$8</c:f>
              <c:numCache>
                <c:formatCode>0.00%</c:formatCode>
                <c:ptCount val="3"/>
                <c:pt idx="0">
                  <c:v>0.375</c:v>
                </c:pt>
                <c:pt idx="1">
                  <c:v>0.375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B-4510-9B26-1BDB3E3179FA}"/>
            </c:ext>
          </c:extLst>
        </c:ser>
        <c:ser>
          <c:idx val="1"/>
          <c:order val="1"/>
          <c:tx>
            <c:strRef>
              <c:f>'Gender and Recruitment'!$C$3:$C$4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Recruitment'!$A$5:$A$8</c:f>
              <c:strCache>
                <c:ptCount val="3"/>
                <c:pt idx="0">
                  <c:v>other</c:v>
                </c:pt>
                <c:pt idx="1">
                  <c:v>referral</c:v>
                </c:pt>
                <c:pt idx="2">
                  <c:v>online application</c:v>
                </c:pt>
              </c:strCache>
            </c:strRef>
          </c:cat>
          <c:val>
            <c:numRef>
              <c:f>'Gender and Recruitment'!$C$5:$C$8</c:f>
              <c:numCache>
                <c:formatCode>0.00%</c:formatCode>
                <c:ptCount val="3"/>
                <c:pt idx="0">
                  <c:v>0.23809523809523808</c:v>
                </c:pt>
                <c:pt idx="1">
                  <c:v>0.35714285714285715</c:v>
                </c:pt>
                <c:pt idx="2">
                  <c:v>0.40476190476190477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B-4510-9B26-1BDB3E3179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04757984"/>
        <c:axId val="1804753824"/>
      </c:barChart>
      <c:catAx>
        <c:axId val="18047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53824"/>
        <c:crosses val="autoZero"/>
        <c:auto val="1"/>
        <c:lblAlgn val="ctr"/>
        <c:lblOffset val="100"/>
        <c:noMultiLvlLbl val="0"/>
      </c:catAx>
      <c:valAx>
        <c:axId val="180475382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04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[HR_DataAnalysisCadMakersAditya.xlsx]Tenure and Personality!PivotTable20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746852605768388E-2"/>
          <c:y val="0.11040333226573396"/>
          <c:w val="0.90901258957692643"/>
          <c:h val="0.74209849366811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'Tenure and Personality'!$B$3:$B$4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'Tenure and Personality'!$A$5:$A$13</c:f>
              <c:strCache>
                <c:ptCount val="8"/>
                <c:pt idx="0">
                  <c:v>3 months</c:v>
                </c:pt>
                <c:pt idx="1">
                  <c:v>6 months</c:v>
                </c:pt>
                <c:pt idx="2">
                  <c:v>10 months</c:v>
                </c:pt>
                <c:pt idx="3">
                  <c:v>12 months</c:v>
                </c:pt>
                <c:pt idx="4">
                  <c:v>18 months</c:v>
                </c:pt>
                <c:pt idx="5">
                  <c:v>24 months</c:v>
                </c:pt>
                <c:pt idx="6">
                  <c:v>36 months</c:v>
                </c:pt>
                <c:pt idx="7">
                  <c:v>48 months</c:v>
                </c:pt>
              </c:strCache>
            </c:strRef>
          </c:cat>
          <c:val>
            <c:numRef>
              <c:f>'Tenure and Personality'!$B$5:$B$13</c:f>
              <c:numCache>
                <c:formatCode>0.00%</c:formatCode>
                <c:ptCount val="8"/>
                <c:pt idx="0">
                  <c:v>6.6666666666666666E-2</c:v>
                </c:pt>
                <c:pt idx="1">
                  <c:v>0.2</c:v>
                </c:pt>
                <c:pt idx="2">
                  <c:v>6.6666666666666666E-2</c:v>
                </c:pt>
                <c:pt idx="3">
                  <c:v>0.33333333333333331</c:v>
                </c:pt>
                <c:pt idx="4">
                  <c:v>6.6666666666666666E-2</c:v>
                </c:pt>
                <c:pt idx="5">
                  <c:v>0.2</c:v>
                </c:pt>
                <c:pt idx="6">
                  <c:v>0</c:v>
                </c:pt>
                <c:pt idx="7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7A-4C2F-BA46-2220DE3F484C}"/>
            </c:ext>
          </c:extLst>
        </c:ser>
        <c:ser>
          <c:idx val="1"/>
          <c:order val="1"/>
          <c:tx>
            <c:strRef>
              <c:f>'Tenure and Personality'!$C$3:$C$4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'Tenure and Personality'!$A$5:$A$13</c:f>
              <c:strCache>
                <c:ptCount val="8"/>
                <c:pt idx="0">
                  <c:v>3 months</c:v>
                </c:pt>
                <c:pt idx="1">
                  <c:v>6 months</c:v>
                </c:pt>
                <c:pt idx="2">
                  <c:v>10 months</c:v>
                </c:pt>
                <c:pt idx="3">
                  <c:v>12 months</c:v>
                </c:pt>
                <c:pt idx="4">
                  <c:v>18 months</c:v>
                </c:pt>
                <c:pt idx="5">
                  <c:v>24 months</c:v>
                </c:pt>
                <c:pt idx="6">
                  <c:v>36 months</c:v>
                </c:pt>
                <c:pt idx="7">
                  <c:v>48 months</c:v>
                </c:pt>
              </c:strCache>
            </c:strRef>
          </c:cat>
          <c:val>
            <c:numRef>
              <c:f>'Tenure and Personality'!$C$5:$C$13</c:f>
              <c:numCache>
                <c:formatCode>0.00%</c:formatCode>
                <c:ptCount val="8"/>
                <c:pt idx="0">
                  <c:v>0.14285714285714285</c:v>
                </c:pt>
                <c:pt idx="1">
                  <c:v>0.22857142857142856</c:v>
                </c:pt>
                <c:pt idx="2">
                  <c:v>0.22857142857142856</c:v>
                </c:pt>
                <c:pt idx="3">
                  <c:v>0.14285714285714285</c:v>
                </c:pt>
                <c:pt idx="4">
                  <c:v>0.11428571428571428</c:v>
                </c:pt>
                <c:pt idx="5">
                  <c:v>8.5714285714285715E-2</c:v>
                </c:pt>
                <c:pt idx="6">
                  <c:v>5.7142857142857141E-2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7A-4C2F-BA46-2220DE3F4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8935904"/>
        <c:axId val="2028924672"/>
      </c:barChart>
      <c:catAx>
        <c:axId val="20289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24672"/>
        <c:crosses val="autoZero"/>
        <c:auto val="1"/>
        <c:lblAlgn val="ctr"/>
        <c:lblOffset val="100"/>
        <c:noMultiLvlLbl val="0"/>
      </c:catAx>
      <c:valAx>
        <c:axId val="20289246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289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63624037675433"/>
          <c:y val="0.10493824022341636"/>
          <c:w val="7.7854675137017534E-2"/>
          <c:h val="0.17062498556449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[HR_DataAnalysisCadMakersAditya.xlsx]Tenure and Personality!PivotTable1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'Tenure and Personality'!$J$3:$J$4</c:f>
              <c:strCache>
                <c:ptCount val="1"/>
                <c:pt idx="0">
                  <c:v>ENTJ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Personality'!$J$5:$J$19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3-4A18-A392-3589B2D9F03E}"/>
            </c:ext>
          </c:extLst>
        </c:ser>
        <c:ser>
          <c:idx val="1"/>
          <c:order val="1"/>
          <c:tx>
            <c:strRef>
              <c:f>'Tenure and Personality'!$K$3:$K$4</c:f>
              <c:strCache>
                <c:ptCount val="1"/>
                <c:pt idx="0">
                  <c:v>ENTP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Personality'!$K$5:$K$19</c:f>
              <c:numCache>
                <c:formatCode>General</c:formatCode>
                <c:ptCount val="7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3-4A18-A392-3589B2D9F03E}"/>
            </c:ext>
          </c:extLst>
        </c:ser>
        <c:ser>
          <c:idx val="2"/>
          <c:order val="2"/>
          <c:tx>
            <c:strRef>
              <c:f>'Tenure and Personality'!$L$3:$L$4</c:f>
              <c:strCache>
                <c:ptCount val="1"/>
                <c:pt idx="0">
                  <c:v>ESFJ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Personality'!$L$5:$L$19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3-4A18-A392-3589B2D9F03E}"/>
            </c:ext>
          </c:extLst>
        </c:ser>
        <c:ser>
          <c:idx val="3"/>
          <c:order val="3"/>
          <c:tx>
            <c:strRef>
              <c:f>'Tenure and Personality'!$M$3:$M$4</c:f>
              <c:strCache>
                <c:ptCount val="1"/>
                <c:pt idx="0">
                  <c:v>ESFP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Personality'!$M$5:$M$19</c:f>
              <c:numCache>
                <c:formatCode>General</c:formatCode>
                <c:ptCount val="7"/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E13-4A18-A392-3589B2D9F03E}"/>
            </c:ext>
          </c:extLst>
        </c:ser>
        <c:ser>
          <c:idx val="4"/>
          <c:order val="4"/>
          <c:tx>
            <c:strRef>
              <c:f>'Tenure and Personality'!$N$3:$N$4</c:f>
              <c:strCache>
                <c:ptCount val="1"/>
                <c:pt idx="0">
                  <c:v>ESTJ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Personality'!$N$5:$N$19</c:f>
              <c:numCache>
                <c:formatCode>General</c:formatCode>
                <c:ptCount val="7"/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E13-4A18-A392-3589B2D9F03E}"/>
            </c:ext>
          </c:extLst>
        </c:ser>
        <c:ser>
          <c:idx val="5"/>
          <c:order val="5"/>
          <c:tx>
            <c:strRef>
              <c:f>'Tenure and Personality'!$O$3:$O$4</c:f>
              <c:strCache>
                <c:ptCount val="1"/>
                <c:pt idx="0">
                  <c:v>ESTP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Personality'!$O$5:$O$19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E13-4A18-A392-3589B2D9F03E}"/>
            </c:ext>
          </c:extLst>
        </c:ser>
        <c:ser>
          <c:idx val="6"/>
          <c:order val="6"/>
          <c:tx>
            <c:strRef>
              <c:f>'Tenure and Personality'!$P$3:$P$4</c:f>
              <c:strCache>
                <c:ptCount val="1"/>
                <c:pt idx="0">
                  <c:v>INTJ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Personality'!$P$5:$P$19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E13-4A18-A392-3589B2D9F03E}"/>
            </c:ext>
          </c:extLst>
        </c:ser>
        <c:ser>
          <c:idx val="7"/>
          <c:order val="7"/>
          <c:tx>
            <c:strRef>
              <c:f>'Tenure and Personality'!$Q$3:$Q$4</c:f>
              <c:strCache>
                <c:ptCount val="1"/>
                <c:pt idx="0">
                  <c:v>ISFJ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Personality'!$Q$5:$Q$19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E13-4A18-A392-3589B2D9F03E}"/>
            </c:ext>
          </c:extLst>
        </c:ser>
        <c:ser>
          <c:idx val="8"/>
          <c:order val="8"/>
          <c:tx>
            <c:strRef>
              <c:f>'Tenure and Personality'!$R$3:$R$4</c:f>
              <c:strCache>
                <c:ptCount val="1"/>
                <c:pt idx="0">
                  <c:v>ISFP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Personality'!$R$5:$R$19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E13-4A18-A392-3589B2D9F03E}"/>
            </c:ext>
          </c:extLst>
        </c:ser>
        <c:ser>
          <c:idx val="9"/>
          <c:order val="9"/>
          <c:tx>
            <c:strRef>
              <c:f>'Tenure and Personality'!$S$3:$S$4</c:f>
              <c:strCache>
                <c:ptCount val="1"/>
                <c:pt idx="0">
                  <c:v>ISTJ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Personality'!$S$5:$S$19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E13-4A18-A392-3589B2D9F03E}"/>
            </c:ext>
          </c:extLst>
        </c:ser>
        <c:ser>
          <c:idx val="10"/>
          <c:order val="10"/>
          <c:tx>
            <c:strRef>
              <c:f>'Tenure and Personality'!$T$3:$T$4</c:f>
              <c:strCache>
                <c:ptCount val="1"/>
                <c:pt idx="0">
                  <c:v>ISTP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'Tenure and Personality'!$I$5:$I$19</c:f>
              <c:multiLvlStrCache>
                <c:ptCount val="7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  <c:pt idx="6">
                    <c:v>yes</c:v>
                  </c:pt>
                </c:lvl>
                <c:lvl>
                  <c:pt idx="0">
                    <c:v>3 months</c:v>
                  </c:pt>
                  <c:pt idx="1">
                    <c:v>6 months</c:v>
                  </c:pt>
                  <c:pt idx="2">
                    <c:v>10 months</c:v>
                  </c:pt>
                  <c:pt idx="3">
                    <c:v>12 months</c:v>
                  </c:pt>
                  <c:pt idx="4">
                    <c:v>18 months</c:v>
                  </c:pt>
                  <c:pt idx="5">
                    <c:v>24 months</c:v>
                  </c:pt>
                  <c:pt idx="6">
                    <c:v>36 months</c:v>
                  </c:pt>
                </c:lvl>
              </c:multiLvlStrCache>
            </c:multiLvlStrRef>
          </c:cat>
          <c:val>
            <c:numRef>
              <c:f>'Tenure and Personality'!$T$5:$T$19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E13-4A18-A392-3589B2D9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338064"/>
        <c:axId val="1825495120"/>
      </c:barChart>
      <c:catAx>
        <c:axId val="18253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95120"/>
        <c:crosses val="autoZero"/>
        <c:auto val="1"/>
        <c:lblAlgn val="ctr"/>
        <c:lblOffset val="100"/>
        <c:noMultiLvlLbl val="0"/>
      </c:catAx>
      <c:valAx>
        <c:axId val="18254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9372822299652"/>
          <c:y val="0.18475632267557676"/>
          <c:w val="0.16933797909407666"/>
          <c:h val="0.51242656081508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[HR_DataAnalysisCadMakersAditya.xlsx]Tenure and Personality!PivotTable5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'Tenure and Personality'!$Z$3:$Z$4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'Tenure and Personality'!$Y$5:$Y$21</c:f>
              <c:strCache>
                <c:ptCount val="16"/>
                <c:pt idx="0">
                  <c:v>ENTJ</c:v>
                </c:pt>
                <c:pt idx="1">
                  <c:v>ESTJ</c:v>
                </c:pt>
                <c:pt idx="2">
                  <c:v>INTJ</c:v>
                </c:pt>
                <c:pt idx="3">
                  <c:v>ENFJ</c:v>
                </c:pt>
                <c:pt idx="4">
                  <c:v>ENTP</c:v>
                </c:pt>
                <c:pt idx="5">
                  <c:v>ENFP</c:v>
                </c:pt>
                <c:pt idx="6">
                  <c:v>ESFP</c:v>
                </c:pt>
                <c:pt idx="7">
                  <c:v>INFJ</c:v>
                </c:pt>
                <c:pt idx="8">
                  <c:v>ISTJ</c:v>
                </c:pt>
                <c:pt idx="9">
                  <c:v>ISTP</c:v>
                </c:pt>
                <c:pt idx="10">
                  <c:v>ISFP</c:v>
                </c:pt>
                <c:pt idx="11">
                  <c:v>ESFJ</c:v>
                </c:pt>
                <c:pt idx="12">
                  <c:v>INTP</c:v>
                </c:pt>
                <c:pt idx="13">
                  <c:v>ISFJ</c:v>
                </c:pt>
                <c:pt idx="14">
                  <c:v>ESTP</c:v>
                </c:pt>
                <c:pt idx="15">
                  <c:v>INFP</c:v>
                </c:pt>
              </c:strCache>
            </c:strRef>
          </c:cat>
          <c:val>
            <c:numRef>
              <c:f>'Tenure and Personality'!$Z$5:$Z$21</c:f>
              <c:numCache>
                <c:formatCode>General</c:formatCode>
                <c:ptCount val="16"/>
                <c:pt idx="1">
                  <c:v>36</c:v>
                </c:pt>
                <c:pt idx="3">
                  <c:v>24</c:v>
                </c:pt>
                <c:pt idx="5">
                  <c:v>12</c:v>
                </c:pt>
                <c:pt idx="6">
                  <c:v>9</c:v>
                </c:pt>
                <c:pt idx="13">
                  <c:v>3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7-416B-BC9E-6010968AF8C6}"/>
            </c:ext>
          </c:extLst>
        </c:ser>
        <c:ser>
          <c:idx val="1"/>
          <c:order val="1"/>
          <c:tx>
            <c:strRef>
              <c:f>'Tenure and Personality'!$AA$3:$AA$4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'Tenure and Personality'!$Y$5:$Y$21</c:f>
              <c:strCache>
                <c:ptCount val="16"/>
                <c:pt idx="0">
                  <c:v>ENTJ</c:v>
                </c:pt>
                <c:pt idx="1">
                  <c:v>ESTJ</c:v>
                </c:pt>
                <c:pt idx="2">
                  <c:v>INTJ</c:v>
                </c:pt>
                <c:pt idx="3">
                  <c:v>ENFJ</c:v>
                </c:pt>
                <c:pt idx="4">
                  <c:v>ENTP</c:v>
                </c:pt>
                <c:pt idx="5">
                  <c:v>ENFP</c:v>
                </c:pt>
                <c:pt idx="6">
                  <c:v>ESFP</c:v>
                </c:pt>
                <c:pt idx="7">
                  <c:v>INFJ</c:v>
                </c:pt>
                <c:pt idx="8">
                  <c:v>ISTJ</c:v>
                </c:pt>
                <c:pt idx="9">
                  <c:v>ISTP</c:v>
                </c:pt>
                <c:pt idx="10">
                  <c:v>ISFP</c:v>
                </c:pt>
                <c:pt idx="11">
                  <c:v>ESFJ</c:v>
                </c:pt>
                <c:pt idx="12">
                  <c:v>INTP</c:v>
                </c:pt>
                <c:pt idx="13">
                  <c:v>ISFJ</c:v>
                </c:pt>
                <c:pt idx="14">
                  <c:v>ESTP</c:v>
                </c:pt>
                <c:pt idx="15">
                  <c:v>INFP</c:v>
                </c:pt>
              </c:strCache>
            </c:strRef>
          </c:cat>
          <c:val>
            <c:numRef>
              <c:f>'Tenure and Personality'!$AA$5:$AA$21</c:f>
              <c:numCache>
                <c:formatCode>General</c:formatCode>
                <c:ptCount val="16"/>
                <c:pt idx="0">
                  <c:v>36</c:v>
                </c:pt>
                <c:pt idx="1">
                  <c:v>32</c:v>
                </c:pt>
                <c:pt idx="2">
                  <c:v>24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  <c:pt idx="6">
                  <c:v>18</c:v>
                </c:pt>
                <c:pt idx="7">
                  <c:v>12</c:v>
                </c:pt>
                <c:pt idx="8">
                  <c:v>10.75</c:v>
                </c:pt>
                <c:pt idx="9">
                  <c:v>10</c:v>
                </c:pt>
                <c:pt idx="10">
                  <c:v>9.5</c:v>
                </c:pt>
                <c:pt idx="11">
                  <c:v>9.4</c:v>
                </c:pt>
                <c:pt idx="12">
                  <c:v>9.3333333333333339</c:v>
                </c:pt>
                <c:pt idx="13">
                  <c:v>7.833333333333333</c:v>
                </c:pt>
                <c:pt idx="14">
                  <c:v>6.75</c:v>
                </c:pt>
                <c:pt idx="1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7-416B-BC9E-6010968AF8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9707680"/>
        <c:axId val="2129695616"/>
      </c:barChart>
      <c:catAx>
        <c:axId val="21297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95616"/>
        <c:crosses val="autoZero"/>
        <c:auto val="1"/>
        <c:lblAlgn val="ctr"/>
        <c:lblOffset val="100"/>
        <c:noMultiLvlLbl val="0"/>
      </c:catAx>
      <c:valAx>
        <c:axId val="2129695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97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[HR_DataAnalysisCadMakersAditya.xlsx]Promotions and Personality!PivotTable2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'Promotions and Personality'!$B$3:$B$4</c:f>
              <c:strCache>
                <c:ptCount val="1"/>
                <c:pt idx="0">
                  <c:v>ENFJ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Personality'!$B$5:$B$8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F-44C6-8619-2DDA5CC6C52F}"/>
            </c:ext>
          </c:extLst>
        </c:ser>
        <c:ser>
          <c:idx val="1"/>
          <c:order val="1"/>
          <c:tx>
            <c:strRef>
              <c:f>'Promotions and Personality'!$C$3:$C$4</c:f>
              <c:strCache>
                <c:ptCount val="1"/>
                <c:pt idx="0">
                  <c:v>ENFP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Personality'!$C$5:$C$8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F-44C6-8619-2DDA5CC6C52F}"/>
            </c:ext>
          </c:extLst>
        </c:ser>
        <c:ser>
          <c:idx val="2"/>
          <c:order val="2"/>
          <c:tx>
            <c:strRef>
              <c:f>'Promotions and Personality'!$D$3:$D$4</c:f>
              <c:strCache>
                <c:ptCount val="1"/>
                <c:pt idx="0">
                  <c:v>ENTJ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Personality'!$D$5:$D$8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F-44C6-8619-2DDA5CC6C52F}"/>
            </c:ext>
          </c:extLst>
        </c:ser>
        <c:ser>
          <c:idx val="3"/>
          <c:order val="3"/>
          <c:tx>
            <c:strRef>
              <c:f>'Promotions and Personality'!$E$3:$E$4</c:f>
              <c:strCache>
                <c:ptCount val="1"/>
                <c:pt idx="0">
                  <c:v>ENTP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Personality'!$E$5:$E$8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F-44C6-8619-2DDA5CC6C52F}"/>
            </c:ext>
          </c:extLst>
        </c:ser>
        <c:ser>
          <c:idx val="4"/>
          <c:order val="4"/>
          <c:tx>
            <c:strRef>
              <c:f>'Promotions and Personality'!$F$3:$F$4</c:f>
              <c:strCache>
                <c:ptCount val="1"/>
                <c:pt idx="0">
                  <c:v>ESFJ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Personality'!$F$5:$F$8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F-44C6-8619-2DDA5CC6C52F}"/>
            </c:ext>
          </c:extLst>
        </c:ser>
        <c:ser>
          <c:idx val="5"/>
          <c:order val="5"/>
          <c:tx>
            <c:strRef>
              <c:f>'Promotions and Personality'!$G$3:$G$4</c:f>
              <c:strCache>
                <c:ptCount val="1"/>
                <c:pt idx="0">
                  <c:v>ESFP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Personality'!$G$5:$G$8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FF-44C6-8619-2DDA5CC6C52F}"/>
            </c:ext>
          </c:extLst>
        </c:ser>
        <c:ser>
          <c:idx val="6"/>
          <c:order val="6"/>
          <c:tx>
            <c:strRef>
              <c:f>'Promotions and Personality'!$H$3:$H$4</c:f>
              <c:strCache>
                <c:ptCount val="1"/>
                <c:pt idx="0">
                  <c:v>ESTJ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Personality'!$H$5:$H$8</c:f>
              <c:numCache>
                <c:formatCode>General</c:formatCode>
                <c:ptCount val="3"/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FF-44C6-8619-2DDA5CC6C52F}"/>
            </c:ext>
          </c:extLst>
        </c:ser>
        <c:ser>
          <c:idx val="7"/>
          <c:order val="7"/>
          <c:tx>
            <c:strRef>
              <c:f>'Promotions and Personality'!$I$3:$I$4</c:f>
              <c:strCache>
                <c:ptCount val="1"/>
                <c:pt idx="0">
                  <c:v>ESTP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Personality'!$I$5:$I$8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FF-44C6-8619-2DDA5CC6C52F}"/>
            </c:ext>
          </c:extLst>
        </c:ser>
        <c:ser>
          <c:idx val="8"/>
          <c:order val="8"/>
          <c:tx>
            <c:strRef>
              <c:f>'Promotions and Personality'!$J$3:$J$4</c:f>
              <c:strCache>
                <c:ptCount val="1"/>
                <c:pt idx="0">
                  <c:v>INFJ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Personality'!$J$5:$J$8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FF-44C6-8619-2DDA5CC6C52F}"/>
            </c:ext>
          </c:extLst>
        </c:ser>
        <c:ser>
          <c:idx val="9"/>
          <c:order val="9"/>
          <c:tx>
            <c:strRef>
              <c:f>'Promotions and Personality'!$K$3:$K$4</c:f>
              <c:strCache>
                <c:ptCount val="1"/>
                <c:pt idx="0">
                  <c:v>INTJ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Personality'!$K$5:$K$8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FF-44C6-8619-2DDA5CC6C52F}"/>
            </c:ext>
          </c:extLst>
        </c:ser>
        <c:ser>
          <c:idx val="10"/>
          <c:order val="10"/>
          <c:tx>
            <c:strRef>
              <c:f>'Promotions and Personality'!$L$3:$L$4</c:f>
              <c:strCache>
                <c:ptCount val="1"/>
                <c:pt idx="0">
                  <c:v>ISFJ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Personality'!$L$5:$L$8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FF-44C6-8619-2DDA5CC6C52F}"/>
            </c:ext>
          </c:extLst>
        </c:ser>
        <c:ser>
          <c:idx val="11"/>
          <c:order val="11"/>
          <c:tx>
            <c:strRef>
              <c:f>'Promotions and Personality'!$M$3:$M$4</c:f>
              <c:strCache>
                <c:ptCount val="1"/>
                <c:pt idx="0">
                  <c:v>ISTJ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'Promotions and Personality'!$A$5:$A$8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'Promotions and Personality'!$M$5:$M$8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FF-44C6-8619-2DDA5CC6C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973184"/>
        <c:axId val="369971936"/>
      </c:barChart>
      <c:catAx>
        <c:axId val="3699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71936"/>
        <c:crosses val="autoZero"/>
        <c:auto val="1"/>
        <c:lblAlgn val="ctr"/>
        <c:lblOffset val="100"/>
        <c:noMultiLvlLbl val="0"/>
      </c:catAx>
      <c:valAx>
        <c:axId val="3699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[HR_DataAnalysisCadMakersAditya.xlsx]Promotions and Personality!PivotTable3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'Promotions and Personality'!$U$3:$U$4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'Promotions and Personality'!$T$5:$T$8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other</c:v>
                </c:pt>
              </c:strCache>
            </c:strRef>
          </c:cat>
          <c:val>
            <c:numRef>
              <c:f>'Promotions and Personality'!$U$5:$U$8</c:f>
              <c:numCache>
                <c:formatCode>0.00%</c:formatCode>
                <c:ptCount val="3"/>
                <c:pt idx="0">
                  <c:v>0.56666666666666665</c:v>
                </c:pt>
                <c:pt idx="1">
                  <c:v>0.5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1-411C-B483-0C4E665D9E33}"/>
            </c:ext>
          </c:extLst>
        </c:ser>
        <c:ser>
          <c:idx val="1"/>
          <c:order val="1"/>
          <c:tx>
            <c:strRef>
              <c:f>'Promotions and Personality'!$V$3:$V$4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'Promotions and Personality'!$T$5:$T$8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other</c:v>
                </c:pt>
              </c:strCache>
            </c:strRef>
          </c:cat>
          <c:val>
            <c:numRef>
              <c:f>'Promotions and Personality'!$V$5:$V$8</c:f>
              <c:numCache>
                <c:formatCode>0.00%</c:formatCode>
                <c:ptCount val="3"/>
                <c:pt idx="0">
                  <c:v>0.16666666666666666</c:v>
                </c:pt>
                <c:pt idx="1">
                  <c:v>0.1875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1-411C-B483-0C4E665D9E33}"/>
            </c:ext>
          </c:extLst>
        </c:ser>
        <c:ser>
          <c:idx val="2"/>
          <c:order val="2"/>
          <c:tx>
            <c:strRef>
              <c:f>'Promotions and Personality'!$W$3:$W$4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'Promotions and Personality'!$T$5:$T$8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other</c:v>
                </c:pt>
              </c:strCache>
            </c:strRef>
          </c:cat>
          <c:val>
            <c:numRef>
              <c:f>'Promotions and Personality'!$W$5:$W$8</c:f>
              <c:numCache>
                <c:formatCode>0.00%</c:formatCode>
                <c:ptCount val="3"/>
                <c:pt idx="0">
                  <c:v>0.16666666666666666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1-411C-B483-0C4E665D9E33}"/>
            </c:ext>
          </c:extLst>
        </c:ser>
        <c:ser>
          <c:idx val="3"/>
          <c:order val="3"/>
          <c:tx>
            <c:strRef>
              <c:f>'Promotions and Personality'!$X$3:$X$4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'Promotions and Personality'!$T$5:$T$8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other</c:v>
                </c:pt>
              </c:strCache>
            </c:strRef>
          </c:cat>
          <c:val>
            <c:numRef>
              <c:f>'Promotions and Personality'!$X$5:$X$8</c:f>
              <c:numCache>
                <c:formatCode>0.00%</c:formatCode>
                <c:ptCount val="3"/>
                <c:pt idx="0">
                  <c:v>0.1</c:v>
                </c:pt>
                <c:pt idx="1">
                  <c:v>0.1875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41-411C-B483-0C4E665D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964448"/>
        <c:axId val="369964864"/>
      </c:barChart>
      <c:catAx>
        <c:axId val="3699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64864"/>
        <c:crosses val="autoZero"/>
        <c:auto val="1"/>
        <c:lblAlgn val="ctr"/>
        <c:lblOffset val="100"/>
        <c:noMultiLvlLbl val="0"/>
      </c:catAx>
      <c:valAx>
        <c:axId val="3699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image" Target="../media/image11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0.sv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svg"/><Relationship Id="rId9" Type="http://schemas.openxmlformats.org/officeDocument/2006/relationships/image" Target="../media/image8.svg"/><Relationship Id="rId1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1</xdr:row>
      <xdr:rowOff>44450</xdr:rowOff>
    </xdr:from>
    <xdr:to>
      <xdr:col>2</xdr:col>
      <xdr:colOff>554850</xdr:colOff>
      <xdr:row>1</xdr:row>
      <xdr:rowOff>505544</xdr:rowOff>
    </xdr:to>
    <xdr:pic>
      <xdr:nvPicPr>
        <xdr:cNvPr id="2" name="Graphic 1" descr="Man">
          <a:extLst>
            <a:ext uri="{FF2B5EF4-FFF2-40B4-BE49-F238E27FC236}">
              <a16:creationId xmlns:a16="http://schemas.microsoft.com/office/drawing/2014/main" id="{2030477B-E65E-4B3C-A5A0-ADF96177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04950" y="228600"/>
          <a:ext cx="459600" cy="454744"/>
        </a:xfrm>
        <a:prstGeom prst="rect">
          <a:avLst/>
        </a:prstGeom>
      </xdr:spPr>
    </xdr:pic>
    <xdr:clientData/>
  </xdr:twoCellAnchor>
  <xdr:twoCellAnchor editAs="oneCell">
    <xdr:from>
      <xdr:col>3</xdr:col>
      <xdr:colOff>6350</xdr:colOff>
      <xdr:row>1</xdr:row>
      <xdr:rowOff>25400</xdr:rowOff>
    </xdr:from>
    <xdr:to>
      <xdr:col>3</xdr:col>
      <xdr:colOff>465950</xdr:colOff>
      <xdr:row>1</xdr:row>
      <xdr:rowOff>486494</xdr:rowOff>
    </xdr:to>
    <xdr:pic>
      <xdr:nvPicPr>
        <xdr:cNvPr id="3" name="Graphic 2" descr="Woman">
          <a:extLst>
            <a:ext uri="{FF2B5EF4-FFF2-40B4-BE49-F238E27FC236}">
              <a16:creationId xmlns:a16="http://schemas.microsoft.com/office/drawing/2014/main" id="{E1D0AA71-629C-4364-A70C-B1917BD1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25650" y="209550"/>
          <a:ext cx="459600" cy="45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</xdr:row>
      <xdr:rowOff>44450</xdr:rowOff>
    </xdr:from>
    <xdr:to>
      <xdr:col>1</xdr:col>
      <xdr:colOff>650100</xdr:colOff>
      <xdr:row>1</xdr:row>
      <xdr:rowOff>506104</xdr:rowOff>
    </xdr:to>
    <xdr:pic>
      <xdr:nvPicPr>
        <xdr:cNvPr id="4" name="Graphic 3" descr="Users">
          <a:extLst>
            <a:ext uri="{FF2B5EF4-FFF2-40B4-BE49-F238E27FC236}">
              <a16:creationId xmlns:a16="http://schemas.microsoft.com/office/drawing/2014/main" id="{704C5DB2-BE33-40CE-8E8A-3BFF6150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00100" y="342900"/>
          <a:ext cx="459600" cy="455304"/>
        </a:xfrm>
        <a:prstGeom prst="rect">
          <a:avLst/>
        </a:prstGeom>
      </xdr:spPr>
    </xdr:pic>
    <xdr:clientData/>
  </xdr:twoCellAnchor>
  <xdr:twoCellAnchor>
    <xdr:from>
      <xdr:col>2</xdr:col>
      <xdr:colOff>297389</xdr:colOff>
      <xdr:row>4</xdr:row>
      <xdr:rowOff>180269</xdr:rowOff>
    </xdr:from>
    <xdr:to>
      <xdr:col>6</xdr:col>
      <xdr:colOff>437443</xdr:colOff>
      <xdr:row>16</xdr:row>
      <xdr:rowOff>56444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DB7E87-6F83-4035-A614-D3091DF4B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38100</xdr:colOff>
      <xdr:row>1</xdr:row>
      <xdr:rowOff>38100</xdr:rowOff>
    </xdr:from>
    <xdr:to>
      <xdr:col>6</xdr:col>
      <xdr:colOff>497700</xdr:colOff>
      <xdr:row>1</xdr:row>
      <xdr:rowOff>492844</xdr:rowOff>
    </xdr:to>
    <xdr:pic>
      <xdr:nvPicPr>
        <xdr:cNvPr id="9" name="Graphic 8" descr="Man">
          <a:extLst>
            <a:ext uri="{FF2B5EF4-FFF2-40B4-BE49-F238E27FC236}">
              <a16:creationId xmlns:a16="http://schemas.microsoft.com/office/drawing/2014/main" id="{69C2048B-AD05-47FD-965B-41A0DD08B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886200" y="333375"/>
          <a:ext cx="459600" cy="45474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28575</xdr:rowOff>
    </xdr:from>
    <xdr:to>
      <xdr:col>7</xdr:col>
      <xdr:colOff>459600</xdr:colOff>
      <xdr:row>1</xdr:row>
      <xdr:rowOff>483319</xdr:rowOff>
    </xdr:to>
    <xdr:pic>
      <xdr:nvPicPr>
        <xdr:cNvPr id="10" name="Graphic 9" descr="Woman">
          <a:extLst>
            <a:ext uri="{FF2B5EF4-FFF2-40B4-BE49-F238E27FC236}">
              <a16:creationId xmlns:a16="http://schemas.microsoft.com/office/drawing/2014/main" id="{A0131FD8-F15F-4C06-B00C-312C8E50C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457700" y="323850"/>
          <a:ext cx="459600" cy="45474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</xdr:row>
      <xdr:rowOff>28575</xdr:rowOff>
    </xdr:from>
    <xdr:to>
      <xdr:col>5</xdr:col>
      <xdr:colOff>554850</xdr:colOff>
      <xdr:row>1</xdr:row>
      <xdr:rowOff>483319</xdr:rowOff>
    </xdr:to>
    <xdr:pic>
      <xdr:nvPicPr>
        <xdr:cNvPr id="11" name="Graphic 10" descr="Users">
          <a:extLst>
            <a:ext uri="{FF2B5EF4-FFF2-40B4-BE49-F238E27FC236}">
              <a16:creationId xmlns:a16="http://schemas.microsoft.com/office/drawing/2014/main" id="{A1DF65A5-EF4D-42A6-8C5F-2897ED197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333750" y="323850"/>
          <a:ext cx="459600" cy="454744"/>
        </a:xfrm>
        <a:prstGeom prst="rect">
          <a:avLst/>
        </a:prstGeom>
      </xdr:spPr>
    </xdr:pic>
    <xdr:clientData/>
  </xdr:twoCellAnchor>
  <xdr:twoCellAnchor>
    <xdr:from>
      <xdr:col>8</xdr:col>
      <xdr:colOff>554216</xdr:colOff>
      <xdr:row>0</xdr:row>
      <xdr:rowOff>7055</xdr:rowOff>
    </xdr:from>
    <xdr:to>
      <xdr:col>21</xdr:col>
      <xdr:colOff>169335</xdr:colOff>
      <xdr:row>18</xdr:row>
      <xdr:rowOff>112888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4E626D-6583-4D92-B33D-DD1F3063D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0</xdr:row>
      <xdr:rowOff>31748</xdr:rowOff>
    </xdr:from>
    <xdr:to>
      <xdr:col>8</xdr:col>
      <xdr:colOff>22224</xdr:colOff>
      <xdr:row>15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4B5C0-6C28-455A-814F-767ADBD2E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49389</xdr:colOff>
      <xdr:row>21</xdr:row>
      <xdr:rowOff>97014</xdr:rowOff>
    </xdr:from>
    <xdr:to>
      <xdr:col>8</xdr:col>
      <xdr:colOff>333022</xdr:colOff>
      <xdr:row>41</xdr:row>
      <xdr:rowOff>39335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5CDCD-FF8B-4F82-869E-BAACBA45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522289</xdr:colOff>
      <xdr:row>20</xdr:row>
      <xdr:rowOff>48154</xdr:rowOff>
    </xdr:from>
    <xdr:to>
      <xdr:col>22</xdr:col>
      <xdr:colOff>218016</xdr:colOff>
      <xdr:row>46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B865A-FEA9-401B-9E75-4920D4A35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39</xdr:col>
      <xdr:colOff>81668</xdr:colOff>
      <xdr:row>44</xdr:row>
      <xdr:rowOff>89958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913284-70FE-4AA5-919D-7460190C7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65880</xdr:colOff>
      <xdr:row>8</xdr:row>
      <xdr:rowOff>162718</xdr:rowOff>
    </xdr:from>
    <xdr:to>
      <xdr:col>12</xdr:col>
      <xdr:colOff>222249</xdr:colOff>
      <xdr:row>30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157E2-EA64-4243-8EEB-64B1A55F1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468842</xdr:colOff>
      <xdr:row>10</xdr:row>
      <xdr:rowOff>149754</xdr:rowOff>
    </xdr:from>
    <xdr:to>
      <xdr:col>25</xdr:col>
      <xdr:colOff>603251</xdr:colOff>
      <xdr:row>29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141E8-7630-4EC8-9EF4-B0B82A627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sin" refreshedDate="44334.850176041669" createdVersion="7" refreshedVersion="7" minRefreshableVersion="3" recordCount="50" xr:uid="{E011A8FD-E0B1-447B-B9B7-2816718C1D96}">
  <cacheSource type="worksheet">
    <worksheetSource ref="B1:H51" sheet="Population Data"/>
  </cacheSource>
  <cacheFields count="7">
    <cacheField name="Gender" numFmtId="0">
      <sharedItems count="2">
        <s v="m"/>
        <s v="f"/>
      </sharedItems>
    </cacheField>
    <cacheField name="Recruitment Channel" numFmtId="0">
      <sharedItems/>
    </cacheField>
    <cacheField name="Education" numFmtId="0">
      <sharedItems/>
    </cacheField>
    <cacheField name="Tenure" numFmtId="0">
      <sharedItems/>
    </cacheField>
    <cacheField name="Tenure (months)" numFmtId="1">
      <sharedItems containsSemiMixedTypes="0" containsString="0" containsNumber="1" containsInteger="1" minValue="3" maxValue="48"/>
    </cacheField>
    <cacheField name="Active" numFmtId="0">
      <sharedItems/>
    </cacheField>
    <cacheField name="Personality" numFmtId="0">
      <sharedItems count="16">
        <s v="ESTJ"/>
        <s v="ENTJ"/>
        <s v="ENFJ"/>
        <s v="ENTP"/>
        <s v="INTJ"/>
        <s v="ISTJ"/>
        <s v="ESFJ"/>
        <s v="ESFP"/>
        <s v="ENFP"/>
        <s v="INTP"/>
        <s v="ESTP"/>
        <s v="INFJ"/>
        <s v="ISFJ"/>
        <s v="ISFP"/>
        <s v="ISTP"/>
        <s v="INF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sin" refreshedDate="44334.850176157408" createdVersion="7" refreshedVersion="7" minRefreshableVersion="3" recordCount="50" xr:uid="{9BAA5314-45FD-4B78-A5DB-D0B6E2D3BD7E}">
  <cacheSource type="worksheet">
    <worksheetSource ref="B1:D51" sheet="Population Data"/>
  </cacheSource>
  <cacheFields count="3">
    <cacheField name="Gender" numFmtId="0">
      <sharedItems count="2">
        <s v="m"/>
        <s v="f"/>
      </sharedItems>
    </cacheField>
    <cacheField name="Recruitment Channel" numFmtId="0">
      <sharedItems count="3">
        <s v="other"/>
        <s v="online application"/>
        <s v="referral"/>
      </sharedItems>
    </cacheField>
    <cacheField name="Edu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sin" refreshedDate="44334.850176273147" createdVersion="7" refreshedVersion="7" minRefreshableVersion="3" recordCount="50" xr:uid="{86702724-B243-484F-B507-9946996EED55}">
  <cacheSource type="worksheet">
    <worksheetSource ref="D1:I51" sheet="Population Data"/>
  </cacheSource>
  <cacheFields count="6">
    <cacheField name="Education" numFmtId="0">
      <sharedItems count="3">
        <s v="bachelors"/>
        <s v="masters"/>
        <s v="other"/>
      </sharedItems>
    </cacheField>
    <cacheField name="Tenure" numFmtId="0">
      <sharedItems count="8">
        <s v="48 months"/>
        <s v="36 months"/>
        <s v="24 months"/>
        <s v="18 months"/>
        <s v="12 months"/>
        <s v="10 months"/>
        <s v="6 months"/>
        <s v="3 months"/>
      </sharedItems>
    </cacheField>
    <cacheField name="Tenure (months)" numFmtId="1">
      <sharedItems containsSemiMixedTypes="0" containsString="0" containsNumber="1" containsInteger="1" minValue="3" maxValue="48"/>
    </cacheField>
    <cacheField name="Active" numFmtId="0">
      <sharedItems count="2">
        <s v="no"/>
        <s v="yes"/>
      </sharedItems>
    </cacheField>
    <cacheField name="Personality" numFmtId="0">
      <sharedItems count="16">
        <s v="ESTJ"/>
        <s v="ENTJ"/>
        <s v="ENFJ"/>
        <s v="ENTP"/>
        <s v="INTJ"/>
        <s v="ISTJ"/>
        <s v="ESFJ"/>
        <s v="ESFP"/>
        <s v="ENFP"/>
        <s v="INTP"/>
        <s v="ESTP"/>
        <s v="INFJ"/>
        <s v="ISFJ"/>
        <s v="ISFP"/>
        <s v="ISTP"/>
        <s v="INFP"/>
      </sharedItems>
    </cacheField>
    <cacheField name="Promotions" numFmtId="0">
      <sharedItems containsSemiMixedTypes="0" containsString="0" containsNumber="1" containsInteger="1" minValue="0" maxValue="3" count="4"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sin" refreshedDate="44334.85017662037" createdVersion="7" refreshedVersion="7" minRefreshableVersion="3" recordCount="50" xr:uid="{842EF492-C524-4246-BC77-D8434DC7C263}">
  <cacheSource type="worksheet">
    <worksheetSource ref="E1:I51" sheet="Population Data"/>
  </cacheSource>
  <cacheFields count="5">
    <cacheField name="Tenure" numFmtId="0">
      <sharedItems count="8">
        <s v="48 months"/>
        <s v="36 months"/>
        <s v="24 months"/>
        <s v="18 months"/>
        <s v="12 months"/>
        <s v="10 months"/>
        <s v="6 months"/>
        <s v="3 months"/>
      </sharedItems>
    </cacheField>
    <cacheField name="Tenure (months)" numFmtId="1">
      <sharedItems containsSemiMixedTypes="0" containsString="0" containsNumber="1" containsInteger="1" minValue="3" maxValue="48"/>
    </cacheField>
    <cacheField name="Active" numFmtId="0">
      <sharedItems count="2">
        <s v="no"/>
        <s v="yes"/>
      </sharedItems>
    </cacheField>
    <cacheField name="Personality" numFmtId="0">
      <sharedItems/>
    </cacheField>
    <cacheField name="Promotion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other"/>
    <s v="bachelors"/>
    <s v="48 months"/>
    <n v="48"/>
    <s v="no"/>
    <x v="0"/>
  </r>
  <r>
    <x v="1"/>
    <s v="online application"/>
    <s v="bachelors"/>
    <s v="36 months"/>
    <n v="36"/>
    <s v="yes"/>
    <x v="0"/>
  </r>
  <r>
    <x v="0"/>
    <s v="online application"/>
    <s v="masters"/>
    <s v="36 months"/>
    <n v="36"/>
    <s v="yes"/>
    <x v="1"/>
  </r>
  <r>
    <x v="0"/>
    <s v="online application"/>
    <s v="bachelors"/>
    <s v="24 months"/>
    <n v="24"/>
    <s v="no"/>
    <x v="2"/>
  </r>
  <r>
    <x v="0"/>
    <s v="referral"/>
    <s v="bachelors"/>
    <s v="24 months"/>
    <n v="24"/>
    <s v="no"/>
    <x v="3"/>
  </r>
  <r>
    <x v="0"/>
    <s v="other"/>
    <s v="bachelors"/>
    <s v="24 months"/>
    <n v="24"/>
    <s v="yes"/>
    <x v="0"/>
  </r>
  <r>
    <x v="0"/>
    <s v="online application"/>
    <s v="bachelors"/>
    <s v="24 months"/>
    <n v="24"/>
    <s v="yes"/>
    <x v="0"/>
  </r>
  <r>
    <x v="1"/>
    <s v="other"/>
    <s v="masters"/>
    <s v="24 months"/>
    <n v="24"/>
    <s v="no"/>
    <x v="2"/>
  </r>
  <r>
    <x v="0"/>
    <s v="other"/>
    <s v="masters"/>
    <s v="24 months"/>
    <n v="24"/>
    <s v="yes"/>
    <x v="4"/>
  </r>
  <r>
    <x v="0"/>
    <s v="referral"/>
    <s v="bachelors"/>
    <s v="18 months"/>
    <n v="18"/>
    <s v="no"/>
    <x v="2"/>
  </r>
  <r>
    <x v="0"/>
    <s v="online application"/>
    <s v="bachelors"/>
    <s v="18 months"/>
    <n v="18"/>
    <s v="yes"/>
    <x v="3"/>
  </r>
  <r>
    <x v="0"/>
    <s v="online application"/>
    <s v="bachelors"/>
    <s v="18 months"/>
    <n v="18"/>
    <s v="yes"/>
    <x v="5"/>
  </r>
  <r>
    <x v="0"/>
    <s v="other"/>
    <s v="masters"/>
    <s v="18 months"/>
    <n v="18"/>
    <s v="yes"/>
    <x v="6"/>
  </r>
  <r>
    <x v="0"/>
    <s v="referral"/>
    <s v="masters"/>
    <s v="18 months"/>
    <n v="18"/>
    <s v="yes"/>
    <x v="7"/>
  </r>
  <r>
    <x v="1"/>
    <s v="other"/>
    <s v="bachelors"/>
    <s v="12 months"/>
    <n v="12"/>
    <s v="no"/>
    <x v="8"/>
  </r>
  <r>
    <x v="0"/>
    <s v="online application"/>
    <s v="bachelors"/>
    <s v="12 months"/>
    <n v="12"/>
    <s v="no"/>
    <x v="9"/>
  </r>
  <r>
    <x v="1"/>
    <s v="online application"/>
    <s v="bachelors"/>
    <s v="12 months"/>
    <n v="12"/>
    <s v="yes"/>
    <x v="7"/>
  </r>
  <r>
    <x v="0"/>
    <s v="referral"/>
    <s v="bachelors"/>
    <s v="12 months"/>
    <n v="12"/>
    <s v="yes"/>
    <x v="10"/>
  </r>
  <r>
    <x v="0"/>
    <s v="referral"/>
    <s v="bachelors"/>
    <s v="12 months"/>
    <n v="12"/>
    <s v="yes"/>
    <x v="5"/>
  </r>
  <r>
    <x v="1"/>
    <s v="referral"/>
    <s v="masters"/>
    <s v="12 months"/>
    <n v="12"/>
    <s v="no"/>
    <x v="8"/>
  </r>
  <r>
    <x v="0"/>
    <s v="other"/>
    <s v="masters"/>
    <s v="12 months"/>
    <n v="12"/>
    <s v="no"/>
    <x v="8"/>
  </r>
  <r>
    <x v="0"/>
    <s v="referral"/>
    <s v="masters"/>
    <s v="12 months"/>
    <n v="12"/>
    <s v="no"/>
    <x v="11"/>
  </r>
  <r>
    <x v="0"/>
    <s v="online application"/>
    <s v="other"/>
    <s v="12 months"/>
    <n v="12"/>
    <s v="yes"/>
    <x v="12"/>
  </r>
  <r>
    <x v="0"/>
    <s v="referral"/>
    <s v="masters"/>
    <s v="12 months"/>
    <n v="12"/>
    <s v="yes"/>
    <x v="13"/>
  </r>
  <r>
    <x v="0"/>
    <s v="online application"/>
    <s v="bachelors"/>
    <s v="10 months"/>
    <n v="10"/>
    <s v="no"/>
    <x v="9"/>
  </r>
  <r>
    <x v="0"/>
    <s v="online application"/>
    <s v="bachelors"/>
    <s v="10 months"/>
    <n v="10"/>
    <s v="yes"/>
    <x v="6"/>
  </r>
  <r>
    <x v="0"/>
    <s v="online application"/>
    <s v="bachelors"/>
    <s v="10 months"/>
    <n v="10"/>
    <s v="yes"/>
    <x v="12"/>
  </r>
  <r>
    <x v="0"/>
    <s v="referral"/>
    <s v="bachelors"/>
    <s v="10 months"/>
    <n v="10"/>
    <s v="yes"/>
    <x v="12"/>
  </r>
  <r>
    <x v="0"/>
    <s v="online application"/>
    <s v="bachelors"/>
    <s v="10 months"/>
    <n v="10"/>
    <s v="yes"/>
    <x v="5"/>
  </r>
  <r>
    <x v="0"/>
    <s v="online application"/>
    <s v="bachelors"/>
    <s v="10 months"/>
    <n v="10"/>
    <s v="yes"/>
    <x v="14"/>
  </r>
  <r>
    <x v="0"/>
    <s v="other"/>
    <s v="masters"/>
    <s v="10 months"/>
    <n v="10"/>
    <s v="yes"/>
    <x v="6"/>
  </r>
  <r>
    <x v="0"/>
    <s v="other"/>
    <s v="masters"/>
    <s v="10 months"/>
    <n v="10"/>
    <s v="yes"/>
    <x v="13"/>
  </r>
  <r>
    <x v="0"/>
    <s v="referral"/>
    <s v="other"/>
    <s v="10 months"/>
    <n v="10"/>
    <s v="yes"/>
    <x v="13"/>
  </r>
  <r>
    <x v="1"/>
    <s v="referral"/>
    <s v="bachelors"/>
    <s v="6 months"/>
    <n v="6"/>
    <s v="no"/>
    <x v="15"/>
  </r>
  <r>
    <x v="0"/>
    <s v="referral"/>
    <s v="bachelors"/>
    <s v="6 months"/>
    <n v="6"/>
    <s v="no"/>
    <x v="9"/>
  </r>
  <r>
    <x v="1"/>
    <s v="referral"/>
    <s v="bachelors"/>
    <s v="6 months"/>
    <n v="6"/>
    <s v="yes"/>
    <x v="7"/>
  </r>
  <r>
    <x v="0"/>
    <s v="online application"/>
    <s v="bachelors"/>
    <s v="6 months"/>
    <n v="6"/>
    <s v="yes"/>
    <x v="6"/>
  </r>
  <r>
    <x v="0"/>
    <s v="referral"/>
    <s v="bachelors"/>
    <s v="6 months"/>
    <n v="6"/>
    <s v="yes"/>
    <x v="10"/>
  </r>
  <r>
    <x v="0"/>
    <s v="referral"/>
    <s v="bachelors"/>
    <s v="6 months"/>
    <n v="6"/>
    <s v="yes"/>
    <x v="10"/>
  </r>
  <r>
    <x v="0"/>
    <s v="referral"/>
    <s v="bachelors"/>
    <s v="6 months"/>
    <n v="6"/>
    <s v="yes"/>
    <x v="12"/>
  </r>
  <r>
    <x v="0"/>
    <s v="referral"/>
    <s v="masters"/>
    <s v="6 months"/>
    <n v="6"/>
    <s v="yes"/>
    <x v="3"/>
  </r>
  <r>
    <x v="0"/>
    <s v="other"/>
    <s v="masters"/>
    <s v="6 months"/>
    <n v="6"/>
    <s v="yes"/>
    <x v="12"/>
  </r>
  <r>
    <x v="0"/>
    <s v="online application"/>
    <s v="masters"/>
    <s v="6 months"/>
    <n v="6"/>
    <s v="yes"/>
    <x v="13"/>
  </r>
  <r>
    <x v="0"/>
    <s v="online application"/>
    <s v="other"/>
    <s v="6 months"/>
    <n v="6"/>
    <s v="no"/>
    <x v="15"/>
  </r>
  <r>
    <x v="0"/>
    <s v="online application"/>
    <s v="bachelors"/>
    <s v="3 months"/>
    <n v="3"/>
    <s v="no"/>
    <x v="15"/>
  </r>
  <r>
    <x v="0"/>
    <s v="other"/>
    <s v="bachelors"/>
    <s v="3 months"/>
    <n v="3"/>
    <s v="yes"/>
    <x v="5"/>
  </r>
  <r>
    <x v="1"/>
    <s v="other"/>
    <s v="bachelors"/>
    <s v="3 months"/>
    <n v="3"/>
    <s v="yes"/>
    <x v="12"/>
  </r>
  <r>
    <x v="0"/>
    <s v="other"/>
    <s v="masters"/>
    <s v="3 months"/>
    <n v="3"/>
    <s v="yes"/>
    <x v="6"/>
  </r>
  <r>
    <x v="0"/>
    <s v="online application"/>
    <s v="masters"/>
    <s v="3 months"/>
    <n v="3"/>
    <s v="yes"/>
    <x v="10"/>
  </r>
  <r>
    <x v="0"/>
    <s v="referral"/>
    <s v="other"/>
    <s v="3 months"/>
    <n v="3"/>
    <s v="yes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bachelors"/>
  </r>
  <r>
    <x v="1"/>
    <x v="1"/>
    <s v="bachelors"/>
  </r>
  <r>
    <x v="0"/>
    <x v="1"/>
    <s v="masters"/>
  </r>
  <r>
    <x v="0"/>
    <x v="1"/>
    <s v="bachelors"/>
  </r>
  <r>
    <x v="0"/>
    <x v="2"/>
    <s v="bachelors"/>
  </r>
  <r>
    <x v="0"/>
    <x v="0"/>
    <s v="bachelors"/>
  </r>
  <r>
    <x v="0"/>
    <x v="1"/>
    <s v="bachelors"/>
  </r>
  <r>
    <x v="1"/>
    <x v="0"/>
    <s v="masters"/>
  </r>
  <r>
    <x v="0"/>
    <x v="0"/>
    <s v="masters"/>
  </r>
  <r>
    <x v="0"/>
    <x v="2"/>
    <s v="bachelors"/>
  </r>
  <r>
    <x v="0"/>
    <x v="1"/>
    <s v="bachelors"/>
  </r>
  <r>
    <x v="0"/>
    <x v="1"/>
    <s v="bachelors"/>
  </r>
  <r>
    <x v="0"/>
    <x v="0"/>
    <s v="masters"/>
  </r>
  <r>
    <x v="0"/>
    <x v="2"/>
    <s v="masters"/>
  </r>
  <r>
    <x v="1"/>
    <x v="0"/>
    <s v="bachelors"/>
  </r>
  <r>
    <x v="0"/>
    <x v="1"/>
    <s v="bachelors"/>
  </r>
  <r>
    <x v="1"/>
    <x v="1"/>
    <s v="bachelors"/>
  </r>
  <r>
    <x v="0"/>
    <x v="2"/>
    <s v="bachelors"/>
  </r>
  <r>
    <x v="0"/>
    <x v="2"/>
    <s v="bachelors"/>
  </r>
  <r>
    <x v="1"/>
    <x v="2"/>
    <s v="masters"/>
  </r>
  <r>
    <x v="0"/>
    <x v="0"/>
    <s v="masters"/>
  </r>
  <r>
    <x v="0"/>
    <x v="2"/>
    <s v="masters"/>
  </r>
  <r>
    <x v="0"/>
    <x v="1"/>
    <s v="other"/>
  </r>
  <r>
    <x v="0"/>
    <x v="2"/>
    <s v="masters"/>
  </r>
  <r>
    <x v="0"/>
    <x v="1"/>
    <s v="bachelors"/>
  </r>
  <r>
    <x v="0"/>
    <x v="1"/>
    <s v="bachelors"/>
  </r>
  <r>
    <x v="0"/>
    <x v="1"/>
    <s v="bachelors"/>
  </r>
  <r>
    <x v="0"/>
    <x v="2"/>
    <s v="bachelors"/>
  </r>
  <r>
    <x v="0"/>
    <x v="1"/>
    <s v="bachelors"/>
  </r>
  <r>
    <x v="0"/>
    <x v="1"/>
    <s v="bachelors"/>
  </r>
  <r>
    <x v="0"/>
    <x v="0"/>
    <s v="masters"/>
  </r>
  <r>
    <x v="0"/>
    <x v="0"/>
    <s v="masters"/>
  </r>
  <r>
    <x v="0"/>
    <x v="2"/>
    <s v="other"/>
  </r>
  <r>
    <x v="1"/>
    <x v="2"/>
    <s v="bachelors"/>
  </r>
  <r>
    <x v="0"/>
    <x v="2"/>
    <s v="bachelors"/>
  </r>
  <r>
    <x v="1"/>
    <x v="2"/>
    <s v="bachelors"/>
  </r>
  <r>
    <x v="0"/>
    <x v="1"/>
    <s v="bachelors"/>
  </r>
  <r>
    <x v="0"/>
    <x v="2"/>
    <s v="bachelors"/>
  </r>
  <r>
    <x v="0"/>
    <x v="2"/>
    <s v="bachelors"/>
  </r>
  <r>
    <x v="0"/>
    <x v="2"/>
    <s v="bachelors"/>
  </r>
  <r>
    <x v="0"/>
    <x v="2"/>
    <s v="masters"/>
  </r>
  <r>
    <x v="0"/>
    <x v="0"/>
    <s v="masters"/>
  </r>
  <r>
    <x v="0"/>
    <x v="1"/>
    <s v="masters"/>
  </r>
  <r>
    <x v="0"/>
    <x v="1"/>
    <s v="other"/>
  </r>
  <r>
    <x v="0"/>
    <x v="1"/>
    <s v="bachelors"/>
  </r>
  <r>
    <x v="0"/>
    <x v="0"/>
    <s v="bachelors"/>
  </r>
  <r>
    <x v="1"/>
    <x v="0"/>
    <s v="bachelors"/>
  </r>
  <r>
    <x v="0"/>
    <x v="0"/>
    <s v="masters"/>
  </r>
  <r>
    <x v="0"/>
    <x v="1"/>
    <s v="masters"/>
  </r>
  <r>
    <x v="0"/>
    <x v="2"/>
    <s v="othe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48"/>
    <x v="0"/>
    <x v="0"/>
    <x v="0"/>
  </r>
  <r>
    <x v="0"/>
    <x v="1"/>
    <n v="36"/>
    <x v="1"/>
    <x v="0"/>
    <x v="0"/>
  </r>
  <r>
    <x v="1"/>
    <x v="1"/>
    <n v="36"/>
    <x v="1"/>
    <x v="1"/>
    <x v="0"/>
  </r>
  <r>
    <x v="0"/>
    <x v="2"/>
    <n v="24"/>
    <x v="0"/>
    <x v="2"/>
    <x v="1"/>
  </r>
  <r>
    <x v="0"/>
    <x v="2"/>
    <n v="24"/>
    <x v="0"/>
    <x v="3"/>
    <x v="1"/>
  </r>
  <r>
    <x v="0"/>
    <x v="2"/>
    <n v="24"/>
    <x v="1"/>
    <x v="0"/>
    <x v="1"/>
  </r>
  <r>
    <x v="0"/>
    <x v="2"/>
    <n v="24"/>
    <x v="1"/>
    <x v="0"/>
    <x v="0"/>
  </r>
  <r>
    <x v="1"/>
    <x v="2"/>
    <n v="24"/>
    <x v="0"/>
    <x v="2"/>
    <x v="0"/>
  </r>
  <r>
    <x v="1"/>
    <x v="2"/>
    <n v="24"/>
    <x v="1"/>
    <x v="4"/>
    <x v="0"/>
  </r>
  <r>
    <x v="0"/>
    <x v="3"/>
    <n v="18"/>
    <x v="0"/>
    <x v="2"/>
    <x v="1"/>
  </r>
  <r>
    <x v="0"/>
    <x v="3"/>
    <n v="18"/>
    <x v="1"/>
    <x v="3"/>
    <x v="2"/>
  </r>
  <r>
    <x v="0"/>
    <x v="3"/>
    <n v="18"/>
    <x v="1"/>
    <x v="5"/>
    <x v="1"/>
  </r>
  <r>
    <x v="1"/>
    <x v="3"/>
    <n v="18"/>
    <x v="1"/>
    <x v="6"/>
    <x v="1"/>
  </r>
  <r>
    <x v="1"/>
    <x v="3"/>
    <n v="18"/>
    <x v="1"/>
    <x v="7"/>
    <x v="1"/>
  </r>
  <r>
    <x v="0"/>
    <x v="4"/>
    <n v="12"/>
    <x v="0"/>
    <x v="8"/>
    <x v="3"/>
  </r>
  <r>
    <x v="0"/>
    <x v="4"/>
    <n v="12"/>
    <x v="0"/>
    <x v="9"/>
    <x v="3"/>
  </r>
  <r>
    <x v="0"/>
    <x v="4"/>
    <n v="12"/>
    <x v="1"/>
    <x v="7"/>
    <x v="3"/>
  </r>
  <r>
    <x v="0"/>
    <x v="4"/>
    <n v="12"/>
    <x v="1"/>
    <x v="10"/>
    <x v="2"/>
  </r>
  <r>
    <x v="0"/>
    <x v="4"/>
    <n v="12"/>
    <x v="1"/>
    <x v="5"/>
    <x v="2"/>
  </r>
  <r>
    <x v="1"/>
    <x v="4"/>
    <n v="12"/>
    <x v="0"/>
    <x v="8"/>
    <x v="2"/>
  </r>
  <r>
    <x v="1"/>
    <x v="4"/>
    <n v="12"/>
    <x v="0"/>
    <x v="8"/>
    <x v="3"/>
  </r>
  <r>
    <x v="1"/>
    <x v="4"/>
    <n v="12"/>
    <x v="0"/>
    <x v="11"/>
    <x v="2"/>
  </r>
  <r>
    <x v="2"/>
    <x v="4"/>
    <n v="12"/>
    <x v="1"/>
    <x v="12"/>
    <x v="2"/>
  </r>
  <r>
    <x v="1"/>
    <x v="4"/>
    <n v="12"/>
    <x v="1"/>
    <x v="13"/>
    <x v="3"/>
  </r>
  <r>
    <x v="0"/>
    <x v="5"/>
    <n v="10"/>
    <x v="0"/>
    <x v="9"/>
    <x v="3"/>
  </r>
  <r>
    <x v="0"/>
    <x v="5"/>
    <n v="10"/>
    <x v="1"/>
    <x v="6"/>
    <x v="3"/>
  </r>
  <r>
    <x v="0"/>
    <x v="5"/>
    <n v="10"/>
    <x v="1"/>
    <x v="12"/>
    <x v="2"/>
  </r>
  <r>
    <x v="0"/>
    <x v="5"/>
    <n v="10"/>
    <x v="1"/>
    <x v="12"/>
    <x v="3"/>
  </r>
  <r>
    <x v="0"/>
    <x v="5"/>
    <n v="10"/>
    <x v="1"/>
    <x v="5"/>
    <x v="2"/>
  </r>
  <r>
    <x v="0"/>
    <x v="5"/>
    <n v="10"/>
    <x v="1"/>
    <x v="14"/>
    <x v="3"/>
  </r>
  <r>
    <x v="1"/>
    <x v="5"/>
    <n v="10"/>
    <x v="1"/>
    <x v="6"/>
    <x v="2"/>
  </r>
  <r>
    <x v="1"/>
    <x v="5"/>
    <n v="10"/>
    <x v="1"/>
    <x v="13"/>
    <x v="3"/>
  </r>
  <r>
    <x v="2"/>
    <x v="5"/>
    <n v="10"/>
    <x v="1"/>
    <x v="13"/>
    <x v="3"/>
  </r>
  <r>
    <x v="0"/>
    <x v="6"/>
    <n v="6"/>
    <x v="0"/>
    <x v="15"/>
    <x v="3"/>
  </r>
  <r>
    <x v="0"/>
    <x v="6"/>
    <n v="6"/>
    <x v="0"/>
    <x v="9"/>
    <x v="3"/>
  </r>
  <r>
    <x v="0"/>
    <x v="6"/>
    <n v="6"/>
    <x v="1"/>
    <x v="7"/>
    <x v="3"/>
  </r>
  <r>
    <x v="0"/>
    <x v="6"/>
    <n v="6"/>
    <x v="1"/>
    <x v="6"/>
    <x v="3"/>
  </r>
  <r>
    <x v="0"/>
    <x v="6"/>
    <n v="6"/>
    <x v="1"/>
    <x v="10"/>
    <x v="3"/>
  </r>
  <r>
    <x v="0"/>
    <x v="6"/>
    <n v="6"/>
    <x v="1"/>
    <x v="10"/>
    <x v="3"/>
  </r>
  <r>
    <x v="0"/>
    <x v="6"/>
    <n v="6"/>
    <x v="1"/>
    <x v="12"/>
    <x v="3"/>
  </r>
  <r>
    <x v="1"/>
    <x v="6"/>
    <n v="6"/>
    <x v="1"/>
    <x v="3"/>
    <x v="3"/>
  </r>
  <r>
    <x v="1"/>
    <x v="6"/>
    <n v="6"/>
    <x v="1"/>
    <x v="12"/>
    <x v="3"/>
  </r>
  <r>
    <x v="1"/>
    <x v="6"/>
    <n v="6"/>
    <x v="1"/>
    <x v="13"/>
    <x v="3"/>
  </r>
  <r>
    <x v="2"/>
    <x v="6"/>
    <n v="6"/>
    <x v="0"/>
    <x v="15"/>
    <x v="3"/>
  </r>
  <r>
    <x v="0"/>
    <x v="7"/>
    <n v="3"/>
    <x v="0"/>
    <x v="15"/>
    <x v="3"/>
  </r>
  <r>
    <x v="0"/>
    <x v="7"/>
    <n v="3"/>
    <x v="1"/>
    <x v="5"/>
    <x v="3"/>
  </r>
  <r>
    <x v="0"/>
    <x v="7"/>
    <n v="3"/>
    <x v="1"/>
    <x v="12"/>
    <x v="3"/>
  </r>
  <r>
    <x v="1"/>
    <x v="7"/>
    <n v="3"/>
    <x v="1"/>
    <x v="6"/>
    <x v="3"/>
  </r>
  <r>
    <x v="1"/>
    <x v="7"/>
    <n v="3"/>
    <x v="1"/>
    <x v="10"/>
    <x v="3"/>
  </r>
  <r>
    <x v="2"/>
    <x v="7"/>
    <n v="3"/>
    <x v="1"/>
    <x v="1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48"/>
    <x v="0"/>
    <s v="ESTJ"/>
    <n v="3"/>
  </r>
  <r>
    <x v="1"/>
    <n v="36"/>
    <x v="1"/>
    <s v="ESTJ"/>
    <n v="3"/>
  </r>
  <r>
    <x v="1"/>
    <n v="36"/>
    <x v="1"/>
    <s v="ENTJ"/>
    <n v="3"/>
  </r>
  <r>
    <x v="2"/>
    <n v="24"/>
    <x v="0"/>
    <s v="ENFJ"/>
    <n v="2"/>
  </r>
  <r>
    <x v="2"/>
    <n v="24"/>
    <x v="0"/>
    <s v="ENTP"/>
    <n v="2"/>
  </r>
  <r>
    <x v="2"/>
    <n v="24"/>
    <x v="1"/>
    <s v="ESTJ"/>
    <n v="2"/>
  </r>
  <r>
    <x v="2"/>
    <n v="24"/>
    <x v="1"/>
    <s v="ESTJ"/>
    <n v="3"/>
  </r>
  <r>
    <x v="2"/>
    <n v="24"/>
    <x v="0"/>
    <s v="ENFJ"/>
    <n v="3"/>
  </r>
  <r>
    <x v="2"/>
    <n v="24"/>
    <x v="1"/>
    <s v="INTJ"/>
    <n v="3"/>
  </r>
  <r>
    <x v="3"/>
    <n v="18"/>
    <x v="0"/>
    <s v="ENFJ"/>
    <n v="2"/>
  </r>
  <r>
    <x v="3"/>
    <n v="18"/>
    <x v="1"/>
    <s v="ENTP"/>
    <n v="1"/>
  </r>
  <r>
    <x v="3"/>
    <n v="18"/>
    <x v="1"/>
    <s v="ISTJ"/>
    <n v="2"/>
  </r>
  <r>
    <x v="3"/>
    <n v="18"/>
    <x v="1"/>
    <s v="ESFJ"/>
    <n v="2"/>
  </r>
  <r>
    <x v="3"/>
    <n v="18"/>
    <x v="1"/>
    <s v="ESFP"/>
    <n v="2"/>
  </r>
  <r>
    <x v="4"/>
    <n v="12"/>
    <x v="0"/>
    <s v="ENFP"/>
    <n v="0"/>
  </r>
  <r>
    <x v="4"/>
    <n v="12"/>
    <x v="0"/>
    <s v="INTP"/>
    <n v="0"/>
  </r>
  <r>
    <x v="4"/>
    <n v="12"/>
    <x v="1"/>
    <s v="ESFP"/>
    <n v="0"/>
  </r>
  <r>
    <x v="4"/>
    <n v="12"/>
    <x v="1"/>
    <s v="ESTP"/>
    <n v="1"/>
  </r>
  <r>
    <x v="4"/>
    <n v="12"/>
    <x v="1"/>
    <s v="ISTJ"/>
    <n v="1"/>
  </r>
  <r>
    <x v="4"/>
    <n v="12"/>
    <x v="0"/>
    <s v="ENFP"/>
    <n v="1"/>
  </r>
  <r>
    <x v="4"/>
    <n v="12"/>
    <x v="0"/>
    <s v="ENFP"/>
    <n v="0"/>
  </r>
  <r>
    <x v="4"/>
    <n v="12"/>
    <x v="0"/>
    <s v="INFJ"/>
    <n v="1"/>
  </r>
  <r>
    <x v="4"/>
    <n v="12"/>
    <x v="1"/>
    <s v="ISFJ"/>
    <n v="1"/>
  </r>
  <r>
    <x v="4"/>
    <n v="12"/>
    <x v="1"/>
    <s v="ISFP"/>
    <n v="0"/>
  </r>
  <r>
    <x v="5"/>
    <n v="10"/>
    <x v="0"/>
    <s v="INTP"/>
    <n v="0"/>
  </r>
  <r>
    <x v="5"/>
    <n v="10"/>
    <x v="1"/>
    <s v="ESFJ"/>
    <n v="0"/>
  </r>
  <r>
    <x v="5"/>
    <n v="10"/>
    <x v="1"/>
    <s v="ISFJ"/>
    <n v="1"/>
  </r>
  <r>
    <x v="5"/>
    <n v="10"/>
    <x v="1"/>
    <s v="ISFJ"/>
    <n v="0"/>
  </r>
  <r>
    <x v="5"/>
    <n v="10"/>
    <x v="1"/>
    <s v="ISTJ"/>
    <n v="1"/>
  </r>
  <r>
    <x v="5"/>
    <n v="10"/>
    <x v="1"/>
    <s v="ISTP"/>
    <n v="0"/>
  </r>
  <r>
    <x v="5"/>
    <n v="10"/>
    <x v="1"/>
    <s v="ESFJ"/>
    <n v="1"/>
  </r>
  <r>
    <x v="5"/>
    <n v="10"/>
    <x v="1"/>
    <s v="ISFP"/>
    <n v="0"/>
  </r>
  <r>
    <x v="5"/>
    <n v="10"/>
    <x v="1"/>
    <s v="ISFP"/>
    <n v="0"/>
  </r>
  <r>
    <x v="6"/>
    <n v="6"/>
    <x v="0"/>
    <s v="INFP"/>
    <n v="0"/>
  </r>
  <r>
    <x v="6"/>
    <n v="6"/>
    <x v="0"/>
    <s v="INTP"/>
    <n v="0"/>
  </r>
  <r>
    <x v="6"/>
    <n v="6"/>
    <x v="1"/>
    <s v="ESFP"/>
    <n v="0"/>
  </r>
  <r>
    <x v="6"/>
    <n v="6"/>
    <x v="1"/>
    <s v="ESFJ"/>
    <n v="0"/>
  </r>
  <r>
    <x v="6"/>
    <n v="6"/>
    <x v="1"/>
    <s v="ESTP"/>
    <n v="0"/>
  </r>
  <r>
    <x v="6"/>
    <n v="6"/>
    <x v="1"/>
    <s v="ESTP"/>
    <n v="0"/>
  </r>
  <r>
    <x v="6"/>
    <n v="6"/>
    <x v="1"/>
    <s v="ISFJ"/>
    <n v="0"/>
  </r>
  <r>
    <x v="6"/>
    <n v="6"/>
    <x v="1"/>
    <s v="ENTP"/>
    <n v="0"/>
  </r>
  <r>
    <x v="6"/>
    <n v="6"/>
    <x v="1"/>
    <s v="ISFJ"/>
    <n v="0"/>
  </r>
  <r>
    <x v="6"/>
    <n v="6"/>
    <x v="1"/>
    <s v="ISFP"/>
    <n v="0"/>
  </r>
  <r>
    <x v="6"/>
    <n v="6"/>
    <x v="0"/>
    <s v="INFP"/>
    <n v="0"/>
  </r>
  <r>
    <x v="7"/>
    <n v="3"/>
    <x v="0"/>
    <s v="INFP"/>
    <n v="0"/>
  </r>
  <r>
    <x v="7"/>
    <n v="3"/>
    <x v="1"/>
    <s v="ISTJ"/>
    <n v="0"/>
  </r>
  <r>
    <x v="7"/>
    <n v="3"/>
    <x v="1"/>
    <s v="ISFJ"/>
    <n v="0"/>
  </r>
  <r>
    <x v="7"/>
    <n v="3"/>
    <x v="1"/>
    <s v="ESFJ"/>
    <n v="0"/>
  </r>
  <r>
    <x v="7"/>
    <n v="3"/>
    <x v="1"/>
    <s v="ESTP"/>
    <n v="0"/>
  </r>
  <r>
    <x v="7"/>
    <n v="3"/>
    <x v="1"/>
    <s v="ISFJ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7B9E0-4219-4338-B2FA-E372F0A3565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8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dataField="1" showAll="0">
      <items count="4">
        <item sd="0" x="0"/>
        <item sd="0" x="2"/>
        <item sd="0"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Recruitment Channel" fld="1" subtotal="count" showDataAs="percentOfCol" baseField="0" baseItem="0" numFmtId="1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BC18D-F7BF-47F4-9D6A-EB012CD9436D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Y3:AB21" firstHeaderRow="1" firstDataRow="2" firstDataCol="1"/>
  <pivotFields count="7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numFmtId="1" showAll="0"/>
    <pivotField showAll="0"/>
    <pivotField axis="axisRow" showAll="0" sortType="descending">
      <items count="17">
        <item x="2"/>
        <item x="8"/>
        <item x="1"/>
        <item x="3"/>
        <item x="6"/>
        <item x="7"/>
        <item x="0"/>
        <item x="10"/>
        <item x="11"/>
        <item x="15"/>
        <item x="4"/>
        <item x="9"/>
        <item x="12"/>
        <item x="13"/>
        <item x="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7">
    <i>
      <x v="2"/>
    </i>
    <i>
      <x v="6"/>
    </i>
    <i>
      <x v="10"/>
    </i>
    <i>
      <x/>
    </i>
    <i>
      <x v="3"/>
    </i>
    <i>
      <x v="1"/>
    </i>
    <i>
      <x v="5"/>
    </i>
    <i>
      <x v="8"/>
    </i>
    <i>
      <x v="14"/>
    </i>
    <i>
      <x v="15"/>
    </i>
    <i>
      <x v="13"/>
    </i>
    <i>
      <x v="4"/>
    </i>
    <i>
      <x v="11"/>
    </i>
    <i>
      <x v="12"/>
    </i>
    <i>
      <x v="7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enure (months)" fld="4" subtotal="average" baseField="6" baseItem="0"/>
  </dataFields>
  <formats count="2">
    <format dxfId="8">
      <pivotArea field="6" grandCol="1" collapsedLevelsAreSubtotals="1" axis="axisRow" fieldPosition="0">
        <references count="1">
          <reference field="6" count="2">
            <x v="11"/>
            <x v="12"/>
          </reference>
        </references>
      </pivotArea>
    </format>
    <format dxfId="7">
      <pivotArea collapsedLevelsAreSubtotals="1" fieldPosition="0">
        <references count="2">
          <reference field="0" count="1" selected="0">
            <x v="1"/>
          </reference>
          <reference field="6" count="2">
            <x v="11"/>
            <x v="12"/>
          </reference>
        </references>
      </pivotArea>
    </format>
  </formats>
  <chartFormats count="4"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57580-7042-4FAA-BABA-56D5ED25E9E9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I3:U19" firstHeaderRow="1" firstDataRow="2" firstDataCol="1"/>
  <pivotFields count="6">
    <pivotField showAll="0"/>
    <pivotField axis="axisRow"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axis="axisRow" showAll="0">
      <items count="3">
        <item h="1" x="0"/>
        <item x="1"/>
        <item t="default"/>
      </items>
    </pivotField>
    <pivotField axis="axisCol" showAll="0">
      <items count="17">
        <item x="2"/>
        <item x="8"/>
        <item x="1"/>
        <item x="3"/>
        <item x="6"/>
        <item x="7"/>
        <item x="0"/>
        <item x="10"/>
        <item x="11"/>
        <item x="15"/>
        <item x="4"/>
        <item x="9"/>
        <item x="12"/>
        <item x="13"/>
        <item x="5"/>
        <item x="14"/>
        <item t="default"/>
      </items>
    </pivotField>
    <pivotField showAll="0"/>
  </pivotFields>
  <rowFields count="2">
    <field x="1"/>
    <field x="3"/>
  </rowFields>
  <rowItems count="15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 t="grand">
      <x/>
    </i>
  </rowItems>
  <colFields count="1">
    <field x="4"/>
  </colFields>
  <colItems count="12">
    <i>
      <x v="2"/>
    </i>
    <i>
      <x v="3"/>
    </i>
    <i>
      <x v="4"/>
    </i>
    <i>
      <x v="5"/>
    </i>
    <i>
      <x v="6"/>
    </i>
    <i>
      <x v="7"/>
    </i>
    <i>
      <x v="10"/>
    </i>
    <i>
      <x v="12"/>
    </i>
    <i>
      <x v="13"/>
    </i>
    <i>
      <x v="14"/>
    </i>
    <i>
      <x v="15"/>
    </i>
    <i t="grand">
      <x/>
    </i>
  </colItems>
  <dataFields count="1">
    <dataField name="Count of Tenur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5E89C-1574-4796-AF9A-07F41750A34F}" name="PivotTable20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13" firstHeaderRow="1" firstDataRow="2" firstDataCol="1"/>
  <pivotFields count="5">
    <pivotField axis="axisRow"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enure" fld="0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2DEF7-7E28-40AA-A7ED-82083063058C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T3:Y8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motions" fld="5" subtotal="count" baseField="4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47152-FB72-454C-A0C6-78C96B2326CD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N8" firstHeaderRow="1" firstDataRow="2" firstDataCol="1"/>
  <pivotFields count="6">
    <pivotField showAll="0"/>
    <pivotField showAll="0"/>
    <pivotField numFmtId="1" showAll="0"/>
    <pivotField showAll="0"/>
    <pivotField axis="axisCol" showAll="0">
      <items count="17">
        <item x="2"/>
        <item x="8"/>
        <item x="1"/>
        <item x="3"/>
        <item x="6"/>
        <item x="7"/>
        <item x="0"/>
        <item x="10"/>
        <item x="11"/>
        <item x="15"/>
        <item x="4"/>
        <item x="9"/>
        <item x="12"/>
        <item x="13"/>
        <item x="5"/>
        <item x="14"/>
        <item t="default"/>
      </items>
    </pivotField>
    <pivotField axis="axisRow" dataField="1" showAll="0">
      <items count="5">
        <item h="1" x="3"/>
        <item x="2"/>
        <item x="1"/>
        <item x="0"/>
        <item t="default"/>
      </items>
    </pivotField>
  </pivotFields>
  <rowFields count="1">
    <field x="5"/>
  </rowFields>
  <rowItems count="4">
    <i>
      <x v="1"/>
    </i>
    <i>
      <x v="2"/>
    </i>
    <i>
      <x v="3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4"/>
    </i>
    <i t="grand">
      <x/>
    </i>
  </colItems>
  <dataFields count="1">
    <dataField name="Count of Promotions" fld="5" subtotal="count" baseField="4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899B52-7BE0-489C-A409-331DB20BBABC}" name="Table1" displayName="Table1" ref="L2:N4" totalsRowShown="0">
  <autoFilter ref="L2:N4" xr:uid="{840ED42F-1F00-4B74-82BF-6175CD3F079D}"/>
  <tableColumns count="3">
    <tableColumn id="1" xr3:uid="{0F392D84-B540-4092-AE2E-AE76EE541136}" name="Column1"/>
    <tableColumn id="2" xr3:uid="{EFDD677B-1830-4C14-A143-EBE7D70C7014}" name="Column2"/>
    <tableColumn id="3" xr3:uid="{736E3E8C-5DB6-45CC-A922-AE6B6318DC6A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C58C21-D30B-49A0-A1F6-60C56EC10EBB}" name="Table4" displayName="Table4" ref="L6:N9" totalsRowShown="0" headerRowDxfId="6" tableBorderDxfId="5">
  <autoFilter ref="L6:N9" xr:uid="{2F09822B-0029-41EF-AC4B-A8E2B3A6513E}"/>
  <tableColumns count="3">
    <tableColumn id="1" xr3:uid="{EBD60AE6-2E13-4806-866C-4D877F62B670}" name="Rec Ch Id"/>
    <tableColumn id="2" xr3:uid="{6FB45F6D-5A92-4E3D-86A1-3A457C63B836}" name="% for females"/>
    <tableColumn id="3" xr3:uid="{1EAF0720-986E-448E-A104-E456C877F292}" name="Recruitment Chann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04906-25BE-48C6-B849-400852F778B6}" name="Table5" displayName="Table5" ref="L11:N14" totalsRowShown="0" headerRowDxfId="4" tableBorderDxfId="3">
  <autoFilter ref="L11:N14" xr:uid="{B51B483C-F170-4C58-B31A-4D4FD6BECD8C}"/>
  <tableColumns count="3">
    <tableColumn id="1" xr3:uid="{E1119A7E-11DF-4D57-99D7-C16DF767FF09}" name="Rec Ch Id"/>
    <tableColumn id="2" xr3:uid="{824D29BA-A66E-4549-A084-7AA7A0E61AC2}" name="% for men"/>
    <tableColumn id="3" xr3:uid="{B38BA83C-8FF8-4056-B278-195E2EB02243}" name="Recruitment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34D12-875F-4389-AF6B-2AF66CDC5E9E}" name="Table2" displayName="Table2" ref="L16:N28" totalsRowCount="1">
  <autoFilter ref="L16:N27" xr:uid="{B744B7A7-6390-49FB-96CB-4E71360C5429}"/>
  <tableColumns count="3">
    <tableColumn id="1" xr3:uid="{EA4AAFAF-E40B-46B8-B1A0-54E04ABA3245}" name="Id"/>
    <tableColumn id="2" xr3:uid="{F342C6EC-8886-437E-B7AE-3A4F262AC266}" name="%" totalsRowFunction="custom">
      <totalsRowFormula>SUM(Table2[%])</totalsRowFormula>
    </tableColumn>
    <tableColumn id="3" xr3:uid="{E79333C9-1930-4F0B-AFF1-E6BEAE6E2497}" name="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D20DF-B985-4755-9F1E-9CE6EB403456}" name="Table3" displayName="Table3" ref="L29:N33" totalsRowShown="0">
  <autoFilter ref="L29:N33" xr:uid="{D5A4EBBC-74FE-4B31-9A64-7101353F4FB9}"/>
  <tableColumns count="3">
    <tableColumn id="1" xr3:uid="{D26F606F-AF31-4B22-8182-630E23A77F91}" name="Id "/>
    <tableColumn id="2" xr3:uid="{8500D5C9-6D0D-4E85-B26D-6FB8A8370BDA}" name="% "/>
    <tableColumn id="3" xr3:uid="{720FB109-ABDF-4EB7-AF33-EC34D5264DE7}" name="promotion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F3EA46-5B20-4F67-8E28-98144556708D}" name="Table6" displayName="Table6" ref="L36:P52" totalsRowShown="0">
  <autoFilter ref="L36:P52" xr:uid="{F61DC4CA-F577-4C8D-BF28-52CC74283016}"/>
  <tableColumns count="5">
    <tableColumn id="1" xr3:uid="{63379680-CC6F-4851-BE9C-8C33789DE520}" name="Id"/>
    <tableColumn id="2" xr3:uid="{72FD0330-FA24-458A-A54D-28770D392C3F}" name="%" dataDxfId="2"/>
    <tableColumn id="3" xr3:uid="{B12A7002-F822-4CCA-9915-DDDCDD89635B}" name="Description"/>
    <tableColumn id="4" xr3:uid="{512A858D-F0AA-41DB-8E30-40F5A5BC93E9}" name="Column1" dataDxfId="1">
      <calculatedColumnFormula>COUNTIF(G:G, Table6[[#This Row],[Description]])</calculatedColumnFormula>
    </tableColumn>
    <tableColumn id="5" xr3:uid="{ACF1669A-AF9A-4328-B19E-A0955786C040}" name="Column2" dataDxfId="0">
      <calculatedColumnFormula>Table6[[#This Row],[Column1]]/50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21CF-F9A8-40B4-A87C-B40C0F4BB963}">
  <dimension ref="A1:AD43"/>
  <sheetViews>
    <sheetView tabSelected="1" zoomScale="110" zoomScaleNormal="110" workbookViewId="0">
      <selection activeCell="P23" sqref="P23"/>
    </sheetView>
  </sheetViews>
  <sheetFormatPr defaultRowHeight="14.5" x14ac:dyDescent="0.35"/>
  <cols>
    <col min="2" max="2" width="11.453125" customWidth="1"/>
  </cols>
  <sheetData>
    <row r="1" spans="1:30" ht="23.5" x14ac:dyDescent="0.55000000000000004">
      <c r="A1" s="33" t="s">
        <v>19</v>
      </c>
      <c r="B1" s="33"/>
      <c r="C1" s="33"/>
      <c r="D1" s="34"/>
      <c r="E1" s="34"/>
      <c r="F1" s="34"/>
      <c r="G1" s="33" t="s">
        <v>80</v>
      </c>
      <c r="H1" s="33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30" ht="42.6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 ht="24" thickBot="1" x14ac:dyDescent="0.4">
      <c r="A3" s="34"/>
      <c r="B3" s="35">
        <f>COUNTA('Population Data'!B:B)-1</f>
        <v>50</v>
      </c>
      <c r="C3" s="36">
        <f>COUNTIFS('Population Data'!B:B,"m")</f>
        <v>42</v>
      </c>
      <c r="D3" s="37">
        <f>COUNTIFS('Population Data'!B:B,"f")</f>
        <v>8</v>
      </c>
      <c r="E3" s="34"/>
      <c r="F3" s="35">
        <f>COUNTIF('Population Data'!G:G,"no")</f>
        <v>15</v>
      </c>
      <c r="G3" s="36">
        <f>COUNTIFS('Population Data'!B:B,"m",'Population Data'!G:G,"no")</f>
        <v>11</v>
      </c>
      <c r="H3" s="37">
        <f>COUNTIFS('Population Data'!B:B,"f",'Population Data'!G:G,"no")</f>
        <v>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ht="19" thickTop="1" x14ac:dyDescent="0.35">
      <c r="A4" s="34"/>
      <c r="B4" s="38" t="s">
        <v>18</v>
      </c>
      <c r="C4" s="39">
        <f>C3/B3</f>
        <v>0.84</v>
      </c>
      <c r="D4" s="40">
        <f>D3/B3</f>
        <v>0.16</v>
      </c>
      <c r="E4" s="34"/>
      <c r="F4" s="41">
        <f>F3/B3</f>
        <v>0.3</v>
      </c>
      <c r="G4" s="39">
        <f>G3/C3</f>
        <v>0.26190476190476192</v>
      </c>
      <c r="H4" s="40">
        <f>H3/D3</f>
        <v>0.5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1:30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</row>
    <row r="7" spans="1:30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0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spans="1:30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spans="1:30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30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1:30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pans="1:30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1:30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 ht="18.5" x14ac:dyDescent="0.35">
      <c r="A18" s="34"/>
      <c r="B18" s="34"/>
      <c r="C18" s="34"/>
      <c r="D18" s="40">
        <f>COUNTIF('Population Data'!$D:$D,D19)/(COUNTA('Population Data'!$D:$D)-1)</f>
        <v>0.08</v>
      </c>
      <c r="E18" s="40">
        <f>COUNTIF('Population Data'!$D:$D,E19)/(COUNTA('Population Data'!$D:$D)-1)</f>
        <v>0.6</v>
      </c>
      <c r="F18" s="40">
        <f>COUNTIF('Population Data'!$D:$D,F19)/(COUNTA('Population Data'!$D:$D)-1)</f>
        <v>0.32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 x14ac:dyDescent="0.35">
      <c r="A19" s="34"/>
      <c r="B19" s="34"/>
      <c r="C19" s="34"/>
      <c r="D19" s="38" t="s">
        <v>27</v>
      </c>
      <c r="E19" s="38" t="s">
        <v>39</v>
      </c>
      <c r="F19" s="38" t="s">
        <v>38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spans="1:30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</row>
    <row r="22" spans="1:30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spans="1:30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spans="1:30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spans="1:30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26" spans="1:30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</row>
    <row r="27" spans="1:30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spans="1:30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spans="1:30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  <row r="30" spans="1:30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</row>
    <row r="31" spans="1:30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</row>
    <row r="32" spans="1:30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</row>
    <row r="33" spans="1:30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:30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spans="1:30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</row>
    <row r="36" spans="1:30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spans="1:30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</row>
    <row r="38" spans="1:30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</row>
    <row r="39" spans="1:30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</row>
    <row r="40" spans="1:30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</row>
    <row r="41" spans="1:30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</row>
    <row r="42" spans="1:30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</row>
    <row r="43" spans="1:30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40ED-C112-47CF-865F-C4FE375AAE12}">
  <dimension ref="A3:D19"/>
  <sheetViews>
    <sheetView zoomScale="110" zoomScaleNormal="110" workbookViewId="0">
      <selection activeCell="A20" sqref="A20"/>
    </sheetView>
  </sheetViews>
  <sheetFormatPr defaultRowHeight="14.5" x14ac:dyDescent="0.35"/>
  <cols>
    <col min="1" max="1" width="26.54296875" bestFit="1" customWidth="1"/>
    <col min="2" max="2" width="15.26953125" bestFit="1" customWidth="1"/>
    <col min="3" max="3" width="7.81640625" bestFit="1" customWidth="1"/>
    <col min="4" max="4" width="10.7265625" bestFit="1" customWidth="1"/>
    <col min="5" max="5" width="27" bestFit="1" customWidth="1"/>
    <col min="6" max="6" width="6.26953125" bestFit="1" customWidth="1"/>
    <col min="7" max="7" width="31.7265625" bestFit="1" customWidth="1"/>
  </cols>
  <sheetData>
    <row r="3" spans="1:4" x14ac:dyDescent="0.35">
      <c r="A3" s="11" t="s">
        <v>69</v>
      </c>
      <c r="B3" s="11" t="s">
        <v>31</v>
      </c>
    </row>
    <row r="4" spans="1:4" x14ac:dyDescent="0.35">
      <c r="A4" s="11" t="s">
        <v>33</v>
      </c>
      <c r="B4" t="s">
        <v>22</v>
      </c>
      <c r="C4" t="s">
        <v>21</v>
      </c>
      <c r="D4" t="s">
        <v>32</v>
      </c>
    </row>
    <row r="5" spans="1:4" x14ac:dyDescent="0.35">
      <c r="A5" s="12" t="s">
        <v>27</v>
      </c>
      <c r="B5" s="13">
        <v>0.375</v>
      </c>
      <c r="C5" s="13">
        <v>0.23809523809523808</v>
      </c>
      <c r="D5" s="13">
        <v>0.26</v>
      </c>
    </row>
    <row r="6" spans="1:4" x14ac:dyDescent="0.35">
      <c r="A6" s="12" t="s">
        <v>28</v>
      </c>
      <c r="B6" s="13">
        <v>0.375</v>
      </c>
      <c r="C6" s="13">
        <v>0.35714285714285715</v>
      </c>
      <c r="D6" s="13">
        <v>0.36</v>
      </c>
    </row>
    <row r="7" spans="1:4" x14ac:dyDescent="0.35">
      <c r="A7" s="12" t="s">
        <v>34</v>
      </c>
      <c r="B7" s="13">
        <v>0.25</v>
      </c>
      <c r="C7" s="13">
        <v>0.40476190476190477</v>
      </c>
      <c r="D7" s="13">
        <v>0.38</v>
      </c>
    </row>
    <row r="8" spans="1:4" x14ac:dyDescent="0.35">
      <c r="A8" s="12" t="s">
        <v>32</v>
      </c>
      <c r="B8" s="13">
        <v>1</v>
      </c>
      <c r="C8" s="13">
        <v>1</v>
      </c>
      <c r="D8" s="13">
        <v>1</v>
      </c>
    </row>
    <row r="19" spans="1:1" x14ac:dyDescent="0.35">
      <c r="A19" t="s">
        <v>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1853-52CB-462D-BF76-F38982DB1C2D}">
  <dimension ref="A3:AB21"/>
  <sheetViews>
    <sheetView zoomScale="80" zoomScaleNormal="80" workbookViewId="0">
      <selection activeCell="H43" sqref="H43"/>
    </sheetView>
  </sheetViews>
  <sheetFormatPr defaultRowHeight="14.5" x14ac:dyDescent="0.35"/>
  <cols>
    <col min="1" max="1" width="15.08984375" bestFit="1" customWidth="1"/>
    <col min="2" max="2" width="16.453125" bestFit="1" customWidth="1"/>
    <col min="3" max="3" width="8.1796875" bestFit="1" customWidth="1"/>
    <col min="4" max="4" width="11" bestFit="1" customWidth="1"/>
    <col min="5" max="5" width="5.08984375" bestFit="1" customWidth="1"/>
    <col min="6" max="6" width="4.7265625" bestFit="1" customWidth="1"/>
    <col min="7" max="7" width="15.08984375" bestFit="1" customWidth="1"/>
    <col min="8" max="8" width="16.453125" bestFit="1" customWidth="1"/>
    <col min="9" max="9" width="14.81640625" bestFit="1" customWidth="1"/>
    <col min="10" max="10" width="15.81640625" bestFit="1" customWidth="1"/>
    <col min="11" max="11" width="5.36328125" bestFit="1" customWidth="1"/>
    <col min="12" max="12" width="4.453125" bestFit="1" customWidth="1"/>
    <col min="13" max="13" width="4.81640625" bestFit="1" customWidth="1"/>
    <col min="14" max="14" width="4.54296875" bestFit="1" customWidth="1"/>
    <col min="15" max="15" width="4.90625" bestFit="1" customWidth="1"/>
    <col min="16" max="16" width="4.453125" bestFit="1" customWidth="1"/>
    <col min="17" max="17" width="3.90625" bestFit="1" customWidth="1"/>
    <col min="18" max="18" width="4.36328125" bestFit="1" customWidth="1"/>
    <col min="19" max="19" width="4" bestFit="1" customWidth="1"/>
    <col min="20" max="20" width="4.453125" bestFit="1" customWidth="1"/>
    <col min="21" max="21" width="11" bestFit="1" customWidth="1"/>
    <col min="22" max="22" width="6.453125" bestFit="1" customWidth="1"/>
    <col min="23" max="23" width="3.81640625" bestFit="1" customWidth="1"/>
    <col min="24" max="24" width="9.36328125" bestFit="1" customWidth="1"/>
    <col min="25" max="25" width="25.54296875" bestFit="1" customWidth="1"/>
    <col min="26" max="26" width="16.453125" bestFit="1" customWidth="1"/>
    <col min="27" max="27" width="12.26953125" bestFit="1" customWidth="1"/>
    <col min="28" max="28" width="11" bestFit="1" customWidth="1"/>
    <col min="29" max="29" width="5.6328125" bestFit="1" customWidth="1"/>
    <col min="30" max="30" width="3.81640625" bestFit="1" customWidth="1"/>
    <col min="31" max="31" width="8.54296875" bestFit="1" customWidth="1"/>
    <col min="32" max="32" width="6.08984375" bestFit="1" customWidth="1"/>
    <col min="33" max="33" width="3.81640625" bestFit="1" customWidth="1"/>
    <col min="34" max="34" width="9" bestFit="1" customWidth="1"/>
    <col min="35" max="35" width="5.7265625" bestFit="1" customWidth="1"/>
    <col min="36" max="36" width="3.81640625" bestFit="1" customWidth="1"/>
    <col min="37" max="37" width="8.6328125" bestFit="1" customWidth="1"/>
    <col min="38" max="38" width="6.1796875" bestFit="1" customWidth="1"/>
    <col min="39" max="39" width="9.08984375" bestFit="1" customWidth="1"/>
    <col min="40" max="40" width="10.7265625" bestFit="1" customWidth="1"/>
  </cols>
  <sheetData>
    <row r="3" spans="1:28" x14ac:dyDescent="0.35">
      <c r="A3" s="11" t="s">
        <v>48</v>
      </c>
      <c r="B3" s="11" t="s">
        <v>31</v>
      </c>
      <c r="I3" s="11" t="s">
        <v>48</v>
      </c>
      <c r="J3" s="11" t="s">
        <v>31</v>
      </c>
      <c r="Y3" s="11" t="s">
        <v>82</v>
      </c>
      <c r="Z3" s="11" t="s">
        <v>31</v>
      </c>
    </row>
    <row r="4" spans="1:28" x14ac:dyDescent="0.35">
      <c r="A4" s="11" t="s">
        <v>33</v>
      </c>
      <c r="B4" t="s">
        <v>46</v>
      </c>
      <c r="C4" t="s">
        <v>47</v>
      </c>
      <c r="D4" t="s">
        <v>32</v>
      </c>
      <c r="I4" s="11" t="s">
        <v>33</v>
      </c>
      <c r="J4" t="s">
        <v>52</v>
      </c>
      <c r="K4" t="s">
        <v>58</v>
      </c>
      <c r="L4" t="s">
        <v>62</v>
      </c>
      <c r="M4" t="s">
        <v>54</v>
      </c>
      <c r="N4" t="s">
        <v>65</v>
      </c>
      <c r="O4" t="s">
        <v>53</v>
      </c>
      <c r="P4" t="s">
        <v>55</v>
      </c>
      <c r="Q4" t="s">
        <v>60</v>
      </c>
      <c r="R4" t="s">
        <v>64</v>
      </c>
      <c r="S4" t="s">
        <v>63</v>
      </c>
      <c r="T4" t="s">
        <v>56</v>
      </c>
      <c r="U4" t="s">
        <v>32</v>
      </c>
      <c r="Y4" s="11" t="s">
        <v>33</v>
      </c>
      <c r="Z4" t="s">
        <v>22</v>
      </c>
      <c r="AA4" t="s">
        <v>21</v>
      </c>
      <c r="AB4" t="s">
        <v>32</v>
      </c>
    </row>
    <row r="5" spans="1:28" x14ac:dyDescent="0.35">
      <c r="A5" s="12" t="s">
        <v>70</v>
      </c>
      <c r="B5" s="13">
        <v>6.6666666666666666E-2</v>
      </c>
      <c r="C5" s="13">
        <v>0.14285714285714285</v>
      </c>
      <c r="D5" s="13">
        <v>0.12</v>
      </c>
      <c r="I5" s="12" t="s">
        <v>70</v>
      </c>
      <c r="L5">
        <v>1</v>
      </c>
      <c r="O5">
        <v>1</v>
      </c>
      <c r="Q5">
        <v>2</v>
      </c>
      <c r="S5">
        <v>1</v>
      </c>
      <c r="U5">
        <v>5</v>
      </c>
      <c r="Y5" s="12" t="s">
        <v>52</v>
      </c>
      <c r="AA5">
        <v>36</v>
      </c>
      <c r="AB5">
        <v>36</v>
      </c>
    </row>
    <row r="6" spans="1:28" x14ac:dyDescent="0.35">
      <c r="A6" s="12" t="s">
        <v>71</v>
      </c>
      <c r="B6" s="13">
        <v>0.2</v>
      </c>
      <c r="C6" s="13">
        <v>0.22857142857142856</v>
      </c>
      <c r="D6" s="13">
        <v>0.22</v>
      </c>
      <c r="I6" s="23" t="s">
        <v>47</v>
      </c>
      <c r="L6">
        <v>1</v>
      </c>
      <c r="O6">
        <v>1</v>
      </c>
      <c r="Q6">
        <v>2</v>
      </c>
      <c r="S6">
        <v>1</v>
      </c>
      <c r="U6">
        <v>5</v>
      </c>
      <c r="Y6" s="12" t="s">
        <v>65</v>
      </c>
      <c r="Z6">
        <v>36</v>
      </c>
      <c r="AA6">
        <v>32</v>
      </c>
      <c r="AB6">
        <v>33</v>
      </c>
    </row>
    <row r="7" spans="1:28" x14ac:dyDescent="0.35">
      <c r="A7" s="12" t="s">
        <v>72</v>
      </c>
      <c r="B7" s="13">
        <v>6.6666666666666666E-2</v>
      </c>
      <c r="C7" s="13">
        <v>0.22857142857142856</v>
      </c>
      <c r="D7" s="13">
        <v>0.18</v>
      </c>
      <c r="I7" s="12" t="s">
        <v>71</v>
      </c>
      <c r="K7">
        <v>1</v>
      </c>
      <c r="L7">
        <v>1</v>
      </c>
      <c r="M7">
        <v>1</v>
      </c>
      <c r="O7">
        <v>2</v>
      </c>
      <c r="Q7">
        <v>2</v>
      </c>
      <c r="R7">
        <v>1</v>
      </c>
      <c r="U7">
        <v>8</v>
      </c>
      <c r="Y7" s="12" t="s">
        <v>55</v>
      </c>
      <c r="AA7">
        <v>24</v>
      </c>
      <c r="AB7">
        <v>24</v>
      </c>
    </row>
    <row r="8" spans="1:28" x14ac:dyDescent="0.35">
      <c r="A8" s="12" t="s">
        <v>73</v>
      </c>
      <c r="B8" s="13">
        <v>0.33333333333333331</v>
      </c>
      <c r="C8" s="13">
        <v>0.14285714285714285</v>
      </c>
      <c r="D8" s="13">
        <v>0.2</v>
      </c>
      <c r="I8" s="23" t="s">
        <v>47</v>
      </c>
      <c r="K8">
        <v>1</v>
      </c>
      <c r="L8">
        <v>1</v>
      </c>
      <c r="M8">
        <v>1</v>
      </c>
      <c r="O8">
        <v>2</v>
      </c>
      <c r="Q8">
        <v>2</v>
      </c>
      <c r="R8">
        <v>1</v>
      </c>
      <c r="U8">
        <v>8</v>
      </c>
      <c r="Y8" s="12" t="s">
        <v>68</v>
      </c>
      <c r="Z8">
        <v>24</v>
      </c>
      <c r="AA8">
        <v>21</v>
      </c>
      <c r="AB8">
        <v>22</v>
      </c>
    </row>
    <row r="9" spans="1:28" x14ac:dyDescent="0.35">
      <c r="A9" s="12" t="s">
        <v>74</v>
      </c>
      <c r="B9" s="13">
        <v>6.6666666666666666E-2</v>
      </c>
      <c r="C9" s="13">
        <v>0.11428571428571428</v>
      </c>
      <c r="D9" s="13">
        <v>0.1</v>
      </c>
      <c r="I9" s="12" t="s">
        <v>72</v>
      </c>
      <c r="L9">
        <v>2</v>
      </c>
      <c r="Q9">
        <v>2</v>
      </c>
      <c r="R9">
        <v>2</v>
      </c>
      <c r="S9">
        <v>1</v>
      </c>
      <c r="T9">
        <v>1</v>
      </c>
      <c r="U9">
        <v>8</v>
      </c>
      <c r="Y9" s="12" t="s">
        <v>58</v>
      </c>
      <c r="AA9">
        <v>16</v>
      </c>
      <c r="AB9">
        <v>16</v>
      </c>
    </row>
    <row r="10" spans="1:28" x14ac:dyDescent="0.35">
      <c r="A10" s="12" t="s">
        <v>75</v>
      </c>
      <c r="B10" s="13">
        <v>0.2</v>
      </c>
      <c r="C10" s="13">
        <v>8.5714285714285715E-2</v>
      </c>
      <c r="D10" s="13">
        <v>0.12</v>
      </c>
      <c r="I10" s="23" t="s">
        <v>47</v>
      </c>
      <c r="L10">
        <v>2</v>
      </c>
      <c r="Q10">
        <v>2</v>
      </c>
      <c r="R10">
        <v>2</v>
      </c>
      <c r="S10">
        <v>1</v>
      </c>
      <c r="T10">
        <v>1</v>
      </c>
      <c r="U10">
        <v>8</v>
      </c>
      <c r="Y10" s="12" t="s">
        <v>57</v>
      </c>
      <c r="Z10">
        <v>12</v>
      </c>
      <c r="AA10">
        <v>12</v>
      </c>
      <c r="AB10">
        <v>12</v>
      </c>
    </row>
    <row r="11" spans="1:28" x14ac:dyDescent="0.35">
      <c r="A11" s="12" t="s">
        <v>76</v>
      </c>
      <c r="B11" s="13">
        <v>0</v>
      </c>
      <c r="C11" s="13">
        <v>5.7142857142857141E-2</v>
      </c>
      <c r="D11" s="13">
        <v>0.04</v>
      </c>
      <c r="I11" s="12" t="s">
        <v>73</v>
      </c>
      <c r="M11">
        <v>1</v>
      </c>
      <c r="O11">
        <v>1</v>
      </c>
      <c r="Q11">
        <v>1</v>
      </c>
      <c r="R11">
        <v>1</v>
      </c>
      <c r="S11">
        <v>1</v>
      </c>
      <c r="U11">
        <v>5</v>
      </c>
      <c r="Y11" s="12" t="s">
        <v>54</v>
      </c>
      <c r="Z11">
        <v>9</v>
      </c>
      <c r="AA11">
        <v>18</v>
      </c>
      <c r="AB11">
        <v>12</v>
      </c>
    </row>
    <row r="12" spans="1:28" x14ac:dyDescent="0.35">
      <c r="A12" s="12" t="s">
        <v>77</v>
      </c>
      <c r="B12" s="13">
        <v>6.6666666666666666E-2</v>
      </c>
      <c r="C12" s="13">
        <v>0</v>
      </c>
      <c r="D12" s="13">
        <v>0.02</v>
      </c>
      <c r="I12" s="23" t="s">
        <v>47</v>
      </c>
      <c r="M12">
        <v>1</v>
      </c>
      <c r="O12">
        <v>1</v>
      </c>
      <c r="Q12">
        <v>1</v>
      </c>
      <c r="R12">
        <v>1</v>
      </c>
      <c r="S12">
        <v>1</v>
      </c>
      <c r="U12">
        <v>5</v>
      </c>
      <c r="Y12" s="12" t="s">
        <v>59</v>
      </c>
      <c r="AA12">
        <v>12</v>
      </c>
      <c r="AB12">
        <v>12</v>
      </c>
    </row>
    <row r="13" spans="1:28" x14ac:dyDescent="0.35">
      <c r="A13" s="12" t="s">
        <v>32</v>
      </c>
      <c r="B13" s="13">
        <v>1</v>
      </c>
      <c r="C13" s="13">
        <v>1</v>
      </c>
      <c r="D13" s="13">
        <v>1</v>
      </c>
      <c r="I13" s="12" t="s">
        <v>74</v>
      </c>
      <c r="K13">
        <v>1</v>
      </c>
      <c r="L13">
        <v>1</v>
      </c>
      <c r="M13">
        <v>1</v>
      </c>
      <c r="S13">
        <v>1</v>
      </c>
      <c r="U13">
        <v>4</v>
      </c>
      <c r="Y13" s="12" t="s">
        <v>63</v>
      </c>
      <c r="AA13">
        <v>10.75</v>
      </c>
      <c r="AB13">
        <v>10.75</v>
      </c>
    </row>
    <row r="14" spans="1:28" x14ac:dyDescent="0.35">
      <c r="I14" s="23" t="s">
        <v>47</v>
      </c>
      <c r="K14">
        <v>1</v>
      </c>
      <c r="L14">
        <v>1</v>
      </c>
      <c r="M14">
        <v>1</v>
      </c>
      <c r="S14">
        <v>1</v>
      </c>
      <c r="U14">
        <v>4</v>
      </c>
      <c r="Y14" s="12" t="s">
        <v>56</v>
      </c>
      <c r="AA14">
        <v>10</v>
      </c>
      <c r="AB14">
        <v>10</v>
      </c>
    </row>
    <row r="15" spans="1:28" x14ac:dyDescent="0.35">
      <c r="E15">
        <f>GETPIVOTDATA("Tenure",$A$3,"Active","no")/GETPIVOTDATA("Tenure",$A$3)</f>
        <v>1</v>
      </c>
      <c r="I15" s="12" t="s">
        <v>75</v>
      </c>
      <c r="N15">
        <v>2</v>
      </c>
      <c r="P15">
        <v>1</v>
      </c>
      <c r="U15">
        <v>3</v>
      </c>
      <c r="Y15" s="12" t="s">
        <v>64</v>
      </c>
      <c r="AA15">
        <v>9.5</v>
      </c>
      <c r="AB15">
        <v>9.5</v>
      </c>
    </row>
    <row r="16" spans="1:28" x14ac:dyDescent="0.35">
      <c r="I16" s="23" t="s">
        <v>47</v>
      </c>
      <c r="N16">
        <v>2</v>
      </c>
      <c r="P16">
        <v>1</v>
      </c>
      <c r="U16">
        <v>3</v>
      </c>
      <c r="Y16" s="12" t="s">
        <v>62</v>
      </c>
      <c r="AA16">
        <v>9.4</v>
      </c>
      <c r="AB16">
        <v>9.4</v>
      </c>
    </row>
    <row r="17" spans="9:28" x14ac:dyDescent="0.35">
      <c r="I17" s="12" t="s">
        <v>76</v>
      </c>
      <c r="J17">
        <v>1</v>
      </c>
      <c r="N17">
        <v>1</v>
      </c>
      <c r="U17">
        <v>2</v>
      </c>
      <c r="Y17" s="12" t="s">
        <v>67</v>
      </c>
      <c r="AA17" s="32">
        <v>9.3333333333333339</v>
      </c>
      <c r="AB17" s="32">
        <v>9.3333333333333339</v>
      </c>
    </row>
    <row r="18" spans="9:28" x14ac:dyDescent="0.35">
      <c r="I18" s="23" t="s">
        <v>47</v>
      </c>
      <c r="J18">
        <v>1</v>
      </c>
      <c r="N18">
        <v>1</v>
      </c>
      <c r="U18">
        <v>2</v>
      </c>
      <c r="Y18" s="12" t="s">
        <v>60</v>
      </c>
      <c r="Z18">
        <v>3</v>
      </c>
      <c r="AA18" s="32">
        <v>7.833333333333333</v>
      </c>
      <c r="AB18" s="32">
        <v>7.1428571428571432</v>
      </c>
    </row>
    <row r="19" spans="9:28" x14ac:dyDescent="0.35">
      <c r="I19" s="12" t="s">
        <v>32</v>
      </c>
      <c r="J19">
        <v>1</v>
      </c>
      <c r="K19">
        <v>2</v>
      </c>
      <c r="L19">
        <v>5</v>
      </c>
      <c r="M19">
        <v>3</v>
      </c>
      <c r="N19">
        <v>3</v>
      </c>
      <c r="O19">
        <v>4</v>
      </c>
      <c r="P19">
        <v>1</v>
      </c>
      <c r="Q19">
        <v>7</v>
      </c>
      <c r="R19">
        <v>4</v>
      </c>
      <c r="S19">
        <v>4</v>
      </c>
      <c r="T19">
        <v>1</v>
      </c>
      <c r="U19">
        <v>35</v>
      </c>
      <c r="Y19" s="12" t="s">
        <v>53</v>
      </c>
      <c r="AA19">
        <v>6.75</v>
      </c>
      <c r="AB19">
        <v>6.75</v>
      </c>
    </row>
    <row r="20" spans="9:28" x14ac:dyDescent="0.35">
      <c r="Y20" s="12" t="s">
        <v>66</v>
      </c>
      <c r="Z20">
        <v>6</v>
      </c>
      <c r="AA20">
        <v>4.5</v>
      </c>
      <c r="AB20">
        <v>5</v>
      </c>
    </row>
    <row r="21" spans="9:28" x14ac:dyDescent="0.35">
      <c r="Y21" s="12" t="s">
        <v>32</v>
      </c>
      <c r="Z21">
        <v>13.875</v>
      </c>
      <c r="AA21">
        <v>12.785714285714286</v>
      </c>
      <c r="AB21">
        <v>12.96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3A6D-A7EA-4177-92D0-72662E9A00B0}">
  <dimension ref="A3:Y8"/>
  <sheetViews>
    <sheetView zoomScale="90" zoomScaleNormal="90" workbookViewId="0">
      <selection activeCell="N32" sqref="N32"/>
    </sheetView>
  </sheetViews>
  <sheetFormatPr defaultRowHeight="14.5" x14ac:dyDescent="0.35"/>
  <cols>
    <col min="1" max="1" width="18.90625" bestFit="1" customWidth="1"/>
    <col min="2" max="2" width="15.81640625" bestFit="1" customWidth="1"/>
    <col min="3" max="3" width="5.26953125" bestFit="1" customWidth="1"/>
    <col min="4" max="4" width="4.90625" bestFit="1" customWidth="1"/>
    <col min="5" max="5" width="5.36328125" bestFit="1" customWidth="1"/>
    <col min="6" max="6" width="4.453125" bestFit="1" customWidth="1"/>
    <col min="7" max="7" width="4.81640625" bestFit="1" customWidth="1"/>
    <col min="8" max="8" width="4.54296875" bestFit="1" customWidth="1"/>
    <col min="9" max="9" width="4.90625" bestFit="1" customWidth="1"/>
    <col min="10" max="10" width="4.36328125" bestFit="1" customWidth="1"/>
    <col min="11" max="11" width="4.453125" bestFit="1" customWidth="1"/>
    <col min="12" max="12" width="3.90625" bestFit="1" customWidth="1"/>
    <col min="13" max="13" width="4" bestFit="1" customWidth="1"/>
    <col min="14" max="14" width="11" bestFit="1" customWidth="1"/>
    <col min="15" max="15" width="4.453125" bestFit="1" customWidth="1"/>
    <col min="16" max="16" width="4.08984375" bestFit="1" customWidth="1"/>
    <col min="17" max="17" width="4.453125" bestFit="1" customWidth="1"/>
    <col min="18" max="18" width="10.7265625" bestFit="1" customWidth="1"/>
    <col min="20" max="20" width="18.90625" bestFit="1" customWidth="1"/>
    <col min="21" max="21" width="15.81640625" bestFit="1" customWidth="1"/>
    <col min="22" max="24" width="7" bestFit="1" customWidth="1"/>
    <col min="25" max="25" width="11" bestFit="1" customWidth="1"/>
  </cols>
  <sheetData>
    <row r="3" spans="1:25" x14ac:dyDescent="0.35">
      <c r="A3" s="11" t="s">
        <v>79</v>
      </c>
      <c r="B3" s="11" t="s">
        <v>31</v>
      </c>
      <c r="T3" s="11" t="s">
        <v>79</v>
      </c>
      <c r="U3" s="11" t="s">
        <v>31</v>
      </c>
    </row>
    <row r="4" spans="1:25" x14ac:dyDescent="0.35">
      <c r="A4" s="11" t="s">
        <v>33</v>
      </c>
      <c r="B4" t="s">
        <v>68</v>
      </c>
      <c r="C4" t="s">
        <v>57</v>
      </c>
      <c r="D4" t="s">
        <v>52</v>
      </c>
      <c r="E4" t="s">
        <v>58</v>
      </c>
      <c r="F4" t="s">
        <v>62</v>
      </c>
      <c r="G4" t="s">
        <v>54</v>
      </c>
      <c r="H4" t="s">
        <v>65</v>
      </c>
      <c r="I4" t="s">
        <v>53</v>
      </c>
      <c r="J4" t="s">
        <v>59</v>
      </c>
      <c r="K4" t="s">
        <v>55</v>
      </c>
      <c r="L4" t="s">
        <v>60</v>
      </c>
      <c r="M4" t="s">
        <v>63</v>
      </c>
      <c r="N4" t="s">
        <v>32</v>
      </c>
      <c r="T4" s="11" t="s">
        <v>33</v>
      </c>
      <c r="U4">
        <v>0</v>
      </c>
      <c r="V4">
        <v>1</v>
      </c>
      <c r="W4">
        <v>2</v>
      </c>
      <c r="X4">
        <v>3</v>
      </c>
      <c r="Y4" t="s">
        <v>32</v>
      </c>
    </row>
    <row r="5" spans="1:25" x14ac:dyDescent="0.35">
      <c r="A5" s="12">
        <v>1</v>
      </c>
      <c r="C5">
        <v>1</v>
      </c>
      <c r="E5">
        <v>1</v>
      </c>
      <c r="F5">
        <v>1</v>
      </c>
      <c r="I5">
        <v>1</v>
      </c>
      <c r="J5">
        <v>1</v>
      </c>
      <c r="L5">
        <v>2</v>
      </c>
      <c r="M5">
        <v>2</v>
      </c>
      <c r="N5">
        <v>9</v>
      </c>
      <c r="T5" s="12" t="s">
        <v>39</v>
      </c>
      <c r="U5" s="13">
        <v>0.56666666666666665</v>
      </c>
      <c r="V5" s="13">
        <v>0.16666666666666666</v>
      </c>
      <c r="W5" s="13">
        <v>0.16666666666666666</v>
      </c>
      <c r="X5" s="13">
        <v>0.1</v>
      </c>
      <c r="Y5" s="13">
        <v>1</v>
      </c>
    </row>
    <row r="6" spans="1:25" x14ac:dyDescent="0.35">
      <c r="A6" s="12">
        <v>2</v>
      </c>
      <c r="B6">
        <v>2</v>
      </c>
      <c r="E6">
        <v>1</v>
      </c>
      <c r="F6">
        <v>1</v>
      </c>
      <c r="G6">
        <v>1</v>
      </c>
      <c r="H6">
        <v>1</v>
      </c>
      <c r="M6">
        <v>1</v>
      </c>
      <c r="N6">
        <v>7</v>
      </c>
      <c r="T6" s="12" t="s">
        <v>38</v>
      </c>
      <c r="U6" s="13">
        <v>0.5</v>
      </c>
      <c r="V6" s="13">
        <v>0.1875</v>
      </c>
      <c r="W6" s="13">
        <v>0.125</v>
      </c>
      <c r="X6" s="13">
        <v>0.1875</v>
      </c>
      <c r="Y6" s="13">
        <v>1</v>
      </c>
    </row>
    <row r="7" spans="1:25" x14ac:dyDescent="0.35">
      <c r="A7" s="12">
        <v>3</v>
      </c>
      <c r="B7">
        <v>1</v>
      </c>
      <c r="D7">
        <v>1</v>
      </c>
      <c r="H7">
        <v>3</v>
      </c>
      <c r="K7">
        <v>1</v>
      </c>
      <c r="N7">
        <v>6</v>
      </c>
      <c r="T7" s="12" t="s">
        <v>27</v>
      </c>
      <c r="U7" s="13">
        <v>0.75</v>
      </c>
      <c r="V7" s="13">
        <v>0.25</v>
      </c>
      <c r="W7" s="13">
        <v>0</v>
      </c>
      <c r="X7" s="13">
        <v>0</v>
      </c>
      <c r="Y7" s="13">
        <v>1</v>
      </c>
    </row>
    <row r="8" spans="1:25" x14ac:dyDescent="0.35">
      <c r="A8" s="12" t="s">
        <v>32</v>
      </c>
      <c r="B8">
        <v>3</v>
      </c>
      <c r="C8">
        <v>1</v>
      </c>
      <c r="D8">
        <v>1</v>
      </c>
      <c r="E8">
        <v>2</v>
      </c>
      <c r="F8">
        <v>2</v>
      </c>
      <c r="G8">
        <v>1</v>
      </c>
      <c r="H8">
        <v>4</v>
      </c>
      <c r="I8">
        <v>1</v>
      </c>
      <c r="J8">
        <v>1</v>
      </c>
      <c r="K8">
        <v>1</v>
      </c>
      <c r="L8">
        <v>2</v>
      </c>
      <c r="M8">
        <v>3</v>
      </c>
      <c r="N8">
        <v>22</v>
      </c>
      <c r="T8" s="12" t="s">
        <v>32</v>
      </c>
      <c r="U8" s="13">
        <v>0.56000000000000005</v>
      </c>
      <c r="V8" s="13">
        <v>0.18</v>
      </c>
      <c r="W8" s="13">
        <v>0.14000000000000001</v>
      </c>
      <c r="X8" s="13">
        <v>0.12</v>
      </c>
      <c r="Y8" s="13">
        <v>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E22" sqref="E22"/>
    </sheetView>
  </sheetViews>
  <sheetFormatPr defaultRowHeight="14.5" x14ac:dyDescent="0.35"/>
  <cols>
    <col min="2" max="2" width="10.26953125" customWidth="1"/>
    <col min="3" max="3" width="23" customWidth="1"/>
    <col min="5" max="6" width="19.81640625" customWidth="1"/>
    <col min="7" max="7" width="21.1796875" customWidth="1"/>
    <col min="8" max="8" width="27.453125" customWidth="1"/>
    <col min="9" max="9" width="23.81640625" customWidth="1"/>
  </cols>
  <sheetData>
    <row r="1" spans="1:10" x14ac:dyDescent="0.35">
      <c r="A1" t="s">
        <v>0</v>
      </c>
      <c r="B1" t="s">
        <v>41</v>
      </c>
      <c r="C1" t="s">
        <v>5</v>
      </c>
      <c r="D1" t="s">
        <v>1</v>
      </c>
      <c r="E1" t="s">
        <v>3</v>
      </c>
      <c r="F1" t="s">
        <v>4</v>
      </c>
      <c r="G1" t="s">
        <v>6</v>
      </c>
      <c r="H1" t="s">
        <v>78</v>
      </c>
      <c r="I1" t="s">
        <v>7</v>
      </c>
      <c r="J1" t="s">
        <v>2</v>
      </c>
    </row>
    <row r="2" spans="1:10" x14ac:dyDescent="0.35">
      <c r="A2" s="12">
        <v>1</v>
      </c>
    </row>
    <row r="3" spans="1:10" x14ac:dyDescent="0.35">
      <c r="A3" s="12">
        <v>2</v>
      </c>
    </row>
    <row r="4" spans="1:10" x14ac:dyDescent="0.35">
      <c r="A4" s="12">
        <v>3</v>
      </c>
    </row>
    <row r="5" spans="1:10" x14ac:dyDescent="0.35">
      <c r="A5" s="12">
        <v>4</v>
      </c>
    </row>
    <row r="6" spans="1:10" x14ac:dyDescent="0.35">
      <c r="A6" s="12">
        <v>5</v>
      </c>
    </row>
    <row r="7" spans="1:10" x14ac:dyDescent="0.35">
      <c r="A7" s="12">
        <v>6</v>
      </c>
    </row>
    <row r="8" spans="1:10" x14ac:dyDescent="0.35">
      <c r="A8" s="12">
        <v>7</v>
      </c>
    </row>
    <row r="9" spans="1:10" x14ac:dyDescent="0.35">
      <c r="A9" s="12">
        <v>8</v>
      </c>
    </row>
    <row r="10" spans="1:10" x14ac:dyDescent="0.35">
      <c r="A10" s="12">
        <v>9</v>
      </c>
    </row>
    <row r="11" spans="1:10" x14ac:dyDescent="0.35">
      <c r="A11" s="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085B-1FB0-48FF-8E7E-03AA732D68CD}">
  <dimension ref="A1:AC51"/>
  <sheetViews>
    <sheetView topLeftCell="A46" workbookViewId="0"/>
  </sheetViews>
  <sheetFormatPr defaultRowHeight="14.5" x14ac:dyDescent="0.35"/>
  <cols>
    <col min="2" max="2" width="9" customWidth="1"/>
    <col min="3" max="3" width="20.453125" customWidth="1"/>
    <col min="4" max="4" width="10.54296875" customWidth="1"/>
    <col min="5" max="5" width="9.81640625" customWidth="1"/>
    <col min="6" max="6" width="15.54296875" customWidth="1"/>
    <col min="7" max="7" width="13.54296875" customWidth="1"/>
    <col min="8" max="8" width="11.90625" customWidth="1"/>
    <col min="9" max="9" width="10.81640625" customWidth="1"/>
    <col min="11" max="11" width="11.7265625" customWidth="1"/>
    <col min="14" max="14" width="19" customWidth="1"/>
    <col min="15" max="15" width="19.81640625" customWidth="1"/>
    <col min="16" max="16" width="13.36328125" customWidth="1"/>
    <col min="17" max="17" width="14.1796875" customWidth="1"/>
    <col min="18" max="18" width="12.7265625" customWidth="1"/>
    <col min="19" max="19" width="16" customWidth="1"/>
    <col min="20" max="20" width="11.26953125" customWidth="1"/>
    <col min="21" max="21" width="14.7265625" customWidth="1"/>
    <col min="22" max="22" width="12.81640625" customWidth="1"/>
    <col min="23" max="23" width="13.6328125" customWidth="1"/>
    <col min="24" max="24" width="20.7265625" customWidth="1"/>
    <col min="25" max="25" width="9.81640625" customWidth="1"/>
    <col min="27" max="27" width="9.453125" customWidth="1"/>
    <col min="28" max="28" width="9.81640625" customWidth="1"/>
    <col min="29" max="29" width="17.7265625" customWidth="1"/>
  </cols>
  <sheetData>
    <row r="1" spans="1:29" x14ac:dyDescent="0.35">
      <c r="A1" s="15" t="s">
        <v>83</v>
      </c>
      <c r="B1" s="3" t="s">
        <v>1</v>
      </c>
      <c r="C1" s="4" t="s">
        <v>20</v>
      </c>
      <c r="D1" s="15" t="s">
        <v>36</v>
      </c>
      <c r="E1" s="15" t="s">
        <v>40</v>
      </c>
      <c r="F1" s="31" t="s">
        <v>81</v>
      </c>
      <c r="G1" s="15" t="s">
        <v>42</v>
      </c>
      <c r="H1" s="15" t="s">
        <v>41</v>
      </c>
      <c r="I1" s="15" t="s">
        <v>43</v>
      </c>
      <c r="J1" s="15" t="s">
        <v>85</v>
      </c>
      <c r="K1" s="15" t="s">
        <v>86</v>
      </c>
      <c r="L1" s="15" t="s">
        <v>87</v>
      </c>
      <c r="M1" s="15" t="s">
        <v>88</v>
      </c>
      <c r="N1" s="15" t="s">
        <v>89</v>
      </c>
      <c r="O1" s="15" t="s">
        <v>90</v>
      </c>
      <c r="P1" s="15" t="s">
        <v>91</v>
      </c>
      <c r="Q1" s="15" t="s">
        <v>92</v>
      </c>
      <c r="R1" s="15" t="s">
        <v>93</v>
      </c>
      <c r="S1" s="15" t="s">
        <v>94</v>
      </c>
      <c r="T1" s="15" t="s">
        <v>15</v>
      </c>
      <c r="U1" s="15" t="s">
        <v>16</v>
      </c>
      <c r="V1" s="15" t="s">
        <v>17</v>
      </c>
      <c r="W1" s="15" t="s">
        <v>8</v>
      </c>
      <c r="X1" s="15" t="s">
        <v>9</v>
      </c>
      <c r="Y1" s="15" t="s">
        <v>10</v>
      </c>
      <c r="Z1" s="15" t="s">
        <v>11</v>
      </c>
      <c r="AA1" s="15" t="s">
        <v>12</v>
      </c>
      <c r="AB1" s="15" t="s">
        <v>13</v>
      </c>
      <c r="AC1" s="15" t="s">
        <v>14</v>
      </c>
    </row>
    <row r="2" spans="1:29" x14ac:dyDescent="0.35">
      <c r="A2">
        <v>1</v>
      </c>
      <c r="B2" s="25" t="s">
        <v>21</v>
      </c>
      <c r="C2" s="26" t="s">
        <v>27</v>
      </c>
      <c r="D2" s="27" t="s">
        <v>39</v>
      </c>
      <c r="E2" s="27" t="s">
        <v>77</v>
      </c>
      <c r="F2" s="30">
        <v>48</v>
      </c>
      <c r="G2" s="27" t="s">
        <v>46</v>
      </c>
      <c r="H2" s="27" t="s">
        <v>65</v>
      </c>
      <c r="I2" s="27">
        <v>3</v>
      </c>
    </row>
    <row r="3" spans="1:29" x14ac:dyDescent="0.35">
      <c r="A3">
        <v>2</v>
      </c>
      <c r="B3" s="25" t="s">
        <v>22</v>
      </c>
      <c r="C3" s="26" t="s">
        <v>34</v>
      </c>
      <c r="D3" s="27" t="s">
        <v>39</v>
      </c>
      <c r="E3" s="27" t="s">
        <v>76</v>
      </c>
      <c r="F3" s="30">
        <v>36</v>
      </c>
      <c r="G3" s="27" t="s">
        <v>47</v>
      </c>
      <c r="H3" s="27" t="s">
        <v>65</v>
      </c>
      <c r="I3" s="27">
        <v>3</v>
      </c>
    </row>
    <row r="4" spans="1:29" x14ac:dyDescent="0.35">
      <c r="A4">
        <v>3</v>
      </c>
      <c r="B4" s="25" t="s">
        <v>21</v>
      </c>
      <c r="C4" s="26" t="s">
        <v>34</v>
      </c>
      <c r="D4" s="27" t="s">
        <v>38</v>
      </c>
      <c r="E4" s="27" t="s">
        <v>76</v>
      </c>
      <c r="F4" s="30">
        <v>36</v>
      </c>
      <c r="G4" s="27" t="s">
        <v>47</v>
      </c>
      <c r="H4" s="27" t="s">
        <v>52</v>
      </c>
      <c r="I4" s="27">
        <v>3</v>
      </c>
    </row>
    <row r="5" spans="1:29" x14ac:dyDescent="0.35">
      <c r="A5">
        <v>4</v>
      </c>
      <c r="B5" s="25" t="s">
        <v>21</v>
      </c>
      <c r="C5" s="26" t="s">
        <v>34</v>
      </c>
      <c r="D5" s="27" t="s">
        <v>39</v>
      </c>
      <c r="E5" s="27" t="s">
        <v>75</v>
      </c>
      <c r="F5" s="30">
        <v>24</v>
      </c>
      <c r="G5" s="27" t="s">
        <v>46</v>
      </c>
      <c r="H5" s="27" t="s">
        <v>68</v>
      </c>
      <c r="I5" s="27">
        <v>2</v>
      </c>
    </row>
    <row r="6" spans="1:29" x14ac:dyDescent="0.35">
      <c r="A6">
        <v>5</v>
      </c>
      <c r="B6" s="25" t="s">
        <v>21</v>
      </c>
      <c r="C6" s="26" t="s">
        <v>28</v>
      </c>
      <c r="D6" s="27" t="s">
        <v>39</v>
      </c>
      <c r="E6" s="27" t="s">
        <v>75</v>
      </c>
      <c r="F6" s="30">
        <v>24</v>
      </c>
      <c r="G6" s="27" t="s">
        <v>46</v>
      </c>
      <c r="H6" s="27" t="s">
        <v>58</v>
      </c>
      <c r="I6" s="27">
        <v>2</v>
      </c>
    </row>
    <row r="7" spans="1:29" x14ac:dyDescent="0.35">
      <c r="A7">
        <v>6</v>
      </c>
      <c r="B7" s="25" t="s">
        <v>21</v>
      </c>
      <c r="C7" s="26" t="s">
        <v>27</v>
      </c>
      <c r="D7" s="27" t="s">
        <v>39</v>
      </c>
      <c r="E7" s="27" t="s">
        <v>75</v>
      </c>
      <c r="F7" s="30">
        <v>24</v>
      </c>
      <c r="G7" s="27" t="s">
        <v>47</v>
      </c>
      <c r="H7" s="27" t="s">
        <v>65</v>
      </c>
      <c r="I7" s="27">
        <v>2</v>
      </c>
    </row>
    <row r="8" spans="1:29" x14ac:dyDescent="0.35">
      <c r="A8">
        <v>7</v>
      </c>
      <c r="B8" s="25" t="s">
        <v>21</v>
      </c>
      <c r="C8" s="26" t="s">
        <v>34</v>
      </c>
      <c r="D8" s="27" t="s">
        <v>39</v>
      </c>
      <c r="E8" s="27" t="s">
        <v>75</v>
      </c>
      <c r="F8" s="30">
        <v>24</v>
      </c>
      <c r="G8" s="27" t="s">
        <v>47</v>
      </c>
      <c r="H8" s="27" t="s">
        <v>65</v>
      </c>
      <c r="I8" s="27">
        <v>3</v>
      </c>
    </row>
    <row r="9" spans="1:29" x14ac:dyDescent="0.35">
      <c r="A9">
        <v>8</v>
      </c>
      <c r="B9" s="25" t="s">
        <v>22</v>
      </c>
      <c r="C9" s="26" t="s">
        <v>27</v>
      </c>
      <c r="D9" s="27" t="s">
        <v>38</v>
      </c>
      <c r="E9" s="27" t="s">
        <v>75</v>
      </c>
      <c r="F9" s="30">
        <v>24</v>
      </c>
      <c r="G9" s="27" t="s">
        <v>46</v>
      </c>
      <c r="H9" s="27" t="s">
        <v>68</v>
      </c>
      <c r="I9" s="27">
        <v>3</v>
      </c>
    </row>
    <row r="10" spans="1:29" x14ac:dyDescent="0.35">
      <c r="A10">
        <v>9</v>
      </c>
      <c r="B10" s="25" t="s">
        <v>21</v>
      </c>
      <c r="C10" s="26" t="s">
        <v>27</v>
      </c>
      <c r="D10" s="27" t="s">
        <v>38</v>
      </c>
      <c r="E10" s="27" t="s">
        <v>75</v>
      </c>
      <c r="F10" s="30">
        <v>24</v>
      </c>
      <c r="G10" s="27" t="s">
        <v>47</v>
      </c>
      <c r="H10" s="27" t="s">
        <v>55</v>
      </c>
      <c r="I10" s="27">
        <v>3</v>
      </c>
    </row>
    <row r="11" spans="1:29" x14ac:dyDescent="0.35">
      <c r="A11">
        <v>10</v>
      </c>
      <c r="B11" s="25" t="s">
        <v>21</v>
      </c>
      <c r="C11" s="26" t="s">
        <v>28</v>
      </c>
      <c r="D11" s="27" t="s">
        <v>39</v>
      </c>
      <c r="E11" s="27" t="s">
        <v>74</v>
      </c>
      <c r="F11" s="30">
        <v>18</v>
      </c>
      <c r="G11" s="27" t="s">
        <v>46</v>
      </c>
      <c r="H11" s="27" t="s">
        <v>68</v>
      </c>
      <c r="I11" s="27">
        <v>2</v>
      </c>
    </row>
    <row r="12" spans="1:29" x14ac:dyDescent="0.35">
      <c r="A12">
        <v>11</v>
      </c>
      <c r="B12" s="25" t="s">
        <v>21</v>
      </c>
      <c r="C12" s="26" t="s">
        <v>34</v>
      </c>
      <c r="D12" s="27" t="s">
        <v>39</v>
      </c>
      <c r="E12" s="27" t="s">
        <v>74</v>
      </c>
      <c r="F12" s="30">
        <v>18</v>
      </c>
      <c r="G12" s="27" t="s">
        <v>47</v>
      </c>
      <c r="H12" s="27" t="s">
        <v>58</v>
      </c>
      <c r="I12" s="27">
        <v>1</v>
      </c>
    </row>
    <row r="13" spans="1:29" x14ac:dyDescent="0.35">
      <c r="A13">
        <v>12</v>
      </c>
      <c r="B13" s="25" t="s">
        <v>21</v>
      </c>
      <c r="C13" s="26" t="s">
        <v>34</v>
      </c>
      <c r="D13" s="27" t="s">
        <v>39</v>
      </c>
      <c r="E13" s="27" t="s">
        <v>74</v>
      </c>
      <c r="F13" s="30">
        <v>18</v>
      </c>
      <c r="G13" s="27" t="s">
        <v>47</v>
      </c>
      <c r="H13" s="27" t="s">
        <v>63</v>
      </c>
      <c r="I13" s="27">
        <v>2</v>
      </c>
    </row>
    <row r="14" spans="1:29" x14ac:dyDescent="0.35">
      <c r="A14">
        <v>13</v>
      </c>
      <c r="B14" s="25" t="s">
        <v>21</v>
      </c>
      <c r="C14" s="26" t="s">
        <v>27</v>
      </c>
      <c r="D14" s="27" t="s">
        <v>38</v>
      </c>
      <c r="E14" s="27" t="s">
        <v>74</v>
      </c>
      <c r="F14" s="30">
        <v>18</v>
      </c>
      <c r="G14" s="27" t="s">
        <v>47</v>
      </c>
      <c r="H14" s="27" t="s">
        <v>62</v>
      </c>
      <c r="I14" s="27">
        <v>2</v>
      </c>
    </row>
    <row r="15" spans="1:29" x14ac:dyDescent="0.35">
      <c r="A15">
        <v>14</v>
      </c>
      <c r="B15" s="25" t="s">
        <v>21</v>
      </c>
      <c r="C15" s="26" t="s">
        <v>28</v>
      </c>
      <c r="D15" s="27" t="s">
        <v>38</v>
      </c>
      <c r="E15" s="27" t="s">
        <v>74</v>
      </c>
      <c r="F15" s="30">
        <v>18</v>
      </c>
      <c r="G15" s="27" t="s">
        <v>47</v>
      </c>
      <c r="H15" s="27" t="s">
        <v>54</v>
      </c>
      <c r="I15" s="27">
        <v>2</v>
      </c>
    </row>
    <row r="16" spans="1:29" x14ac:dyDescent="0.35">
      <c r="A16">
        <v>15</v>
      </c>
      <c r="B16" s="25" t="s">
        <v>22</v>
      </c>
      <c r="C16" s="26" t="s">
        <v>27</v>
      </c>
      <c r="D16" s="27" t="s">
        <v>39</v>
      </c>
      <c r="E16" s="27" t="s">
        <v>73</v>
      </c>
      <c r="F16" s="30">
        <v>12</v>
      </c>
      <c r="G16" s="27" t="s">
        <v>46</v>
      </c>
      <c r="H16" s="27" t="s">
        <v>57</v>
      </c>
      <c r="I16" s="27">
        <v>0</v>
      </c>
    </row>
    <row r="17" spans="1:9" x14ac:dyDescent="0.35">
      <c r="A17">
        <v>16</v>
      </c>
      <c r="B17" s="25" t="s">
        <v>21</v>
      </c>
      <c r="C17" s="26" t="s">
        <v>34</v>
      </c>
      <c r="D17" s="27" t="s">
        <v>39</v>
      </c>
      <c r="E17" s="27" t="s">
        <v>73</v>
      </c>
      <c r="F17" s="30">
        <v>12</v>
      </c>
      <c r="G17" s="27" t="s">
        <v>46</v>
      </c>
      <c r="H17" s="27" t="s">
        <v>67</v>
      </c>
      <c r="I17" s="27">
        <v>0</v>
      </c>
    </row>
    <row r="18" spans="1:9" x14ac:dyDescent="0.35">
      <c r="A18">
        <v>17</v>
      </c>
      <c r="B18" s="25" t="s">
        <v>22</v>
      </c>
      <c r="C18" s="26" t="s">
        <v>34</v>
      </c>
      <c r="D18" s="27" t="s">
        <v>39</v>
      </c>
      <c r="E18" s="27" t="s">
        <v>73</v>
      </c>
      <c r="F18" s="30">
        <v>12</v>
      </c>
      <c r="G18" s="27" t="s">
        <v>47</v>
      </c>
      <c r="H18" s="27" t="s">
        <v>54</v>
      </c>
      <c r="I18" s="27">
        <v>0</v>
      </c>
    </row>
    <row r="19" spans="1:9" x14ac:dyDescent="0.35">
      <c r="A19">
        <v>18</v>
      </c>
      <c r="B19" s="25" t="s">
        <v>21</v>
      </c>
      <c r="C19" s="26" t="s">
        <v>28</v>
      </c>
      <c r="D19" s="27" t="s">
        <v>39</v>
      </c>
      <c r="E19" s="27" t="s">
        <v>73</v>
      </c>
      <c r="F19" s="30">
        <v>12</v>
      </c>
      <c r="G19" s="27" t="s">
        <v>47</v>
      </c>
      <c r="H19" s="27" t="s">
        <v>53</v>
      </c>
      <c r="I19" s="27">
        <v>1</v>
      </c>
    </row>
    <row r="20" spans="1:9" x14ac:dyDescent="0.35">
      <c r="A20">
        <v>19</v>
      </c>
      <c r="B20" s="25" t="s">
        <v>21</v>
      </c>
      <c r="C20" s="26" t="s">
        <v>28</v>
      </c>
      <c r="D20" s="27" t="s">
        <v>39</v>
      </c>
      <c r="E20" s="27" t="s">
        <v>73</v>
      </c>
      <c r="F20" s="30">
        <v>12</v>
      </c>
      <c r="G20" s="27" t="s">
        <v>47</v>
      </c>
      <c r="H20" s="27" t="s">
        <v>63</v>
      </c>
      <c r="I20" s="27">
        <v>1</v>
      </c>
    </row>
    <row r="21" spans="1:9" x14ac:dyDescent="0.35">
      <c r="A21">
        <v>20</v>
      </c>
      <c r="B21" s="25" t="s">
        <v>22</v>
      </c>
      <c r="C21" s="26" t="s">
        <v>28</v>
      </c>
      <c r="D21" s="27" t="s">
        <v>38</v>
      </c>
      <c r="E21" s="27" t="s">
        <v>73</v>
      </c>
      <c r="F21" s="30">
        <v>12</v>
      </c>
      <c r="G21" s="27" t="s">
        <v>46</v>
      </c>
      <c r="H21" s="27" t="s">
        <v>57</v>
      </c>
      <c r="I21" s="27">
        <v>1</v>
      </c>
    </row>
    <row r="22" spans="1:9" x14ac:dyDescent="0.35">
      <c r="A22">
        <v>21</v>
      </c>
      <c r="B22" s="25" t="s">
        <v>21</v>
      </c>
      <c r="C22" s="26" t="s">
        <v>27</v>
      </c>
      <c r="D22" s="27" t="s">
        <v>38</v>
      </c>
      <c r="E22" s="27" t="s">
        <v>73</v>
      </c>
      <c r="F22" s="30">
        <v>12</v>
      </c>
      <c r="G22" s="27" t="s">
        <v>46</v>
      </c>
      <c r="H22" s="27" t="s">
        <v>57</v>
      </c>
      <c r="I22" s="27">
        <v>0</v>
      </c>
    </row>
    <row r="23" spans="1:9" x14ac:dyDescent="0.35">
      <c r="A23">
        <v>22</v>
      </c>
      <c r="B23" s="25" t="s">
        <v>21</v>
      </c>
      <c r="C23" s="26" t="s">
        <v>28</v>
      </c>
      <c r="D23" s="27" t="s">
        <v>38</v>
      </c>
      <c r="E23" s="27" t="s">
        <v>73</v>
      </c>
      <c r="F23" s="30">
        <v>12</v>
      </c>
      <c r="G23" s="27" t="s">
        <v>46</v>
      </c>
      <c r="H23" s="27" t="s">
        <v>59</v>
      </c>
      <c r="I23" s="27">
        <v>1</v>
      </c>
    </row>
    <row r="24" spans="1:9" x14ac:dyDescent="0.35">
      <c r="A24">
        <v>23</v>
      </c>
      <c r="B24" s="25" t="s">
        <v>21</v>
      </c>
      <c r="C24" s="26" t="s">
        <v>34</v>
      </c>
      <c r="D24" s="27" t="s">
        <v>27</v>
      </c>
      <c r="E24" s="27" t="s">
        <v>73</v>
      </c>
      <c r="F24" s="30">
        <v>12</v>
      </c>
      <c r="G24" s="27" t="s">
        <v>47</v>
      </c>
      <c r="H24" s="27" t="s">
        <v>60</v>
      </c>
      <c r="I24" s="27">
        <v>1</v>
      </c>
    </row>
    <row r="25" spans="1:9" x14ac:dyDescent="0.35">
      <c r="A25">
        <v>24</v>
      </c>
      <c r="B25" s="25" t="s">
        <v>21</v>
      </c>
      <c r="C25" s="26" t="s">
        <v>28</v>
      </c>
      <c r="D25" s="27" t="s">
        <v>38</v>
      </c>
      <c r="E25" s="27" t="s">
        <v>73</v>
      </c>
      <c r="F25" s="30">
        <v>12</v>
      </c>
      <c r="G25" s="27" t="s">
        <v>47</v>
      </c>
      <c r="H25" s="27" t="s">
        <v>64</v>
      </c>
      <c r="I25" s="27">
        <v>0</v>
      </c>
    </row>
    <row r="26" spans="1:9" x14ac:dyDescent="0.35">
      <c r="A26">
        <v>25</v>
      </c>
      <c r="B26" s="25" t="s">
        <v>21</v>
      </c>
      <c r="C26" s="26" t="s">
        <v>34</v>
      </c>
      <c r="D26" s="27" t="s">
        <v>39</v>
      </c>
      <c r="E26" s="27" t="s">
        <v>72</v>
      </c>
      <c r="F26" s="30">
        <v>10</v>
      </c>
      <c r="G26" s="27" t="s">
        <v>46</v>
      </c>
      <c r="H26" s="27" t="s">
        <v>67</v>
      </c>
      <c r="I26" s="27">
        <v>0</v>
      </c>
    </row>
    <row r="27" spans="1:9" x14ac:dyDescent="0.35">
      <c r="A27">
        <v>26</v>
      </c>
      <c r="B27" s="25" t="s">
        <v>21</v>
      </c>
      <c r="C27" s="26" t="s">
        <v>34</v>
      </c>
      <c r="D27" s="27" t="s">
        <v>39</v>
      </c>
      <c r="E27" s="27" t="s">
        <v>72</v>
      </c>
      <c r="F27" s="30">
        <v>10</v>
      </c>
      <c r="G27" s="27" t="s">
        <v>47</v>
      </c>
      <c r="H27" s="27" t="s">
        <v>62</v>
      </c>
      <c r="I27" s="27">
        <v>0</v>
      </c>
    </row>
    <row r="28" spans="1:9" x14ac:dyDescent="0.35">
      <c r="A28">
        <v>27</v>
      </c>
      <c r="B28" s="25" t="s">
        <v>21</v>
      </c>
      <c r="C28" s="26" t="s">
        <v>34</v>
      </c>
      <c r="D28" s="27" t="s">
        <v>39</v>
      </c>
      <c r="E28" s="27" t="s">
        <v>72</v>
      </c>
      <c r="F28" s="30">
        <v>10</v>
      </c>
      <c r="G28" s="27" t="s">
        <v>47</v>
      </c>
      <c r="H28" s="27" t="s">
        <v>60</v>
      </c>
      <c r="I28" s="27">
        <v>1</v>
      </c>
    </row>
    <row r="29" spans="1:9" x14ac:dyDescent="0.35">
      <c r="A29">
        <v>28</v>
      </c>
      <c r="B29" s="25" t="s">
        <v>21</v>
      </c>
      <c r="C29" s="26" t="s">
        <v>28</v>
      </c>
      <c r="D29" s="27" t="s">
        <v>39</v>
      </c>
      <c r="E29" s="27" t="s">
        <v>72</v>
      </c>
      <c r="F29" s="30">
        <v>10</v>
      </c>
      <c r="G29" s="27" t="s">
        <v>47</v>
      </c>
      <c r="H29" s="27" t="s">
        <v>60</v>
      </c>
      <c r="I29" s="27">
        <v>0</v>
      </c>
    </row>
    <row r="30" spans="1:9" x14ac:dyDescent="0.35">
      <c r="A30">
        <v>29</v>
      </c>
      <c r="B30" s="25" t="s">
        <v>21</v>
      </c>
      <c r="C30" s="26" t="s">
        <v>34</v>
      </c>
      <c r="D30" s="27" t="s">
        <v>39</v>
      </c>
      <c r="E30" s="27" t="s">
        <v>72</v>
      </c>
      <c r="F30" s="30">
        <v>10</v>
      </c>
      <c r="G30" s="27" t="s">
        <v>47</v>
      </c>
      <c r="H30" s="27" t="s">
        <v>63</v>
      </c>
      <c r="I30" s="27">
        <v>1</v>
      </c>
    </row>
    <row r="31" spans="1:9" x14ac:dyDescent="0.35">
      <c r="A31">
        <v>30</v>
      </c>
      <c r="B31" s="25" t="s">
        <v>21</v>
      </c>
      <c r="C31" s="26" t="s">
        <v>34</v>
      </c>
      <c r="D31" s="27" t="s">
        <v>39</v>
      </c>
      <c r="E31" s="27" t="s">
        <v>72</v>
      </c>
      <c r="F31" s="30">
        <v>10</v>
      </c>
      <c r="G31" s="27" t="s">
        <v>47</v>
      </c>
      <c r="H31" s="27" t="s">
        <v>56</v>
      </c>
      <c r="I31" s="27">
        <v>0</v>
      </c>
    </row>
    <row r="32" spans="1:9" x14ac:dyDescent="0.35">
      <c r="A32">
        <v>31</v>
      </c>
      <c r="B32" s="25" t="s">
        <v>21</v>
      </c>
      <c r="C32" s="26" t="s">
        <v>27</v>
      </c>
      <c r="D32" s="27" t="s">
        <v>38</v>
      </c>
      <c r="E32" s="27" t="s">
        <v>72</v>
      </c>
      <c r="F32" s="30">
        <v>10</v>
      </c>
      <c r="G32" s="27" t="s">
        <v>47</v>
      </c>
      <c r="H32" s="27" t="s">
        <v>62</v>
      </c>
      <c r="I32" s="27">
        <v>1</v>
      </c>
    </row>
    <row r="33" spans="1:9" x14ac:dyDescent="0.35">
      <c r="A33">
        <v>32</v>
      </c>
      <c r="B33" s="25" t="s">
        <v>21</v>
      </c>
      <c r="C33" s="26" t="s">
        <v>27</v>
      </c>
      <c r="D33" s="27" t="s">
        <v>38</v>
      </c>
      <c r="E33" s="27" t="s">
        <v>72</v>
      </c>
      <c r="F33" s="30">
        <v>10</v>
      </c>
      <c r="G33" s="27" t="s">
        <v>47</v>
      </c>
      <c r="H33" s="27" t="s">
        <v>64</v>
      </c>
      <c r="I33" s="27">
        <v>0</v>
      </c>
    </row>
    <row r="34" spans="1:9" x14ac:dyDescent="0.35">
      <c r="A34">
        <v>33</v>
      </c>
      <c r="B34" s="25" t="s">
        <v>21</v>
      </c>
      <c r="C34" s="26" t="s">
        <v>28</v>
      </c>
      <c r="D34" s="27" t="s">
        <v>27</v>
      </c>
      <c r="E34" s="27" t="s">
        <v>72</v>
      </c>
      <c r="F34" s="30">
        <v>10</v>
      </c>
      <c r="G34" s="27" t="s">
        <v>47</v>
      </c>
      <c r="H34" s="27" t="s">
        <v>64</v>
      </c>
      <c r="I34" s="27">
        <v>0</v>
      </c>
    </row>
    <row r="35" spans="1:9" x14ac:dyDescent="0.35">
      <c r="A35">
        <v>34</v>
      </c>
      <c r="B35" s="25" t="s">
        <v>22</v>
      </c>
      <c r="C35" s="26" t="s">
        <v>28</v>
      </c>
      <c r="D35" s="27" t="s">
        <v>39</v>
      </c>
      <c r="E35" s="27" t="s">
        <v>71</v>
      </c>
      <c r="F35" s="30">
        <v>6</v>
      </c>
      <c r="G35" s="27" t="s">
        <v>46</v>
      </c>
      <c r="H35" s="27" t="s">
        <v>66</v>
      </c>
      <c r="I35" s="27">
        <v>0</v>
      </c>
    </row>
    <row r="36" spans="1:9" x14ac:dyDescent="0.35">
      <c r="A36">
        <v>35</v>
      </c>
      <c r="B36" s="25" t="s">
        <v>21</v>
      </c>
      <c r="C36" s="26" t="s">
        <v>28</v>
      </c>
      <c r="D36" s="27" t="s">
        <v>39</v>
      </c>
      <c r="E36" s="27" t="s">
        <v>71</v>
      </c>
      <c r="F36" s="30">
        <v>6</v>
      </c>
      <c r="G36" s="27" t="s">
        <v>46</v>
      </c>
      <c r="H36" s="27" t="s">
        <v>67</v>
      </c>
      <c r="I36" s="27">
        <v>0</v>
      </c>
    </row>
    <row r="37" spans="1:9" x14ac:dyDescent="0.35">
      <c r="A37">
        <v>36</v>
      </c>
      <c r="B37" s="25" t="s">
        <v>22</v>
      </c>
      <c r="C37" s="26" t="s">
        <v>28</v>
      </c>
      <c r="D37" s="27" t="s">
        <v>39</v>
      </c>
      <c r="E37" s="27" t="s">
        <v>71</v>
      </c>
      <c r="F37" s="30">
        <v>6</v>
      </c>
      <c r="G37" s="27" t="s">
        <v>47</v>
      </c>
      <c r="H37" s="27" t="s">
        <v>54</v>
      </c>
      <c r="I37" s="27">
        <v>0</v>
      </c>
    </row>
    <row r="38" spans="1:9" x14ac:dyDescent="0.35">
      <c r="A38">
        <v>37</v>
      </c>
      <c r="B38" s="25" t="s">
        <v>21</v>
      </c>
      <c r="C38" s="26" t="s">
        <v>34</v>
      </c>
      <c r="D38" s="27" t="s">
        <v>39</v>
      </c>
      <c r="E38" s="27" t="s">
        <v>71</v>
      </c>
      <c r="F38" s="30">
        <v>6</v>
      </c>
      <c r="G38" s="27" t="s">
        <v>47</v>
      </c>
      <c r="H38" s="27" t="s">
        <v>62</v>
      </c>
      <c r="I38" s="27">
        <v>0</v>
      </c>
    </row>
    <row r="39" spans="1:9" x14ac:dyDescent="0.35">
      <c r="A39">
        <v>38</v>
      </c>
      <c r="B39" s="25" t="s">
        <v>21</v>
      </c>
      <c r="C39" s="26" t="s">
        <v>28</v>
      </c>
      <c r="D39" s="27" t="s">
        <v>39</v>
      </c>
      <c r="E39" s="27" t="s">
        <v>71</v>
      </c>
      <c r="F39" s="30">
        <v>6</v>
      </c>
      <c r="G39" s="27" t="s">
        <v>47</v>
      </c>
      <c r="H39" s="27" t="s">
        <v>53</v>
      </c>
      <c r="I39" s="27">
        <v>0</v>
      </c>
    </row>
    <row r="40" spans="1:9" x14ac:dyDescent="0.35">
      <c r="A40">
        <v>39</v>
      </c>
      <c r="B40" s="25" t="s">
        <v>21</v>
      </c>
      <c r="C40" s="26" t="s">
        <v>28</v>
      </c>
      <c r="D40" s="27" t="s">
        <v>39</v>
      </c>
      <c r="E40" s="27" t="s">
        <v>71</v>
      </c>
      <c r="F40" s="30">
        <v>6</v>
      </c>
      <c r="G40" s="27" t="s">
        <v>47</v>
      </c>
      <c r="H40" s="27" t="s">
        <v>53</v>
      </c>
      <c r="I40" s="27">
        <v>0</v>
      </c>
    </row>
    <row r="41" spans="1:9" x14ac:dyDescent="0.35">
      <c r="A41">
        <v>40</v>
      </c>
      <c r="B41" s="25" t="s">
        <v>21</v>
      </c>
      <c r="C41" s="26" t="s">
        <v>28</v>
      </c>
      <c r="D41" s="27" t="s">
        <v>39</v>
      </c>
      <c r="E41" s="27" t="s">
        <v>71</v>
      </c>
      <c r="F41" s="30">
        <v>6</v>
      </c>
      <c r="G41" s="27" t="s">
        <v>47</v>
      </c>
      <c r="H41" s="27" t="s">
        <v>60</v>
      </c>
      <c r="I41" s="27">
        <v>0</v>
      </c>
    </row>
    <row r="42" spans="1:9" x14ac:dyDescent="0.35">
      <c r="A42">
        <v>41</v>
      </c>
      <c r="B42" s="25" t="s">
        <v>21</v>
      </c>
      <c r="C42" s="26" t="s">
        <v>28</v>
      </c>
      <c r="D42" s="27" t="s">
        <v>38</v>
      </c>
      <c r="E42" s="27" t="s">
        <v>71</v>
      </c>
      <c r="F42" s="30">
        <v>6</v>
      </c>
      <c r="G42" s="27" t="s">
        <v>47</v>
      </c>
      <c r="H42" s="27" t="s">
        <v>58</v>
      </c>
      <c r="I42" s="27">
        <v>0</v>
      </c>
    </row>
    <row r="43" spans="1:9" x14ac:dyDescent="0.35">
      <c r="A43">
        <v>42</v>
      </c>
      <c r="B43" s="25" t="s">
        <v>21</v>
      </c>
      <c r="C43" s="26" t="s">
        <v>27</v>
      </c>
      <c r="D43" s="27" t="s">
        <v>38</v>
      </c>
      <c r="E43" s="27" t="s">
        <v>71</v>
      </c>
      <c r="F43" s="30">
        <v>6</v>
      </c>
      <c r="G43" s="27" t="s">
        <v>47</v>
      </c>
      <c r="H43" s="27" t="s">
        <v>60</v>
      </c>
      <c r="I43" s="27">
        <v>0</v>
      </c>
    </row>
    <row r="44" spans="1:9" x14ac:dyDescent="0.35">
      <c r="A44">
        <v>43</v>
      </c>
      <c r="B44" s="25" t="s">
        <v>21</v>
      </c>
      <c r="C44" s="26" t="s">
        <v>34</v>
      </c>
      <c r="D44" s="27" t="s">
        <v>38</v>
      </c>
      <c r="E44" s="27" t="s">
        <v>71</v>
      </c>
      <c r="F44" s="30">
        <v>6</v>
      </c>
      <c r="G44" s="27" t="s">
        <v>47</v>
      </c>
      <c r="H44" s="27" t="s">
        <v>64</v>
      </c>
      <c r="I44" s="27">
        <v>0</v>
      </c>
    </row>
    <row r="45" spans="1:9" x14ac:dyDescent="0.35">
      <c r="A45">
        <v>44</v>
      </c>
      <c r="B45" s="25" t="s">
        <v>21</v>
      </c>
      <c r="C45" s="26" t="s">
        <v>34</v>
      </c>
      <c r="D45" s="27" t="s">
        <v>27</v>
      </c>
      <c r="E45" s="27" t="s">
        <v>71</v>
      </c>
      <c r="F45" s="30">
        <v>6</v>
      </c>
      <c r="G45" s="27" t="s">
        <v>46</v>
      </c>
      <c r="H45" s="27" t="s">
        <v>66</v>
      </c>
      <c r="I45" s="27">
        <v>0</v>
      </c>
    </row>
    <row r="46" spans="1:9" x14ac:dyDescent="0.35">
      <c r="A46">
        <v>45</v>
      </c>
      <c r="B46" s="25" t="s">
        <v>21</v>
      </c>
      <c r="C46" s="26" t="s">
        <v>34</v>
      </c>
      <c r="D46" s="27" t="s">
        <v>39</v>
      </c>
      <c r="E46" s="27" t="s">
        <v>70</v>
      </c>
      <c r="F46" s="30">
        <v>3</v>
      </c>
      <c r="G46" s="27" t="s">
        <v>46</v>
      </c>
      <c r="H46" s="27" t="s">
        <v>66</v>
      </c>
      <c r="I46" s="27">
        <v>0</v>
      </c>
    </row>
    <row r="47" spans="1:9" x14ac:dyDescent="0.35">
      <c r="A47">
        <v>46</v>
      </c>
      <c r="B47" s="25" t="s">
        <v>21</v>
      </c>
      <c r="C47" s="26" t="s">
        <v>27</v>
      </c>
      <c r="D47" s="27" t="s">
        <v>39</v>
      </c>
      <c r="E47" s="27" t="s">
        <v>70</v>
      </c>
      <c r="F47" s="30">
        <v>3</v>
      </c>
      <c r="G47" s="27" t="s">
        <v>47</v>
      </c>
      <c r="H47" s="27" t="s">
        <v>63</v>
      </c>
      <c r="I47" s="27">
        <v>0</v>
      </c>
    </row>
    <row r="48" spans="1:9" x14ac:dyDescent="0.35">
      <c r="A48">
        <v>47</v>
      </c>
      <c r="B48" s="25" t="s">
        <v>22</v>
      </c>
      <c r="C48" s="26" t="s">
        <v>27</v>
      </c>
      <c r="D48" s="27" t="s">
        <v>39</v>
      </c>
      <c r="E48" s="27" t="s">
        <v>70</v>
      </c>
      <c r="F48" s="30">
        <v>3</v>
      </c>
      <c r="G48" s="27" t="s">
        <v>47</v>
      </c>
      <c r="H48" s="27" t="s">
        <v>60</v>
      </c>
      <c r="I48" s="27">
        <v>0</v>
      </c>
    </row>
    <row r="49" spans="1:9" x14ac:dyDescent="0.35">
      <c r="A49">
        <v>48</v>
      </c>
      <c r="B49" s="25" t="s">
        <v>21</v>
      </c>
      <c r="C49" s="26" t="s">
        <v>27</v>
      </c>
      <c r="D49" s="27" t="s">
        <v>38</v>
      </c>
      <c r="E49" s="27" t="s">
        <v>70</v>
      </c>
      <c r="F49" s="30">
        <v>3</v>
      </c>
      <c r="G49" s="27" t="s">
        <v>47</v>
      </c>
      <c r="H49" s="27" t="s">
        <v>62</v>
      </c>
      <c r="I49" s="27">
        <v>0</v>
      </c>
    </row>
    <row r="50" spans="1:9" x14ac:dyDescent="0.35">
      <c r="A50">
        <v>49</v>
      </c>
      <c r="B50" s="25" t="s">
        <v>21</v>
      </c>
      <c r="C50" s="26" t="s">
        <v>34</v>
      </c>
      <c r="D50" s="27" t="s">
        <v>38</v>
      </c>
      <c r="E50" s="27" t="s">
        <v>70</v>
      </c>
      <c r="F50" s="30">
        <v>3</v>
      </c>
      <c r="G50" s="27" t="s">
        <v>47</v>
      </c>
      <c r="H50" s="27" t="s">
        <v>53</v>
      </c>
      <c r="I50" s="27">
        <v>0</v>
      </c>
    </row>
    <row r="51" spans="1:9" x14ac:dyDescent="0.35">
      <c r="A51">
        <v>50</v>
      </c>
      <c r="B51" s="28" t="s">
        <v>21</v>
      </c>
      <c r="C51" s="29" t="s">
        <v>28</v>
      </c>
      <c r="D51" s="27" t="s">
        <v>27</v>
      </c>
      <c r="E51" s="27" t="s">
        <v>70</v>
      </c>
      <c r="F51" s="30">
        <v>3</v>
      </c>
      <c r="G51" s="27" t="s">
        <v>47</v>
      </c>
      <c r="H51" s="27" t="s">
        <v>60</v>
      </c>
      <c r="I51" s="27">
        <v>0</v>
      </c>
    </row>
  </sheetData>
  <sortState xmlns:xlrd2="http://schemas.microsoft.com/office/spreadsheetml/2017/richdata2" ref="B2:J51">
    <sortCondition descending="1" ref="F2:F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5E65-0E92-4FA8-A628-7F43A7DDC2F2}">
  <dimension ref="A1:A3"/>
  <sheetViews>
    <sheetView workbookViewId="0">
      <selection activeCell="A5" sqref="A5"/>
    </sheetView>
  </sheetViews>
  <sheetFormatPr defaultRowHeight="14.5" x14ac:dyDescent="0.35"/>
  <cols>
    <col min="1" max="1" width="64.26953125" customWidth="1"/>
  </cols>
  <sheetData>
    <row r="1" spans="1:1" x14ac:dyDescent="0.35">
      <c r="A1" t="s">
        <v>96</v>
      </c>
    </row>
    <row r="2" spans="1:1" x14ac:dyDescent="0.35">
      <c r="A2" t="s">
        <v>35</v>
      </c>
    </row>
    <row r="3" spans="1:1" x14ac:dyDescent="0.35">
      <c r="A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D653-7739-45B5-ACF4-202A7C7A751E}">
  <dimension ref="B1:T57"/>
  <sheetViews>
    <sheetView topLeftCell="K1" zoomScale="60" zoomScaleNormal="60" workbookViewId="0">
      <selection activeCell="P1" sqref="P1:AC1"/>
    </sheetView>
  </sheetViews>
  <sheetFormatPr defaultRowHeight="14.5" x14ac:dyDescent="0.35"/>
  <cols>
    <col min="3" max="3" width="17.54296875" customWidth="1"/>
    <col min="4" max="4" width="13.54296875" customWidth="1"/>
    <col min="5" max="5" width="11.90625" customWidth="1"/>
    <col min="6" max="6" width="8.81640625" customWidth="1"/>
    <col min="7" max="7" width="14" customWidth="1"/>
    <col min="8" max="9" width="13.36328125" style="17" customWidth="1"/>
    <col min="10" max="10" width="13.54296875" customWidth="1"/>
    <col min="11" max="11" width="12.81640625" customWidth="1"/>
    <col min="12" max="13" width="16.54296875" customWidth="1"/>
    <col min="14" max="15" width="20.453125" customWidth="1"/>
    <col min="16" max="16" width="23" customWidth="1"/>
    <col min="17" max="17" width="13.81640625" customWidth="1"/>
    <col min="18" max="18" width="25.54296875" customWidth="1"/>
    <col min="19" max="19" width="13.81640625" customWidth="1"/>
    <col min="20" max="20" width="15.26953125" customWidth="1"/>
    <col min="21" max="21" width="9.81640625" customWidth="1"/>
    <col min="22" max="23" width="10.1796875" customWidth="1"/>
    <col min="25" max="25" width="18" customWidth="1"/>
  </cols>
  <sheetData>
    <row r="1" spans="2:15" s="1" customFormat="1" ht="37.5" customHeight="1" x14ac:dyDescent="0.35">
      <c r="B1" s="2" t="s">
        <v>1</v>
      </c>
      <c r="C1" s="2" t="s">
        <v>20</v>
      </c>
      <c r="D1" s="2" t="s">
        <v>36</v>
      </c>
      <c r="E1" s="2" t="s">
        <v>40</v>
      </c>
      <c r="F1" s="2" t="s">
        <v>42</v>
      </c>
      <c r="G1" s="2" t="s">
        <v>41</v>
      </c>
      <c r="H1" s="16" t="s">
        <v>43</v>
      </c>
      <c r="I1" s="16"/>
    </row>
    <row r="2" spans="2:15" x14ac:dyDescent="0.35">
      <c r="B2" t="s">
        <v>21</v>
      </c>
      <c r="C2" t="s">
        <v>34</v>
      </c>
      <c r="D2" t="s">
        <v>39</v>
      </c>
      <c r="E2" s="14" t="s">
        <v>70</v>
      </c>
      <c r="F2" s="22" t="s">
        <v>46</v>
      </c>
      <c r="G2" t="s">
        <v>66</v>
      </c>
      <c r="H2" s="17">
        <v>0</v>
      </c>
      <c r="J2">
        <v>4</v>
      </c>
      <c r="K2" t="str">
        <f>VLOOKUP(J2,Table6[],3,0)</f>
        <v>ISFP</v>
      </c>
      <c r="L2" t="s">
        <v>23</v>
      </c>
      <c r="M2" t="s">
        <v>24</v>
      </c>
      <c r="N2" t="s">
        <v>25</v>
      </c>
    </row>
    <row r="3" spans="2:15" x14ac:dyDescent="0.35">
      <c r="B3" t="s">
        <v>21</v>
      </c>
      <c r="C3" t="s">
        <v>27</v>
      </c>
      <c r="D3" t="s">
        <v>39</v>
      </c>
      <c r="E3" s="14" t="s">
        <v>70</v>
      </c>
      <c r="F3" s="14" t="s">
        <v>47</v>
      </c>
      <c r="G3" t="s">
        <v>63</v>
      </c>
      <c r="H3" s="17">
        <v>0</v>
      </c>
      <c r="J3">
        <v>10</v>
      </c>
      <c r="K3" t="str">
        <f>VLOOKUP(J3,Table6[],3,0)</f>
        <v>ESTP</v>
      </c>
      <c r="L3">
        <v>1</v>
      </c>
      <c r="M3">
        <v>0.3</v>
      </c>
      <c r="N3" t="s">
        <v>46</v>
      </c>
    </row>
    <row r="4" spans="2:15" x14ac:dyDescent="0.35">
      <c r="B4" t="s">
        <v>22</v>
      </c>
      <c r="C4" t="s">
        <v>27</v>
      </c>
      <c r="D4" t="s">
        <v>39</v>
      </c>
      <c r="E4" s="14" t="s">
        <v>70</v>
      </c>
      <c r="F4" s="14" t="s">
        <v>47</v>
      </c>
      <c r="G4" t="s">
        <v>60</v>
      </c>
      <c r="H4" s="17">
        <v>0</v>
      </c>
      <c r="J4">
        <v>13</v>
      </c>
      <c r="K4" t="str">
        <f>VLOOKUP(J4,Table6[],3,0)</f>
        <v>ENFJ</v>
      </c>
      <c r="L4">
        <v>2</v>
      </c>
      <c r="M4">
        <v>0.7</v>
      </c>
      <c r="N4" t="s">
        <v>47</v>
      </c>
    </row>
    <row r="5" spans="2:15" x14ac:dyDescent="0.35">
      <c r="B5" t="s">
        <v>21</v>
      </c>
      <c r="C5" t="s">
        <v>27</v>
      </c>
      <c r="D5" t="s">
        <v>38</v>
      </c>
      <c r="E5" s="14" t="s">
        <v>70</v>
      </c>
      <c r="F5" s="14" t="s">
        <v>47</v>
      </c>
      <c r="G5" t="s">
        <v>62</v>
      </c>
      <c r="H5" s="17">
        <v>0</v>
      </c>
      <c r="J5">
        <v>9</v>
      </c>
      <c r="K5" t="str">
        <f>VLOOKUP(J5,Table6[],3,0)</f>
        <v>INFP</v>
      </c>
    </row>
    <row r="6" spans="2:15" x14ac:dyDescent="0.35">
      <c r="B6" t="s">
        <v>21</v>
      </c>
      <c r="C6" t="s">
        <v>34</v>
      </c>
      <c r="D6" t="s">
        <v>38</v>
      </c>
      <c r="E6" s="14" t="s">
        <v>70</v>
      </c>
      <c r="F6" s="14" t="s">
        <v>47</v>
      </c>
      <c r="G6" t="s">
        <v>53</v>
      </c>
      <c r="H6" s="17">
        <v>0</v>
      </c>
      <c r="J6">
        <v>9</v>
      </c>
      <c r="K6" t="str">
        <f>VLOOKUP(J6,Table6[],3,0)</f>
        <v>INFP</v>
      </c>
      <c r="L6" s="10" t="s">
        <v>26</v>
      </c>
      <c r="M6" s="10" t="s">
        <v>29</v>
      </c>
      <c r="N6" s="10" t="s">
        <v>20</v>
      </c>
      <c r="O6" s="7"/>
    </row>
    <row r="7" spans="2:15" x14ac:dyDescent="0.35">
      <c r="B7" t="s">
        <v>21</v>
      </c>
      <c r="C7" t="s">
        <v>28</v>
      </c>
      <c r="D7" t="s">
        <v>27</v>
      </c>
      <c r="E7" s="14" t="s">
        <v>70</v>
      </c>
      <c r="F7" s="14" t="s">
        <v>47</v>
      </c>
      <c r="G7" t="s">
        <v>60</v>
      </c>
      <c r="H7" s="17">
        <v>0</v>
      </c>
      <c r="J7">
        <v>13</v>
      </c>
      <c r="K7" t="str">
        <f>VLOOKUP(J7,Table6[],3,0)</f>
        <v>ENFJ</v>
      </c>
      <c r="L7" s="5">
        <v>1</v>
      </c>
      <c r="M7" s="5">
        <v>0.4</v>
      </c>
      <c r="N7" s="5" t="s">
        <v>27</v>
      </c>
      <c r="O7" s="8"/>
    </row>
    <row r="8" spans="2:15" x14ac:dyDescent="0.35">
      <c r="B8" t="s">
        <v>22</v>
      </c>
      <c r="C8" t="s">
        <v>28</v>
      </c>
      <c r="D8" t="s">
        <v>39</v>
      </c>
      <c r="E8" s="14" t="s">
        <v>71</v>
      </c>
      <c r="F8" s="22" t="s">
        <v>46</v>
      </c>
      <c r="G8" t="s">
        <v>66</v>
      </c>
      <c r="H8" s="17">
        <v>0</v>
      </c>
      <c r="J8">
        <v>5</v>
      </c>
      <c r="K8" t="str">
        <f>VLOOKUP(J8,Table6[],3,0)</f>
        <v>ESTJ</v>
      </c>
      <c r="L8" s="6">
        <v>2</v>
      </c>
      <c r="M8" s="6">
        <v>0.4</v>
      </c>
      <c r="N8" s="6" t="s">
        <v>28</v>
      </c>
      <c r="O8" s="8"/>
    </row>
    <row r="9" spans="2:15" x14ac:dyDescent="0.35">
      <c r="B9" t="s">
        <v>21</v>
      </c>
      <c r="C9" t="s">
        <v>28</v>
      </c>
      <c r="D9" t="s">
        <v>39</v>
      </c>
      <c r="E9" s="14" t="s">
        <v>71</v>
      </c>
      <c r="F9" s="22" t="s">
        <v>46</v>
      </c>
      <c r="G9" t="s">
        <v>67</v>
      </c>
      <c r="H9" s="17">
        <v>0</v>
      </c>
      <c r="J9">
        <v>5</v>
      </c>
      <c r="K9" t="str">
        <f>VLOOKUP(J9,Table6[],3,0)</f>
        <v>ESTJ</v>
      </c>
      <c r="L9" s="5">
        <v>3</v>
      </c>
      <c r="M9" s="5">
        <v>0.2</v>
      </c>
      <c r="N9" s="5" t="s">
        <v>34</v>
      </c>
      <c r="O9" s="9"/>
    </row>
    <row r="10" spans="2:15" x14ac:dyDescent="0.35">
      <c r="B10" t="s">
        <v>22</v>
      </c>
      <c r="C10" t="s">
        <v>28</v>
      </c>
      <c r="D10" t="s">
        <v>39</v>
      </c>
      <c r="E10" s="14" t="s">
        <v>71</v>
      </c>
      <c r="F10" s="14" t="s">
        <v>47</v>
      </c>
      <c r="G10" t="s">
        <v>54</v>
      </c>
      <c r="H10" s="17">
        <v>0</v>
      </c>
      <c r="J10">
        <v>11</v>
      </c>
      <c r="K10" t="str">
        <f>VLOOKUP(J10,Table6[],3,0)</f>
        <v>INTP</v>
      </c>
    </row>
    <row r="11" spans="2:15" x14ac:dyDescent="0.35">
      <c r="B11" t="s">
        <v>21</v>
      </c>
      <c r="C11" t="s">
        <v>34</v>
      </c>
      <c r="D11" t="s">
        <v>39</v>
      </c>
      <c r="E11" s="14" t="s">
        <v>71</v>
      </c>
      <c r="F11" s="14" t="s">
        <v>47</v>
      </c>
      <c r="G11" t="s">
        <v>62</v>
      </c>
      <c r="H11" s="17">
        <v>0</v>
      </c>
      <c r="J11">
        <v>3</v>
      </c>
      <c r="K11" t="str">
        <f>VLOOKUP(J11,Table6[],3,0)</f>
        <v>ISTJ</v>
      </c>
      <c r="L11" s="10" t="s">
        <v>26</v>
      </c>
      <c r="M11" s="10" t="s">
        <v>30</v>
      </c>
      <c r="N11" s="10" t="s">
        <v>20</v>
      </c>
      <c r="O11" s="7"/>
    </row>
    <row r="12" spans="2:15" x14ac:dyDescent="0.35">
      <c r="B12" t="s">
        <v>21</v>
      </c>
      <c r="C12" t="s">
        <v>28</v>
      </c>
      <c r="D12" t="s">
        <v>39</v>
      </c>
      <c r="E12" s="14" t="s">
        <v>71</v>
      </c>
      <c r="F12" s="14" t="s">
        <v>47</v>
      </c>
      <c r="G12" t="s">
        <v>53</v>
      </c>
      <c r="H12" s="17">
        <v>0</v>
      </c>
      <c r="J12">
        <v>3</v>
      </c>
      <c r="K12" t="str">
        <f>VLOOKUP(J12,Table6[],3,0)</f>
        <v>ISTJ</v>
      </c>
      <c r="L12" s="5">
        <v>1</v>
      </c>
      <c r="M12" s="5">
        <v>0.3</v>
      </c>
      <c r="N12" s="5" t="s">
        <v>27</v>
      </c>
      <c r="O12" s="8"/>
    </row>
    <row r="13" spans="2:15" x14ac:dyDescent="0.35">
      <c r="B13" t="s">
        <v>21</v>
      </c>
      <c r="C13" t="s">
        <v>28</v>
      </c>
      <c r="D13" t="s">
        <v>39</v>
      </c>
      <c r="E13" s="14" t="s">
        <v>71</v>
      </c>
      <c r="F13" s="14" t="s">
        <v>47</v>
      </c>
      <c r="G13" t="s">
        <v>53</v>
      </c>
      <c r="H13" s="17">
        <v>0</v>
      </c>
      <c r="J13">
        <v>1</v>
      </c>
      <c r="K13" t="str">
        <f>VLOOKUP(J13,Table6[],3,0)</f>
        <v>ISFJ</v>
      </c>
      <c r="L13" s="6">
        <v>2</v>
      </c>
      <c r="M13" s="6">
        <v>0.4</v>
      </c>
      <c r="N13" s="6" t="s">
        <v>28</v>
      </c>
      <c r="O13" s="8"/>
    </row>
    <row r="14" spans="2:15" x14ac:dyDescent="0.35">
      <c r="B14" t="s">
        <v>21</v>
      </c>
      <c r="C14" t="s">
        <v>28</v>
      </c>
      <c r="D14" t="s">
        <v>39</v>
      </c>
      <c r="E14" s="14" t="s">
        <v>71</v>
      </c>
      <c r="F14" s="14" t="s">
        <v>47</v>
      </c>
      <c r="G14" t="s">
        <v>60</v>
      </c>
      <c r="H14" s="17">
        <v>0</v>
      </c>
      <c r="J14">
        <v>6</v>
      </c>
      <c r="K14" t="str">
        <f>VLOOKUP(J14,Table6[],3,0)</f>
        <v>ESFP</v>
      </c>
      <c r="L14" s="5">
        <v>3</v>
      </c>
      <c r="M14" s="5">
        <v>0.3</v>
      </c>
      <c r="N14" s="5" t="s">
        <v>34</v>
      </c>
      <c r="O14" s="9"/>
    </row>
    <row r="15" spans="2:15" x14ac:dyDescent="0.35">
      <c r="B15" t="s">
        <v>21</v>
      </c>
      <c r="C15" t="s">
        <v>28</v>
      </c>
      <c r="D15" t="s">
        <v>38</v>
      </c>
      <c r="E15" s="14" t="s">
        <v>71</v>
      </c>
      <c r="F15" s="14" t="s">
        <v>47</v>
      </c>
      <c r="G15" t="s">
        <v>58</v>
      </c>
      <c r="H15" s="17">
        <v>0</v>
      </c>
      <c r="J15">
        <v>2</v>
      </c>
      <c r="K15" t="str">
        <f>VLOOKUP(J15,Table6[],3,0)</f>
        <v>ESFJ</v>
      </c>
    </row>
    <row r="16" spans="2:15" x14ac:dyDescent="0.35">
      <c r="B16" t="s">
        <v>21</v>
      </c>
      <c r="C16" t="s">
        <v>27</v>
      </c>
      <c r="D16" t="s">
        <v>38</v>
      </c>
      <c r="E16" s="14" t="s">
        <v>71</v>
      </c>
      <c r="F16" s="14" t="s">
        <v>47</v>
      </c>
      <c r="G16" t="s">
        <v>60</v>
      </c>
      <c r="H16" s="17">
        <v>0</v>
      </c>
      <c r="J16">
        <v>7</v>
      </c>
      <c r="K16" t="str">
        <f>VLOOKUP(J16,Table6[],3,0)</f>
        <v>ENFP</v>
      </c>
      <c r="L16" t="s">
        <v>44</v>
      </c>
      <c r="M16" t="s">
        <v>37</v>
      </c>
      <c r="N16" t="s">
        <v>45</v>
      </c>
    </row>
    <row r="17" spans="2:17" x14ac:dyDescent="0.35">
      <c r="B17" t="s">
        <v>21</v>
      </c>
      <c r="C17" t="s">
        <v>34</v>
      </c>
      <c r="D17" t="s">
        <v>38</v>
      </c>
      <c r="E17" s="14" t="s">
        <v>71</v>
      </c>
      <c r="F17" s="14" t="s">
        <v>47</v>
      </c>
      <c r="G17" t="s">
        <v>64</v>
      </c>
      <c r="H17" s="17">
        <v>0</v>
      </c>
      <c r="J17">
        <v>2</v>
      </c>
      <c r="K17" t="str">
        <f>VLOOKUP(J17,Table6[],3,0)</f>
        <v>ESFJ</v>
      </c>
      <c r="L17">
        <v>1</v>
      </c>
      <c r="M17">
        <v>0.05</v>
      </c>
      <c r="N17" t="s">
        <v>52</v>
      </c>
    </row>
    <row r="18" spans="2:17" x14ac:dyDescent="0.35">
      <c r="B18" t="s">
        <v>21</v>
      </c>
      <c r="C18" t="s">
        <v>34</v>
      </c>
      <c r="D18" t="s">
        <v>27</v>
      </c>
      <c r="E18" s="14" t="s">
        <v>71</v>
      </c>
      <c r="F18" s="22" t="s">
        <v>46</v>
      </c>
      <c r="G18" t="s">
        <v>66</v>
      </c>
      <c r="H18" s="17">
        <v>0</v>
      </c>
      <c r="J18">
        <v>7</v>
      </c>
      <c r="K18" t="str">
        <f>VLOOKUP(J18,Table6[],3,0)</f>
        <v>ENFP</v>
      </c>
      <c r="L18">
        <v>2</v>
      </c>
      <c r="M18">
        <v>0.05</v>
      </c>
      <c r="N18" t="s">
        <v>55</v>
      </c>
    </row>
    <row r="19" spans="2:17" x14ac:dyDescent="0.35">
      <c r="B19" t="s">
        <v>21</v>
      </c>
      <c r="C19" t="s">
        <v>34</v>
      </c>
      <c r="D19" t="s">
        <v>39</v>
      </c>
      <c r="E19" s="14" t="s">
        <v>72</v>
      </c>
      <c r="F19" s="22" t="s">
        <v>46</v>
      </c>
      <c r="G19" t="s">
        <v>67</v>
      </c>
      <c r="H19" s="17">
        <v>0</v>
      </c>
      <c r="J19">
        <v>8</v>
      </c>
      <c r="K19" t="str">
        <f>VLOOKUP(J19,Table6[],3,0)</f>
        <v>ISTP</v>
      </c>
      <c r="L19">
        <v>3</v>
      </c>
      <c r="N19" t="s">
        <v>53</v>
      </c>
    </row>
    <row r="20" spans="2:17" x14ac:dyDescent="0.35">
      <c r="B20" t="s">
        <v>21</v>
      </c>
      <c r="C20" t="s">
        <v>34</v>
      </c>
      <c r="D20" t="s">
        <v>39</v>
      </c>
      <c r="E20" s="14" t="s">
        <v>72</v>
      </c>
      <c r="F20" s="14" t="s">
        <v>47</v>
      </c>
      <c r="G20" t="s">
        <v>62</v>
      </c>
      <c r="H20" s="17">
        <v>0</v>
      </c>
      <c r="J20">
        <v>2</v>
      </c>
      <c r="K20" t="str">
        <f>VLOOKUP(J20,Table6[],3,0)</f>
        <v>ESFJ</v>
      </c>
      <c r="L20">
        <v>4</v>
      </c>
      <c r="N20" t="s">
        <v>54</v>
      </c>
    </row>
    <row r="21" spans="2:17" x14ac:dyDescent="0.35">
      <c r="B21" t="s">
        <v>21</v>
      </c>
      <c r="C21" t="s">
        <v>34</v>
      </c>
      <c r="D21" t="s">
        <v>39</v>
      </c>
      <c r="E21" s="14" t="s">
        <v>72</v>
      </c>
      <c r="F21" s="14" t="s">
        <v>47</v>
      </c>
      <c r="G21" t="s">
        <v>60</v>
      </c>
      <c r="H21" s="17">
        <v>1</v>
      </c>
      <c r="J21">
        <v>1</v>
      </c>
      <c r="K21" t="str">
        <f>VLOOKUP(J21,Table6[],3,0)</f>
        <v>ISFJ</v>
      </c>
      <c r="L21">
        <v>5</v>
      </c>
      <c r="M21">
        <v>0.2</v>
      </c>
      <c r="N21" t="s">
        <v>56</v>
      </c>
    </row>
    <row r="22" spans="2:17" x14ac:dyDescent="0.35">
      <c r="B22" t="s">
        <v>21</v>
      </c>
      <c r="C22" t="s">
        <v>28</v>
      </c>
      <c r="D22" t="s">
        <v>39</v>
      </c>
      <c r="E22" s="14" t="s">
        <v>72</v>
      </c>
      <c r="F22" s="14" t="s">
        <v>47</v>
      </c>
      <c r="G22" t="s">
        <v>60</v>
      </c>
      <c r="H22" s="17">
        <v>0</v>
      </c>
      <c r="J22">
        <v>6</v>
      </c>
      <c r="K22" t="str">
        <f>VLOOKUP(J22,Table6[],3,0)</f>
        <v>ESFP</v>
      </c>
      <c r="L22">
        <v>6</v>
      </c>
      <c r="M22">
        <v>0</v>
      </c>
      <c r="N22" t="s">
        <v>57</v>
      </c>
    </row>
    <row r="23" spans="2:17" x14ac:dyDescent="0.35">
      <c r="B23" t="s">
        <v>21</v>
      </c>
      <c r="C23" t="s">
        <v>34</v>
      </c>
      <c r="D23" t="s">
        <v>39</v>
      </c>
      <c r="E23" s="14" t="s">
        <v>72</v>
      </c>
      <c r="F23" s="14" t="s">
        <v>47</v>
      </c>
      <c r="G23" t="s">
        <v>63</v>
      </c>
      <c r="H23" s="24">
        <v>1</v>
      </c>
      <c r="J23">
        <v>16</v>
      </c>
      <c r="K23" t="str">
        <f>VLOOKUP(J23,Table6[],3,0)</f>
        <v>INFJ</v>
      </c>
      <c r="L23">
        <v>7</v>
      </c>
      <c r="N23" t="s">
        <v>58</v>
      </c>
    </row>
    <row r="24" spans="2:17" x14ac:dyDescent="0.35">
      <c r="B24" t="s">
        <v>21</v>
      </c>
      <c r="C24" t="s">
        <v>34</v>
      </c>
      <c r="D24" t="s">
        <v>39</v>
      </c>
      <c r="E24" s="14" t="s">
        <v>72</v>
      </c>
      <c r="F24" s="14" t="s">
        <v>47</v>
      </c>
      <c r="G24" t="s">
        <v>56</v>
      </c>
      <c r="H24" s="17">
        <v>0</v>
      </c>
      <c r="J24">
        <v>9</v>
      </c>
      <c r="K24" t="str">
        <f>VLOOKUP(J24,Table6[],3,0)</f>
        <v>INFP</v>
      </c>
      <c r="L24">
        <v>8</v>
      </c>
      <c r="M24">
        <v>0.05</v>
      </c>
      <c r="N24" t="s">
        <v>60</v>
      </c>
    </row>
    <row r="25" spans="2:17" x14ac:dyDescent="0.35">
      <c r="B25" t="s">
        <v>21</v>
      </c>
      <c r="C25" t="s">
        <v>27</v>
      </c>
      <c r="D25" t="s">
        <v>38</v>
      </c>
      <c r="E25" s="14" t="s">
        <v>72</v>
      </c>
      <c r="F25" s="14" t="s">
        <v>47</v>
      </c>
      <c r="G25" t="s">
        <v>62</v>
      </c>
      <c r="H25" s="17">
        <v>1</v>
      </c>
      <c r="J25">
        <v>1</v>
      </c>
      <c r="K25" t="str">
        <f>VLOOKUP(J25,Table6[],3,0)</f>
        <v>ISFJ</v>
      </c>
      <c r="L25">
        <v>9</v>
      </c>
    </row>
    <row r="26" spans="2:17" x14ac:dyDescent="0.35">
      <c r="B26" t="s">
        <v>21</v>
      </c>
      <c r="C26" t="s">
        <v>27</v>
      </c>
      <c r="D26" t="s">
        <v>38</v>
      </c>
      <c r="E26" s="14" t="s">
        <v>72</v>
      </c>
      <c r="F26" s="14" t="s">
        <v>47</v>
      </c>
      <c r="G26" t="s">
        <v>64</v>
      </c>
      <c r="H26" s="17">
        <v>0</v>
      </c>
      <c r="J26">
        <v>3</v>
      </c>
      <c r="K26" t="str">
        <f>VLOOKUP(J26,Table6[],3,0)</f>
        <v>ISTJ</v>
      </c>
      <c r="L26">
        <v>10</v>
      </c>
    </row>
    <row r="27" spans="2:17" x14ac:dyDescent="0.35">
      <c r="B27" t="s">
        <v>21</v>
      </c>
      <c r="C27" t="s">
        <v>28</v>
      </c>
      <c r="D27" t="s">
        <v>27</v>
      </c>
      <c r="E27" s="14" t="s">
        <v>72</v>
      </c>
      <c r="F27" s="14" t="s">
        <v>47</v>
      </c>
      <c r="G27" t="s">
        <v>64</v>
      </c>
      <c r="H27" s="17">
        <v>0</v>
      </c>
      <c r="J27">
        <v>2</v>
      </c>
      <c r="K27" t="str">
        <f>VLOOKUP(J27,Table6[],3,0)</f>
        <v>ESFJ</v>
      </c>
      <c r="L27">
        <v>11</v>
      </c>
    </row>
    <row r="28" spans="2:17" x14ac:dyDescent="0.35">
      <c r="B28" t="s">
        <v>22</v>
      </c>
      <c r="C28" t="s">
        <v>27</v>
      </c>
      <c r="D28" t="s">
        <v>39</v>
      </c>
      <c r="E28" s="14" t="s">
        <v>73</v>
      </c>
      <c r="F28" s="22" t="s">
        <v>46</v>
      </c>
      <c r="G28" t="s">
        <v>57</v>
      </c>
      <c r="H28" s="17">
        <v>0</v>
      </c>
      <c r="J28">
        <v>13</v>
      </c>
      <c r="K28" t="str">
        <f>VLOOKUP(J28,Table6[],3,0)</f>
        <v>ENFJ</v>
      </c>
      <c r="M28">
        <f>SUM(Table2[%])</f>
        <v>0.35000000000000003</v>
      </c>
      <c r="Q28" s="24"/>
    </row>
    <row r="29" spans="2:17" x14ac:dyDescent="0.35">
      <c r="B29" t="s">
        <v>21</v>
      </c>
      <c r="C29" t="s">
        <v>34</v>
      </c>
      <c r="D29" t="s">
        <v>39</v>
      </c>
      <c r="E29" s="14" t="s">
        <v>73</v>
      </c>
      <c r="F29" s="22" t="s">
        <v>46</v>
      </c>
      <c r="G29" t="s">
        <v>67</v>
      </c>
      <c r="H29" s="17">
        <v>0</v>
      </c>
      <c r="J29">
        <v>6</v>
      </c>
      <c r="K29" t="str">
        <f>VLOOKUP(J29,Table6[],3,0)</f>
        <v>ESFP</v>
      </c>
      <c r="L29" t="s">
        <v>49</v>
      </c>
      <c r="M29" t="s">
        <v>50</v>
      </c>
      <c r="N29" t="s">
        <v>51</v>
      </c>
    </row>
    <row r="30" spans="2:17" x14ac:dyDescent="0.35">
      <c r="B30" t="s">
        <v>22</v>
      </c>
      <c r="C30" t="s">
        <v>34</v>
      </c>
      <c r="D30" t="s">
        <v>39</v>
      </c>
      <c r="E30" s="14" t="s">
        <v>73</v>
      </c>
      <c r="F30" s="14" t="s">
        <v>47</v>
      </c>
      <c r="G30" t="s">
        <v>54</v>
      </c>
      <c r="H30" s="17">
        <v>0</v>
      </c>
      <c r="J30">
        <v>10</v>
      </c>
      <c r="K30" t="str">
        <f>VLOOKUP(J30,Table6[],3,0)</f>
        <v>ESTP</v>
      </c>
      <c r="L30">
        <v>1</v>
      </c>
      <c r="M30">
        <v>0.1</v>
      </c>
      <c r="N30">
        <v>3</v>
      </c>
    </row>
    <row r="31" spans="2:17" x14ac:dyDescent="0.35">
      <c r="B31" t="s">
        <v>21</v>
      </c>
      <c r="C31" t="s">
        <v>28</v>
      </c>
      <c r="D31" t="s">
        <v>39</v>
      </c>
      <c r="E31" s="14" t="s">
        <v>73</v>
      </c>
      <c r="F31" s="14" t="s">
        <v>47</v>
      </c>
      <c r="G31" t="s">
        <v>53</v>
      </c>
      <c r="H31" s="24">
        <v>1</v>
      </c>
      <c r="J31">
        <v>11</v>
      </c>
      <c r="K31" t="str">
        <f>VLOOKUP(J31,Table6[],3,0)</f>
        <v>INTP</v>
      </c>
      <c r="L31">
        <v>2</v>
      </c>
      <c r="M31">
        <v>0.15</v>
      </c>
      <c r="N31">
        <v>2</v>
      </c>
    </row>
    <row r="32" spans="2:17" x14ac:dyDescent="0.35">
      <c r="B32" t="s">
        <v>21</v>
      </c>
      <c r="C32" t="s">
        <v>28</v>
      </c>
      <c r="D32" t="s">
        <v>39</v>
      </c>
      <c r="E32" s="14" t="s">
        <v>73</v>
      </c>
      <c r="F32" s="14" t="s">
        <v>47</v>
      </c>
      <c r="G32" t="s">
        <v>63</v>
      </c>
      <c r="H32" s="24">
        <v>1</v>
      </c>
      <c r="J32">
        <v>4</v>
      </c>
      <c r="K32" t="str">
        <f>VLOOKUP(J32,Table6[],3,0)</f>
        <v>ISFP</v>
      </c>
      <c r="L32">
        <v>3</v>
      </c>
      <c r="M32">
        <v>0.2</v>
      </c>
      <c r="N32">
        <v>1</v>
      </c>
    </row>
    <row r="33" spans="2:20" x14ac:dyDescent="0.35">
      <c r="B33" t="s">
        <v>22</v>
      </c>
      <c r="C33" t="s">
        <v>28</v>
      </c>
      <c r="D33" t="s">
        <v>38</v>
      </c>
      <c r="E33" s="14" t="s">
        <v>73</v>
      </c>
      <c r="F33" s="22" t="s">
        <v>46</v>
      </c>
      <c r="G33" t="s">
        <v>57</v>
      </c>
      <c r="H33" s="24">
        <v>1</v>
      </c>
      <c r="J33">
        <v>11</v>
      </c>
      <c r="K33" t="str">
        <f>VLOOKUP(J33,Table6[],3,0)</f>
        <v>INTP</v>
      </c>
      <c r="L33">
        <v>4</v>
      </c>
      <c r="M33">
        <v>0.55000000000000004</v>
      </c>
      <c r="N33">
        <v>0</v>
      </c>
    </row>
    <row r="34" spans="2:20" x14ac:dyDescent="0.35">
      <c r="B34" t="s">
        <v>21</v>
      </c>
      <c r="C34" t="s">
        <v>27</v>
      </c>
      <c r="D34" t="s">
        <v>38</v>
      </c>
      <c r="E34" s="14" t="s">
        <v>73</v>
      </c>
      <c r="F34" s="22" t="s">
        <v>46</v>
      </c>
      <c r="G34" t="s">
        <v>57</v>
      </c>
      <c r="H34" s="17">
        <v>0</v>
      </c>
      <c r="J34">
        <v>4</v>
      </c>
      <c r="K34" t="str">
        <f>VLOOKUP(J34,Table6[],3,0)</f>
        <v>ISFP</v>
      </c>
    </row>
    <row r="35" spans="2:20" x14ac:dyDescent="0.35">
      <c r="B35" t="s">
        <v>21</v>
      </c>
      <c r="C35" t="s">
        <v>28</v>
      </c>
      <c r="D35" t="s">
        <v>38</v>
      </c>
      <c r="E35" s="14" t="s">
        <v>73</v>
      </c>
      <c r="F35" s="22" t="s">
        <v>46</v>
      </c>
      <c r="G35" t="s">
        <v>59</v>
      </c>
      <c r="H35" s="17">
        <v>1</v>
      </c>
      <c r="J35">
        <v>12</v>
      </c>
      <c r="K35" t="str">
        <f>VLOOKUP(J35,Table6[],3,0)</f>
        <v>ENTP</v>
      </c>
    </row>
    <row r="36" spans="2:20" x14ac:dyDescent="0.35">
      <c r="B36" t="s">
        <v>21</v>
      </c>
      <c r="C36" t="s">
        <v>34</v>
      </c>
      <c r="D36" t="s">
        <v>27</v>
      </c>
      <c r="E36" s="14" t="s">
        <v>73</v>
      </c>
      <c r="F36" s="14" t="s">
        <v>47</v>
      </c>
      <c r="G36" t="s">
        <v>60</v>
      </c>
      <c r="H36" s="17">
        <v>1</v>
      </c>
      <c r="J36">
        <v>1</v>
      </c>
      <c r="K36" t="str">
        <f>VLOOKUP(J36,Table6[],3,0)</f>
        <v>ISFJ</v>
      </c>
      <c r="L36" t="s">
        <v>44</v>
      </c>
      <c r="M36" t="s">
        <v>37</v>
      </c>
      <c r="N36" t="s">
        <v>45</v>
      </c>
      <c r="O36" t="s">
        <v>23</v>
      </c>
      <c r="P36" t="s">
        <v>24</v>
      </c>
    </row>
    <row r="37" spans="2:20" x14ac:dyDescent="0.35">
      <c r="B37" t="s">
        <v>21</v>
      </c>
      <c r="C37" t="s">
        <v>28</v>
      </c>
      <c r="D37" t="s">
        <v>38</v>
      </c>
      <c r="E37" s="14" t="s">
        <v>73</v>
      </c>
      <c r="F37" s="14" t="s">
        <v>47</v>
      </c>
      <c r="G37" t="s">
        <v>64</v>
      </c>
      <c r="H37" s="17">
        <v>0</v>
      </c>
      <c r="J37">
        <v>10</v>
      </c>
      <c r="K37" t="str">
        <f>VLOOKUP(J37,Table6[],3,0)</f>
        <v>ESTP</v>
      </c>
      <c r="L37">
        <v>1</v>
      </c>
      <c r="M37" s="19">
        <v>0.13800000000000001</v>
      </c>
      <c r="N37" t="s">
        <v>60</v>
      </c>
      <c r="O37">
        <f>COUNTIF(G:G, Table6[[#This Row],[Description]])</f>
        <v>7</v>
      </c>
      <c r="P37">
        <f>Table6[[#This Row],[Column1]]/50</f>
        <v>0.14000000000000001</v>
      </c>
      <c r="Q37" t="s">
        <v>61</v>
      </c>
    </row>
    <row r="38" spans="2:20" x14ac:dyDescent="0.35">
      <c r="B38" t="s">
        <v>21</v>
      </c>
      <c r="C38" t="s">
        <v>28</v>
      </c>
      <c r="D38" t="s">
        <v>39</v>
      </c>
      <c r="E38" s="14" t="s">
        <v>74</v>
      </c>
      <c r="F38" s="22" t="s">
        <v>46</v>
      </c>
      <c r="G38" t="s">
        <v>68</v>
      </c>
      <c r="H38" s="24">
        <v>2</v>
      </c>
      <c r="J38">
        <v>1</v>
      </c>
      <c r="K38" t="str">
        <f>VLOOKUP(J38,Table6[],3,0)</f>
        <v>ISFJ</v>
      </c>
      <c r="L38">
        <v>2</v>
      </c>
      <c r="M38" s="19">
        <v>0.123</v>
      </c>
      <c r="N38" t="s">
        <v>62</v>
      </c>
      <c r="O38">
        <f>COUNTIF(G:G, Table6[[#This Row],[Description]])</f>
        <v>5</v>
      </c>
      <c r="P38">
        <f>Table6[[#This Row],[Column1]]/50</f>
        <v>0.1</v>
      </c>
    </row>
    <row r="39" spans="2:20" x14ac:dyDescent="0.35">
      <c r="B39" t="s">
        <v>21</v>
      </c>
      <c r="C39" t="s">
        <v>34</v>
      </c>
      <c r="D39" t="s">
        <v>39</v>
      </c>
      <c r="E39" s="14" t="s">
        <v>74</v>
      </c>
      <c r="F39" s="14" t="s">
        <v>47</v>
      </c>
      <c r="G39" t="s">
        <v>58</v>
      </c>
      <c r="H39" s="17">
        <v>1</v>
      </c>
      <c r="J39">
        <v>4</v>
      </c>
      <c r="K39" t="str">
        <f>VLOOKUP(J39,Table6[],3,0)</f>
        <v>ISFP</v>
      </c>
      <c r="L39">
        <v>3</v>
      </c>
      <c r="M39" s="19">
        <v>0.11600000000000001</v>
      </c>
      <c r="N39" t="s">
        <v>63</v>
      </c>
      <c r="O39">
        <f>COUNTIF(G:G, Table6[[#This Row],[Description]])</f>
        <v>4</v>
      </c>
      <c r="P39">
        <f>Table6[[#This Row],[Column1]]/50</f>
        <v>0.08</v>
      </c>
    </row>
    <row r="40" spans="2:20" x14ac:dyDescent="0.35">
      <c r="B40" t="s">
        <v>21</v>
      </c>
      <c r="C40" t="s">
        <v>34</v>
      </c>
      <c r="D40" t="s">
        <v>39</v>
      </c>
      <c r="E40" s="14" t="s">
        <v>74</v>
      </c>
      <c r="F40" s="14" t="s">
        <v>47</v>
      </c>
      <c r="G40" t="s">
        <v>63</v>
      </c>
      <c r="H40" s="24">
        <v>2</v>
      </c>
      <c r="J40">
        <v>5</v>
      </c>
      <c r="K40" t="str">
        <f>VLOOKUP(J40,Table6[],3,0)</f>
        <v>ESTJ</v>
      </c>
      <c r="L40">
        <v>4</v>
      </c>
      <c r="M40" s="19">
        <v>8.7999999999999995E-2</v>
      </c>
      <c r="N40" t="s">
        <v>64</v>
      </c>
      <c r="O40">
        <f>COUNTIF(G:G, Table6[[#This Row],[Description]])</f>
        <v>4</v>
      </c>
      <c r="P40">
        <f>Table6[[#This Row],[Column1]]/50</f>
        <v>0.08</v>
      </c>
      <c r="T40" s="18"/>
    </row>
    <row r="41" spans="2:20" x14ac:dyDescent="0.35">
      <c r="B41" t="s">
        <v>21</v>
      </c>
      <c r="C41" t="s">
        <v>27</v>
      </c>
      <c r="D41" t="s">
        <v>38</v>
      </c>
      <c r="E41" s="14" t="s">
        <v>74</v>
      </c>
      <c r="F41" s="14" t="s">
        <v>47</v>
      </c>
      <c r="G41" t="s">
        <v>62</v>
      </c>
      <c r="H41" s="24">
        <v>2</v>
      </c>
      <c r="J41">
        <v>14</v>
      </c>
      <c r="K41" t="str">
        <f>VLOOKUP(J41,Table6[],3,0)</f>
        <v>INTJ</v>
      </c>
      <c r="L41">
        <v>5</v>
      </c>
      <c r="M41" s="19">
        <v>8.6999999999999994E-2</v>
      </c>
      <c r="N41" t="s">
        <v>65</v>
      </c>
      <c r="O41">
        <f>COUNTIF(G:G, Table6[[#This Row],[Description]])</f>
        <v>4</v>
      </c>
      <c r="P41">
        <f>Table6[[#This Row],[Column1]]/50</f>
        <v>0.08</v>
      </c>
      <c r="T41" s="18"/>
    </row>
    <row r="42" spans="2:20" x14ac:dyDescent="0.35">
      <c r="B42" t="s">
        <v>21</v>
      </c>
      <c r="C42" t="s">
        <v>28</v>
      </c>
      <c r="D42" t="s">
        <v>38</v>
      </c>
      <c r="E42" s="14" t="s">
        <v>74</v>
      </c>
      <c r="F42" s="14" t="s">
        <v>47</v>
      </c>
      <c r="G42" t="s">
        <v>54</v>
      </c>
      <c r="H42" s="24">
        <v>2</v>
      </c>
      <c r="J42">
        <v>14</v>
      </c>
      <c r="K42" t="str">
        <f>VLOOKUP(J42,Table6[],3,0)</f>
        <v>INTJ</v>
      </c>
      <c r="L42">
        <v>6</v>
      </c>
      <c r="M42" s="19">
        <v>8.5000000000000006E-2</v>
      </c>
      <c r="N42" t="s">
        <v>54</v>
      </c>
      <c r="O42">
        <f>COUNTIF(G:G, Table6[[#This Row],[Description]])</f>
        <v>3</v>
      </c>
      <c r="P42">
        <f>Table6[[#This Row],[Column1]]/50</f>
        <v>0.06</v>
      </c>
      <c r="T42" s="18"/>
    </row>
    <row r="43" spans="2:20" x14ac:dyDescent="0.35">
      <c r="B43" t="s">
        <v>21</v>
      </c>
      <c r="C43" t="s">
        <v>34</v>
      </c>
      <c r="D43" t="s">
        <v>39</v>
      </c>
      <c r="E43" s="14" t="s">
        <v>75</v>
      </c>
      <c r="F43" s="22" t="s">
        <v>46</v>
      </c>
      <c r="G43" t="s">
        <v>68</v>
      </c>
      <c r="H43" s="24">
        <v>2</v>
      </c>
      <c r="J43">
        <v>1</v>
      </c>
      <c r="K43" t="str">
        <f>VLOOKUP(J43,Table6[],3,0)</f>
        <v>ISFJ</v>
      </c>
      <c r="L43">
        <v>7</v>
      </c>
      <c r="M43" s="19">
        <v>8.1000000000000003E-2</v>
      </c>
      <c r="N43" t="s">
        <v>57</v>
      </c>
      <c r="O43">
        <f>COUNTIF(G:G, Table6[[#This Row],[Description]])</f>
        <v>3</v>
      </c>
      <c r="P43">
        <f>Table6[[#This Row],[Column1]]/50</f>
        <v>0.06</v>
      </c>
      <c r="T43" s="18"/>
    </row>
    <row r="44" spans="2:20" x14ac:dyDescent="0.35">
      <c r="B44" t="s">
        <v>21</v>
      </c>
      <c r="C44" t="s">
        <v>28</v>
      </c>
      <c r="D44" t="s">
        <v>39</v>
      </c>
      <c r="E44" s="14" t="s">
        <v>75</v>
      </c>
      <c r="F44" s="22" t="s">
        <v>46</v>
      </c>
      <c r="G44" t="s">
        <v>58</v>
      </c>
      <c r="H44" s="24">
        <v>2</v>
      </c>
      <c r="J44">
        <v>12</v>
      </c>
      <c r="K44" t="str">
        <f>VLOOKUP(J44,Table6[],3,0)</f>
        <v>ENTP</v>
      </c>
      <c r="L44">
        <v>8</v>
      </c>
      <c r="M44" s="19">
        <v>5.3999999999999999E-2</v>
      </c>
      <c r="N44" t="s">
        <v>56</v>
      </c>
      <c r="O44">
        <f>COUNTIF(G:G, Table6[[#This Row],[Description]])</f>
        <v>1</v>
      </c>
      <c r="P44">
        <f>Table6[[#This Row],[Column1]]/50</f>
        <v>0.02</v>
      </c>
      <c r="T44" s="18"/>
    </row>
    <row r="45" spans="2:20" x14ac:dyDescent="0.35">
      <c r="B45" t="s">
        <v>21</v>
      </c>
      <c r="C45" t="s">
        <v>27</v>
      </c>
      <c r="D45" t="s">
        <v>39</v>
      </c>
      <c r="E45" s="14" t="s">
        <v>75</v>
      </c>
      <c r="F45" s="14" t="s">
        <v>47</v>
      </c>
      <c r="G45" t="s">
        <v>65</v>
      </c>
      <c r="H45" s="24">
        <v>2</v>
      </c>
      <c r="J45">
        <v>2</v>
      </c>
      <c r="K45" t="str">
        <f>VLOOKUP(J45,Table6[],3,0)</f>
        <v>ESFJ</v>
      </c>
      <c r="L45">
        <v>9</v>
      </c>
      <c r="M45" s="19">
        <v>4.3999999999999997E-2</v>
      </c>
      <c r="N45" t="s">
        <v>66</v>
      </c>
      <c r="O45">
        <f>COUNTIF(G:G, Table6[[#This Row],[Description]])</f>
        <v>3</v>
      </c>
      <c r="P45">
        <f>Table6[[#This Row],[Column1]]/50</f>
        <v>0.06</v>
      </c>
      <c r="T45" s="18"/>
    </row>
    <row r="46" spans="2:20" x14ac:dyDescent="0.35">
      <c r="B46" t="s">
        <v>21</v>
      </c>
      <c r="C46" t="s">
        <v>34</v>
      </c>
      <c r="D46" t="s">
        <v>39</v>
      </c>
      <c r="E46" s="14" t="s">
        <v>75</v>
      </c>
      <c r="F46" s="14" t="s">
        <v>47</v>
      </c>
      <c r="G46" t="s">
        <v>65</v>
      </c>
      <c r="H46" s="24">
        <v>3</v>
      </c>
      <c r="J46">
        <v>7</v>
      </c>
      <c r="K46" t="str">
        <f>VLOOKUP(J46,Table6[],3,0)</f>
        <v>ENFP</v>
      </c>
      <c r="L46">
        <v>10</v>
      </c>
      <c r="M46" s="19">
        <v>4.2999999999999997E-2</v>
      </c>
      <c r="N46" t="s">
        <v>53</v>
      </c>
      <c r="O46">
        <f>COUNTIF(G:G, Table6[[#This Row],[Description]])</f>
        <v>4</v>
      </c>
      <c r="P46">
        <f>Table6[[#This Row],[Column1]]/50</f>
        <v>0.08</v>
      </c>
      <c r="T46" s="18"/>
    </row>
    <row r="47" spans="2:20" x14ac:dyDescent="0.35">
      <c r="B47" t="s">
        <v>22</v>
      </c>
      <c r="C47" t="s">
        <v>27</v>
      </c>
      <c r="D47" t="s">
        <v>38</v>
      </c>
      <c r="E47" s="14" t="s">
        <v>75</v>
      </c>
      <c r="F47" s="22" t="s">
        <v>46</v>
      </c>
      <c r="G47" t="s">
        <v>68</v>
      </c>
      <c r="H47" s="24">
        <v>3</v>
      </c>
      <c r="J47">
        <v>12</v>
      </c>
      <c r="K47" t="str">
        <f>VLOOKUP(J47,Table6[],3,0)</f>
        <v>ENTP</v>
      </c>
      <c r="L47">
        <v>11</v>
      </c>
      <c r="M47" s="19">
        <v>3.3000000000000002E-2</v>
      </c>
      <c r="N47" t="s">
        <v>67</v>
      </c>
      <c r="O47">
        <f>COUNTIF(G:G, Table6[[#This Row],[Description]])</f>
        <v>3</v>
      </c>
      <c r="P47">
        <f>Table6[[#This Row],[Column1]]/50</f>
        <v>0.06</v>
      </c>
      <c r="T47" s="18"/>
    </row>
    <row r="48" spans="2:20" x14ac:dyDescent="0.35">
      <c r="B48" t="s">
        <v>21</v>
      </c>
      <c r="C48" t="s">
        <v>27</v>
      </c>
      <c r="D48" t="s">
        <v>38</v>
      </c>
      <c r="E48" s="14" t="s">
        <v>75</v>
      </c>
      <c r="F48" s="14" t="s">
        <v>47</v>
      </c>
      <c r="G48" t="s">
        <v>55</v>
      </c>
      <c r="H48" s="24">
        <v>3</v>
      </c>
      <c r="J48">
        <v>1</v>
      </c>
      <c r="K48" t="str">
        <f>VLOOKUP(J48,Table6[],3,0)</f>
        <v>ISFJ</v>
      </c>
      <c r="L48">
        <v>12</v>
      </c>
      <c r="M48" s="19">
        <v>3.2000000000000001E-2</v>
      </c>
      <c r="N48" t="s">
        <v>58</v>
      </c>
      <c r="O48">
        <f>COUNTIF(G:G, Table6[[#This Row],[Description]])</f>
        <v>3</v>
      </c>
      <c r="P48">
        <f>Table6[[#This Row],[Column1]]/50</f>
        <v>0.06</v>
      </c>
      <c r="T48" s="18"/>
    </row>
    <row r="49" spans="2:20" x14ac:dyDescent="0.35">
      <c r="B49" t="s">
        <v>22</v>
      </c>
      <c r="C49" t="s">
        <v>34</v>
      </c>
      <c r="D49" t="s">
        <v>39</v>
      </c>
      <c r="E49" s="14" t="s">
        <v>76</v>
      </c>
      <c r="F49" s="14" t="s">
        <v>47</v>
      </c>
      <c r="G49" t="s">
        <v>65</v>
      </c>
      <c r="H49" s="24">
        <v>3</v>
      </c>
      <c r="J49">
        <v>3</v>
      </c>
      <c r="K49" t="str">
        <f>VLOOKUP(J49,Table6[],3,0)</f>
        <v>ISTJ</v>
      </c>
      <c r="L49">
        <v>13</v>
      </c>
      <c r="M49" s="19">
        <v>2.5000000000000001E-2</v>
      </c>
      <c r="N49" t="s">
        <v>68</v>
      </c>
      <c r="O49">
        <f>COUNTIF(G:G, Table6[[#This Row],[Description]])</f>
        <v>3</v>
      </c>
      <c r="P49">
        <f>Table6[[#This Row],[Column1]]/50</f>
        <v>0.06</v>
      </c>
      <c r="T49" s="18"/>
    </row>
    <row r="50" spans="2:20" x14ac:dyDescent="0.35">
      <c r="B50" t="s">
        <v>21</v>
      </c>
      <c r="C50" t="s">
        <v>34</v>
      </c>
      <c r="D50" t="s">
        <v>38</v>
      </c>
      <c r="E50" s="14" t="s">
        <v>76</v>
      </c>
      <c r="F50" s="14" t="s">
        <v>47</v>
      </c>
      <c r="G50" t="s">
        <v>52</v>
      </c>
      <c r="H50" s="24">
        <v>3</v>
      </c>
      <c r="J50">
        <v>10</v>
      </c>
      <c r="K50" t="str">
        <f>VLOOKUP(J50,Table6[],3,0)</f>
        <v>ESTP</v>
      </c>
      <c r="L50">
        <v>14</v>
      </c>
      <c r="M50" s="19">
        <v>2.1000000000000001E-2</v>
      </c>
      <c r="N50" t="s">
        <v>55</v>
      </c>
      <c r="O50">
        <f>COUNTIF(G:G, Table6[[#This Row],[Description]])</f>
        <v>1</v>
      </c>
      <c r="P50">
        <f>Table6[[#This Row],[Column1]]/50</f>
        <v>0.02</v>
      </c>
      <c r="T50" s="18"/>
    </row>
    <row r="51" spans="2:20" x14ac:dyDescent="0.35">
      <c r="B51" t="s">
        <v>21</v>
      </c>
      <c r="C51" t="s">
        <v>27</v>
      </c>
      <c r="D51" t="s">
        <v>39</v>
      </c>
      <c r="E51" s="14" t="s">
        <v>77</v>
      </c>
      <c r="F51" s="22" t="s">
        <v>46</v>
      </c>
      <c r="G51" t="s">
        <v>65</v>
      </c>
      <c r="H51" s="24">
        <v>3</v>
      </c>
      <c r="J51">
        <v>5</v>
      </c>
      <c r="K51" t="str">
        <f>VLOOKUP(J51,Table6[],3,0)</f>
        <v>ESTJ</v>
      </c>
      <c r="L51">
        <v>15</v>
      </c>
      <c r="M51" s="19">
        <v>1.7999999999999999E-2</v>
      </c>
      <c r="N51" s="15" t="s">
        <v>52</v>
      </c>
      <c r="O51">
        <f>COUNTIF(G:G, Table6[[#This Row],[Description]])</f>
        <v>1</v>
      </c>
      <c r="P51">
        <f>Table6[[#This Row],[Column1]]/50</f>
        <v>0.02</v>
      </c>
      <c r="T51" s="18"/>
    </row>
    <row r="52" spans="2:20" x14ac:dyDescent="0.35">
      <c r="L52">
        <v>16</v>
      </c>
      <c r="M52" s="19">
        <v>1.2E-2</v>
      </c>
      <c r="N52" t="s">
        <v>59</v>
      </c>
      <c r="O52">
        <f>COUNTIF(G:G, Table6[[#This Row],[Description]])</f>
        <v>1</v>
      </c>
      <c r="P52">
        <f>Table6[[#This Row],[Column1]]/50</f>
        <v>0.02</v>
      </c>
      <c r="T52" s="18"/>
    </row>
    <row r="53" spans="2:20" x14ac:dyDescent="0.35">
      <c r="M53" s="21">
        <f>SUM(M37:M52)</f>
        <v>1</v>
      </c>
      <c r="T53" s="18"/>
    </row>
    <row r="54" spans="2:20" x14ac:dyDescent="0.35">
      <c r="T54" s="18"/>
    </row>
    <row r="57" spans="2:20" x14ac:dyDescent="0.35">
      <c r="M57" s="20"/>
    </row>
  </sheetData>
  <sortState xmlns:xlrd2="http://schemas.microsoft.com/office/spreadsheetml/2017/richdata2" ref="B2:H51">
    <sortCondition ref="E2:E51"/>
    <sortCondition ref="D2:D51"/>
  </sortState>
  <phoneticPr fontId="10" type="noConversion"/>
  <pageMargins left="0.7" right="0.7" top="0.75" bottom="0.75" header="0.3" footer="0.3"/>
  <pageSetup orientation="portrait" horizontalDpi="200" verticalDpi="20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Gender and Recruitment</vt:lpstr>
      <vt:lpstr>Tenure and Personality</vt:lpstr>
      <vt:lpstr>Promotions and Personality</vt:lpstr>
      <vt:lpstr>Interviewees</vt:lpstr>
      <vt:lpstr>Population Data</vt:lpstr>
      <vt:lpstr>Assumptions</vt:lpstr>
      <vt:lpstr>Data 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apsin</dc:creator>
  <cp:lastModifiedBy>Aditya Prakash Singh</cp:lastModifiedBy>
  <dcterms:created xsi:type="dcterms:W3CDTF">2015-06-05T18:17:20Z</dcterms:created>
  <dcterms:modified xsi:type="dcterms:W3CDTF">2023-09-06T14:30:35Z</dcterms:modified>
</cp:coreProperties>
</file>