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_Sandbox/Data/"/>
    </mc:Choice>
  </mc:AlternateContent>
  <xr:revisionPtr revIDLastSave="0" documentId="13_ncr:1_{F7BD230F-87AF-154D-B6DD-BABF05F6F9D0}" xr6:coauthVersionLast="47" xr6:coauthVersionMax="47" xr10:uidLastSave="{00000000-0000-0000-0000-000000000000}"/>
  <bookViews>
    <workbookView xWindow="10080" yWindow="368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10" i="14" l="1"/>
  <c r="P9" i="14"/>
  <c r="P7" i="14"/>
  <c r="P6" i="14"/>
  <c r="P10" i="15"/>
  <c r="P9" i="15"/>
  <c r="P7" i="15"/>
  <c r="P6" i="15"/>
  <c r="J14" i="14"/>
  <c r="J16" i="15"/>
  <c r="E8" i="15"/>
  <c r="J10" i="15" s="1"/>
  <c r="E7" i="15"/>
  <c r="I10" i="15" s="1"/>
  <c r="E7" i="14"/>
  <c r="I9" i="14" s="1"/>
  <c r="K9" i="14" s="1"/>
  <c r="Y6" i="7"/>
  <c r="X6" i="7"/>
  <c r="W6" i="7"/>
  <c r="V6" i="7"/>
  <c r="U6" i="7"/>
  <c r="T6" i="7"/>
  <c r="AE23" i="8"/>
  <c r="AE29" i="8"/>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E3" i="8" s="1"/>
  <c r="AB4" i="8"/>
  <c r="AB5" i="8"/>
  <c r="AB6" i="8"/>
  <c r="AB7" i="8"/>
  <c r="AB8" i="8"/>
  <c r="AB9" i="8"/>
  <c r="AB10" i="8"/>
  <c r="AB11" i="8"/>
  <c r="AB12" i="8"/>
  <c r="AB13" i="8"/>
  <c r="AB14" i="8"/>
  <c r="AB15" i="8"/>
  <c r="AE15" i="8" s="1"/>
  <c r="AB16" i="8"/>
  <c r="AE16" i="8" s="1"/>
  <c r="AB17" i="8"/>
  <c r="AE17" i="8" s="1"/>
  <c r="AB18" i="8"/>
  <c r="AE18" i="8" s="1"/>
  <c r="AB19" i="8"/>
  <c r="AE19" i="8" s="1"/>
  <c r="AB20" i="8"/>
  <c r="AE20" i="8" s="1"/>
  <c r="AB21" i="8"/>
  <c r="AE21" i="8" s="1"/>
  <c r="AB22" i="8"/>
  <c r="AE22" i="8" s="1"/>
  <c r="AB23" i="8"/>
  <c r="AB24" i="8"/>
  <c r="AE24" i="8" s="1"/>
  <c r="AB25" i="8"/>
  <c r="AE25" i="8" s="1"/>
  <c r="AB26" i="8"/>
  <c r="AE26" i="8" s="1"/>
  <c r="AB27" i="8"/>
  <c r="AE27" i="8" s="1"/>
  <c r="AB28" i="8"/>
  <c r="AE28" i="8" s="1"/>
  <c r="AB29" i="8"/>
  <c r="AB30" i="8"/>
  <c r="AE30" i="8" s="1"/>
  <c r="AB31" i="8"/>
  <c r="AE31" i="8" s="1"/>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E2" i="8" s="1"/>
  <c r="AA2" i="8"/>
  <c r="AE11" i="8" s="1"/>
  <c r="AE9" i="8" l="1"/>
  <c r="AE14" i="8"/>
  <c r="AE8" i="8"/>
  <c r="AE7" i="8"/>
  <c r="AE6" i="8"/>
  <c r="AE4" i="8"/>
  <c r="AD4" i="8" s="1"/>
  <c r="AE5" i="8"/>
  <c r="AE10" i="8"/>
  <c r="K10" i="15"/>
  <c r="J15" i="15"/>
  <c r="I15" i="15"/>
  <c r="AE12" i="8"/>
  <c r="AE13" i="8"/>
  <c r="I7" i="8"/>
  <c r="AD3" i="13"/>
  <c r="AD4" i="13"/>
  <c r="AD5" i="13"/>
  <c r="AD6" i="13"/>
  <c r="AD7" i="13"/>
  <c r="AD8" i="13"/>
  <c r="AD2" i="13"/>
  <c r="Y3" i="13" s="1"/>
  <c r="L15" i="15" l="1"/>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E12" i="15"/>
  <c r="E11" i="15"/>
  <c r="J15"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I14" i="14"/>
  <c r="L14" i="14" s="1"/>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V7" i="7" l="1"/>
  <c r="V17" i="7" s="1"/>
  <c r="T8" i="7"/>
  <c r="T18" i="7" s="1"/>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Y20" i="8"/>
  <c r="AF21" i="8" s="1"/>
  <c r="X20" i="8"/>
  <c r="X954" i="8"/>
  <c r="Y954" i="8"/>
  <c r="AF955" i="8" s="1"/>
  <c r="X352" i="8"/>
  <c r="Y352" i="8"/>
  <c r="AF353" i="8" s="1"/>
  <c r="X756" i="8"/>
  <c r="Y756" i="8"/>
  <c r="AF757" i="8" s="1"/>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AF145" i="8"/>
  <c r="Y144" i="8"/>
  <c r="X144" i="8"/>
  <c r="Y324" i="8"/>
  <c r="AF325" i="8" s="1"/>
  <c r="X324" i="8"/>
  <c r="Y999" i="8"/>
  <c r="AF1000" i="8" s="1"/>
  <c r="X999" i="8"/>
  <c r="Y767" i="8"/>
  <c r="AF768" i="8" s="1"/>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s="1"/>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c r="AF17"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s="1"/>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s="1"/>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AF16" i="8" s="1"/>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AF30" i="8" s="1"/>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Y71" i="8"/>
  <c r="AF72" i="8" s="1"/>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AF26" i="8" s="1"/>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c r="AC12" i="8" s="1"/>
  <c r="X787" i="8"/>
  <c r="Y787" i="8"/>
  <c r="AF788" i="8"/>
  <c r="X565" i="8"/>
  <c r="Y565" i="8"/>
  <c r="AF566" i="8" s="1"/>
  <c r="X557" i="8"/>
  <c r="Y557" i="8"/>
  <c r="AF558" i="8" s="1"/>
  <c r="X549" i="8"/>
  <c r="Y549" i="8"/>
  <c r="AF550" i="8" s="1"/>
  <c r="X541" i="8"/>
  <c r="Y541" i="8"/>
  <c r="AF542" i="8" s="1"/>
  <c r="X533" i="8"/>
  <c r="Y533" i="8"/>
  <c r="AF534" i="8" s="1"/>
  <c r="X525" i="8"/>
  <c r="Y525" i="8"/>
  <c r="AF526" i="8" s="1"/>
  <c r="AF518" i="8"/>
  <c r="X517" i="8"/>
  <c r="Y517" i="8"/>
  <c r="X509" i="8"/>
  <c r="Y509" i="8"/>
  <c r="AF510" i="8" s="1"/>
  <c r="X441" i="8"/>
  <c r="Y441" i="8"/>
  <c r="AF442" i="8" s="1"/>
  <c r="X433" i="8"/>
  <c r="Y433" i="8"/>
  <c r="AF434" i="8" s="1"/>
  <c r="X419" i="8"/>
  <c r="Y419" i="8"/>
  <c r="AF420" i="8" s="1"/>
  <c r="X487" i="8"/>
  <c r="Y487" i="8"/>
  <c r="AF488" i="8" s="1"/>
  <c r="X479" i="8"/>
  <c r="Y479" i="8"/>
  <c r="AF480" i="8" s="1"/>
  <c r="X471" i="8"/>
  <c r="Y471" i="8"/>
  <c r="AF472" i="8" s="1"/>
  <c r="AF464" i="8"/>
  <c r="X463" i="8"/>
  <c r="Y463" i="8"/>
  <c r="X451" i="8"/>
  <c r="Y451" i="8"/>
  <c r="AF452" i="8" s="1"/>
  <c r="X47" i="8"/>
  <c r="Y47" i="8"/>
  <c r="AF48" i="8" s="1"/>
  <c r="X18" i="8"/>
  <c r="Y18" i="8"/>
  <c r="AF19" i="8" s="1"/>
  <c r="X403" i="8"/>
  <c r="Y403" i="8"/>
  <c r="AF404" i="8" s="1"/>
  <c r="X387" i="8"/>
  <c r="Y387" i="8"/>
  <c r="AF388" i="8" s="1"/>
  <c r="X371" i="8"/>
  <c r="Y371" i="8"/>
  <c r="AF372" i="8" s="1"/>
  <c r="X363" i="8"/>
  <c r="Y363" i="8"/>
  <c r="AF364" i="8" s="1"/>
  <c r="AF328" i="8"/>
  <c r="X327" i="8"/>
  <c r="Y327" i="8"/>
  <c r="X319" i="8"/>
  <c r="Y319" i="8"/>
  <c r="AF320" i="8" s="1"/>
  <c r="X311" i="8"/>
  <c r="Y311" i="8"/>
  <c r="AF312" i="8" s="1"/>
  <c r="X303" i="8"/>
  <c r="Y303" i="8"/>
  <c r="AF304" i="8" s="1"/>
  <c r="X263" i="8"/>
  <c r="Y263" i="8"/>
  <c r="AF264" i="8" s="1"/>
  <c r="X255" i="8"/>
  <c r="Y255" i="8"/>
  <c r="AF256" i="8" s="1"/>
  <c r="X247" i="8"/>
  <c r="Y247" i="8"/>
  <c r="AF248" i="8" s="1"/>
  <c r="X239" i="8"/>
  <c r="Y239" i="8"/>
  <c r="AF240" i="8" s="1"/>
  <c r="AF232" i="8"/>
  <c r="X231" i="8"/>
  <c r="Y231" i="8"/>
  <c r="X195" i="8"/>
  <c r="Y195" i="8"/>
  <c r="AF196" i="8" s="1"/>
  <c r="X187" i="8"/>
  <c r="Y187" i="8"/>
  <c r="AF188" i="8" s="1"/>
  <c r="X503" i="8"/>
  <c r="Y503" i="8"/>
  <c r="AF504" i="8" s="1"/>
  <c r="X344" i="8"/>
  <c r="Y344" i="8"/>
  <c r="AF345" i="8" s="1"/>
  <c r="X891" i="8"/>
  <c r="Y891" i="8"/>
  <c r="AF892" i="8" s="1"/>
  <c r="X703" i="8"/>
  <c r="Y703" i="8"/>
  <c r="AF704" i="8" s="1"/>
  <c r="X60" i="8"/>
  <c r="Y60" i="8"/>
  <c r="AF61" i="8" s="1"/>
  <c r="AF446" i="8"/>
  <c r="X445" i="8"/>
  <c r="Y445" i="8"/>
  <c r="X179" i="8"/>
  <c r="Y179" i="8"/>
  <c r="AF180" i="8" s="1"/>
  <c r="X143" i="8"/>
  <c r="Y143" i="8"/>
  <c r="AF144" i="8" s="1"/>
  <c r="X135" i="8"/>
  <c r="Y135" i="8"/>
  <c r="AF136" i="8" s="1"/>
  <c r="X127" i="8"/>
  <c r="Y127" i="8"/>
  <c r="AF128" i="8" s="1"/>
  <c r="X119" i="8"/>
  <c r="Y119" i="8"/>
  <c r="AF120" i="8" s="1"/>
  <c r="X111" i="8"/>
  <c r="Y111" i="8"/>
  <c r="AF112" i="8" s="1"/>
  <c r="X95" i="8"/>
  <c r="Y95" i="8"/>
  <c r="AF96" i="8" s="1"/>
  <c r="AF88" i="8"/>
  <c r="X87" i="8"/>
  <c r="Y87" i="8"/>
  <c r="X79" i="8"/>
  <c r="Y79" i="8"/>
  <c r="AF80" i="8" s="1"/>
  <c r="X67" i="8"/>
  <c r="Y67" i="8"/>
  <c r="AF68" i="8" s="1"/>
  <c r="X59" i="8"/>
  <c r="Y59" i="8"/>
  <c r="AF60" i="8" s="1"/>
  <c r="X43" i="8"/>
  <c r="Y43" i="8"/>
  <c r="AF44" i="8" s="1"/>
  <c r="X35" i="8"/>
  <c r="Y35" i="8"/>
  <c r="AF36" i="8" s="1"/>
  <c r="X27" i="8"/>
  <c r="Y27" i="8"/>
  <c r="AF28" i="8" s="1"/>
  <c r="X19" i="8"/>
  <c r="Y19" i="8"/>
  <c r="AF20" i="8" s="1"/>
  <c r="AF426" i="8"/>
  <c r="X425" i="8"/>
  <c r="Y425" i="8"/>
  <c r="X417" i="8"/>
  <c r="Y417" i="8"/>
  <c r="AF418" i="8" s="1"/>
  <c r="X409" i="8"/>
  <c r="Y409" i="8"/>
  <c r="AF410" i="8" s="1"/>
  <c r="X401" i="8"/>
  <c r="Y401" i="8"/>
  <c r="AF402" i="8" s="1"/>
  <c r="X389" i="8"/>
  <c r="Y389" i="8"/>
  <c r="AF390" i="8" s="1"/>
  <c r="X381" i="8"/>
  <c r="Y381" i="8"/>
  <c r="AF382" i="8" s="1"/>
  <c r="X373" i="8"/>
  <c r="Y373" i="8"/>
  <c r="AF374" i="8" s="1"/>
  <c r="X365" i="8"/>
  <c r="Y365" i="8"/>
  <c r="AF366" i="8" s="1"/>
  <c r="AF358" i="8"/>
  <c r="X357" i="8"/>
  <c r="Y357" i="8"/>
  <c r="X341" i="8"/>
  <c r="Y341" i="8"/>
  <c r="AF342" i="8" s="1"/>
  <c r="X333" i="8"/>
  <c r="Y333" i="8"/>
  <c r="AF334" i="8" s="1"/>
  <c r="X325" i="8"/>
  <c r="Y325" i="8"/>
  <c r="AF326" i="8" s="1"/>
  <c r="X313" i="8"/>
  <c r="Y313" i="8"/>
  <c r="AF314" i="8" s="1"/>
  <c r="X305" i="8"/>
  <c r="Y305" i="8"/>
  <c r="AF306" i="8" s="1"/>
  <c r="X297" i="8"/>
  <c r="Y297" i="8"/>
  <c r="AF298" i="8" s="1"/>
  <c r="X289" i="8"/>
  <c r="Y289" i="8"/>
  <c r="AF290" i="8" s="1"/>
  <c r="AF282" i="8"/>
  <c r="X281" i="8"/>
  <c r="Y281" i="8"/>
  <c r="X273" i="8"/>
  <c r="Y273" i="8"/>
  <c r="AF274" i="8" s="1"/>
  <c r="X265" i="8"/>
  <c r="Y265" i="8"/>
  <c r="AF266" i="8" s="1"/>
  <c r="X257" i="8"/>
  <c r="Y257" i="8"/>
  <c r="AF258" i="8" s="1"/>
  <c r="X245" i="8"/>
  <c r="Y245" i="8"/>
  <c r="AF246" i="8" s="1"/>
  <c r="X317" i="8"/>
  <c r="Y317" i="8"/>
  <c r="AF318" i="8" s="1"/>
  <c r="X125" i="8"/>
  <c r="Y125" i="8"/>
  <c r="AF126" i="8" s="1"/>
  <c r="X101" i="8"/>
  <c r="Y101" i="8"/>
  <c r="AF102" i="8" s="1"/>
  <c r="AF24" i="8"/>
  <c r="X23" i="8"/>
  <c r="Y23" i="8"/>
  <c r="X285" i="8"/>
  <c r="Y285" i="8"/>
  <c r="AF286" i="8" s="1"/>
  <c r="X725" i="8"/>
  <c r="Y725" i="8"/>
  <c r="AF726" i="8" s="1"/>
  <c r="X7" i="8"/>
  <c r="Y7" i="8" s="1"/>
  <c r="AF8" i="8" s="1"/>
  <c r="AC7" i="8" l="1"/>
  <c r="AC14" i="8"/>
  <c r="AF15" i="8"/>
  <c r="AF13" i="8"/>
  <c r="AF7" i="8"/>
  <c r="AC10" i="8"/>
  <c r="AF9" i="8"/>
  <c r="X3" i="8"/>
  <c r="Y3" i="8" s="1"/>
  <c r="F7" i="8"/>
  <c r="O16" i="8" l="1"/>
  <c r="P9" i="8"/>
  <c r="AF4" i="8"/>
  <c r="AC3" i="8"/>
  <c r="AD2" i="8" s="1"/>
  <c r="AH4" i="8"/>
  <c r="AH5" i="8"/>
  <c r="Q9" i="8" l="1"/>
  <c r="O9" i="8"/>
  <c r="AD6" i="8" s="1"/>
  <c r="O15" i="8" s="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<sst xmlns="http://schemas.openxmlformats.org/spreadsheetml/2006/main" count="385" uniqueCount="199">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</sst>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77" t="s">
        <v>3</v>
      </c>
      <c r="K4" s="178"/>
      <c r="L4" s="9"/>
      <c r="M4" s="10"/>
      <c r="N4" s="5"/>
      <c r="O4" s="5"/>
      <c r="P4" s="131" t="s">
        <v>149</v>
      </c>
      <c r="Q4" s="130">
        <f>MIN(A:A)</f>
        <v>523</v>
      </c>
      <c r="R4" s="130"/>
      <c r="S4" s="130"/>
      <c r="T4" s="130" t="s">
        <v>32</v>
      </c>
    </row>
    <row r="5" spans="1:20">
      <c r="A5" s="4">
        <v>693</v>
      </c>
      <c r="B5" s="5"/>
      <c r="C5" s="6"/>
      <c r="D5" s="179" t="s">
        <v>4</v>
      </c>
      <c r="E5" s="173" t="s">
        <v>5</v>
      </c>
      <c r="F5" s="173" t="s">
        <v>6</v>
      </c>
      <c r="G5" s="180"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4"/>
      <c r="E6" s="174"/>
      <c r="F6" s="174"/>
      <c r="G6" s="181"/>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69" t="s">
        <v>11</v>
      </c>
      <c r="K7" s="169" t="s">
        <v>12</v>
      </c>
      <c r="L7" s="169" t="s">
        <v>13</v>
      </c>
      <c r="M7" s="171" t="s">
        <v>14</v>
      </c>
      <c r="N7" s="5"/>
      <c r="O7" s="5"/>
      <c r="P7" s="130"/>
      <c r="Q7" s="133"/>
      <c r="R7" s="133"/>
      <c r="S7" s="133" t="s">
        <v>147</v>
      </c>
      <c r="T7" s="130" t="s">
        <v>148</v>
      </c>
    </row>
    <row r="8" spans="1:20">
      <c r="A8" s="4">
        <v>721</v>
      </c>
      <c r="B8" s="5"/>
      <c r="C8" s="6"/>
      <c r="D8" s="7"/>
      <c r="E8" s="17"/>
      <c r="F8" s="17"/>
      <c r="G8" s="17"/>
      <c r="H8" s="7"/>
      <c r="I8" s="7"/>
      <c r="J8" s="170"/>
      <c r="K8" s="170"/>
      <c r="L8" s="170"/>
      <c r="M8" s="172"/>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3" t="s">
        <v>17</v>
      </c>
      <c r="K12" s="173" t="s">
        <v>18</v>
      </c>
      <c r="L12" s="175" t="s">
        <v>16</v>
      </c>
      <c r="M12" s="176"/>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4"/>
      <c r="K13" s="174"/>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68" t="s">
        <v>169</v>
      </c>
      <c r="G24" s="168"/>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77" t="s">
        <v>3</v>
      </c>
      <c r="M4" s="178"/>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82" t="s">
        <v>4</v>
      </c>
      <c r="G5" s="184" t="s">
        <v>25</v>
      </c>
      <c r="H5" s="184" t="s">
        <v>26</v>
      </c>
      <c r="I5" s="184"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83"/>
      <c r="G6" s="183"/>
      <c r="H6" s="183"/>
      <c r="I6" s="183"/>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9" t="s">
        <v>29</v>
      </c>
      <c r="M7" s="191" t="s">
        <v>12</v>
      </c>
      <c r="N7" s="185" t="s">
        <v>13</v>
      </c>
      <c r="O7" s="187"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9"/>
      <c r="M8" s="191"/>
      <c r="N8" s="185"/>
      <c r="O8" s="187"/>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90"/>
      <c r="M9" s="192"/>
      <c r="N9" s="186"/>
      <c r="O9" s="188"/>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3" t="s">
        <v>30</v>
      </c>
      <c r="M13" s="173" t="s">
        <v>18</v>
      </c>
      <c r="N13" s="175" t="s">
        <v>16</v>
      </c>
      <c r="O13" s="176"/>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4"/>
      <c r="M14" s="174"/>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68" t="s">
        <v>169</v>
      </c>
      <c r="I24" s="168"/>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77" t="s">
        <v>3</v>
      </c>
      <c r="P4" s="178"/>
      <c r="Q4" s="9"/>
      <c r="R4" s="10"/>
      <c r="S4" s="5"/>
      <c r="T4" s="5"/>
      <c r="U4" s="131" t="s">
        <v>149</v>
      </c>
      <c r="V4" s="130">
        <f>MIN(A:A)</f>
        <v>43</v>
      </c>
      <c r="W4" s="130"/>
      <c r="X4" s="130"/>
      <c r="Y4" s="130" t="s">
        <v>32</v>
      </c>
    </row>
    <row r="5" spans="1:25" ht="17">
      <c r="A5" s="45">
        <v>63</v>
      </c>
      <c r="B5" s="46">
        <v>32</v>
      </c>
      <c r="C5" s="5"/>
      <c r="D5" s="5"/>
      <c r="E5" s="5"/>
      <c r="F5" s="32"/>
      <c r="G5" s="6"/>
      <c r="H5" s="179" t="s">
        <v>4</v>
      </c>
      <c r="I5" s="173" t="s">
        <v>39</v>
      </c>
      <c r="J5" s="173" t="s">
        <v>40</v>
      </c>
      <c r="K5" s="173"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4"/>
      <c r="I6" s="174"/>
      <c r="J6" s="174"/>
      <c r="K6" s="174"/>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5" t="s">
        <v>184</v>
      </c>
      <c r="P7" s="191" t="s">
        <v>12</v>
      </c>
      <c r="Q7" s="185"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5"/>
      <c r="P8" s="191"/>
      <c r="Q8" s="185"/>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6"/>
      <c r="P9" s="192"/>
      <c r="Q9" s="186"/>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3" t="s">
        <v>44</v>
      </c>
      <c r="P13" s="173" t="s">
        <v>18</v>
      </c>
      <c r="Q13" s="175" t="s">
        <v>16</v>
      </c>
      <c r="R13" s="176"/>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4"/>
      <c r="P14" s="174"/>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77" t="s">
        <v>3</v>
      </c>
      <c r="Q4" s="178"/>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9" t="s">
        <v>4</v>
      </c>
      <c r="K5" s="173" t="s">
        <v>39</v>
      </c>
      <c r="L5" s="173" t="s">
        <v>40</v>
      </c>
      <c r="M5" s="173" t="s">
        <v>52</v>
      </c>
      <c r="N5" s="169" t="s">
        <v>53</v>
      </c>
      <c r="O5" s="7"/>
      <c r="P5" s="48" t="s">
        <v>45</v>
      </c>
      <c r="Q5" s="201" t="s">
        <v>55</v>
      </c>
      <c r="R5" s="202"/>
      <c r="S5" s="202"/>
      <c r="T5" s="202"/>
      <c r="U5" s="203"/>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4"/>
      <c r="K6" s="174"/>
      <c r="L6" s="174"/>
      <c r="M6" s="174"/>
      <c r="N6" s="196"/>
      <c r="O6" s="7"/>
      <c r="P6" s="50" t="s">
        <v>46</v>
      </c>
      <c r="Q6" s="204" t="s">
        <v>57</v>
      </c>
      <c r="R6" s="205"/>
      <c r="S6" s="205"/>
      <c r="T6" s="205"/>
      <c r="U6" s="206"/>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197">
        <f>SUM(P61:P67)/SUM(J7:J13)</f>
        <v>5.064516129032258</v>
      </c>
      <c r="O7" s="7"/>
      <c r="P7" s="200" t="s">
        <v>58</v>
      </c>
      <c r="Q7" s="200" t="s">
        <v>59</v>
      </c>
      <c r="R7" s="200" t="s">
        <v>60</v>
      </c>
      <c r="S7" s="200" t="s">
        <v>61</v>
      </c>
      <c r="T7" s="200" t="s">
        <v>62</v>
      </c>
      <c r="U7" s="200"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197"/>
      <c r="O8" s="7"/>
      <c r="P8" s="190"/>
      <c r="Q8" s="190"/>
      <c r="R8" s="190"/>
      <c r="S8" s="190"/>
      <c r="T8" s="190"/>
      <c r="U8" s="190"/>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195"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195"/>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8" t="s">
        <v>73</v>
      </c>
      <c r="Q59" s="5"/>
      <c r="R59" s="198" t="s">
        <v>74</v>
      </c>
      <c r="S59" s="5"/>
      <c r="T59" s="198" t="s">
        <v>75</v>
      </c>
      <c r="U59" s="5"/>
      <c r="V59" s="5"/>
      <c r="W59" s="5"/>
    </row>
    <row r="60" spans="1:28">
      <c r="A60" s="4"/>
      <c r="B60" s="31"/>
      <c r="C60" s="31"/>
      <c r="D60" s="31"/>
      <c r="E60" s="31"/>
      <c r="F60" s="31"/>
      <c r="G60" s="31"/>
      <c r="H60" s="5"/>
      <c r="I60" s="5"/>
      <c r="J60" s="5"/>
      <c r="K60" s="5"/>
      <c r="L60" s="5"/>
      <c r="M60" s="5"/>
      <c r="N60" s="5"/>
      <c r="O60" s="5"/>
      <c r="P60" s="199"/>
      <c r="Q60" s="5"/>
      <c r="R60" s="199"/>
      <c r="S60" s="5"/>
      <c r="T60" s="199"/>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77" t="s">
        <v>3</v>
      </c>
      <c r="J4" s="178"/>
      <c r="K4" s="9"/>
      <c r="L4" s="10"/>
      <c r="M4" s="65"/>
      <c r="N4" s="65"/>
      <c r="O4" s="207" t="s">
        <v>77</v>
      </c>
      <c r="P4" s="208"/>
      <c r="Q4" s="5"/>
      <c r="R4" s="5"/>
      <c r="S4" s="5"/>
      <c r="T4" s="5"/>
      <c r="Y4" t="s">
        <v>32</v>
      </c>
    </row>
    <row r="5" spans="1:25">
      <c r="A5" s="5"/>
      <c r="B5" s="6"/>
      <c r="C5" s="179" t="s">
        <v>78</v>
      </c>
      <c r="D5" s="173" t="s">
        <v>4</v>
      </c>
      <c r="E5" s="209" t="s">
        <v>120</v>
      </c>
      <c r="F5" s="7"/>
      <c r="G5" s="7"/>
      <c r="H5" s="7"/>
      <c r="I5" s="11" t="s">
        <v>54</v>
      </c>
      <c r="J5" s="66" t="s">
        <v>80</v>
      </c>
      <c r="K5" s="11" t="s">
        <v>9</v>
      </c>
      <c r="L5" s="13">
        <v>0.33</v>
      </c>
      <c r="M5" s="65"/>
      <c r="N5" s="65"/>
      <c r="O5" s="67" t="s">
        <v>3</v>
      </c>
      <c r="P5" s="148"/>
      <c r="Q5" s="5"/>
      <c r="R5" s="5"/>
      <c r="S5" s="5"/>
      <c r="T5" s="5"/>
    </row>
    <row r="6" spans="1:25" ht="17" thickBot="1">
      <c r="A6" s="5"/>
      <c r="B6" s="6"/>
      <c r="C6" s="174"/>
      <c r="D6" s="174"/>
      <c r="E6" s="210"/>
      <c r="F6" s="7"/>
      <c r="G6" s="7"/>
      <c r="H6" s="7"/>
      <c r="I6" s="11" t="s">
        <v>56</v>
      </c>
      <c r="J6" s="66" t="s">
        <v>80</v>
      </c>
      <c r="K6" s="68" t="s">
        <v>10</v>
      </c>
      <c r="L6" s="15">
        <f>L5</f>
        <v>0.33</v>
      </c>
      <c r="M6" s="65"/>
      <c r="N6" s="65"/>
      <c r="O6" s="139"/>
      <c r="P6" s="149">
        <f>D7*L5</f>
        <v>33</v>
      </c>
      <c r="Q6" s="5"/>
      <c r="R6" s="5"/>
      <c r="S6" s="5"/>
      <c r="T6" s="5"/>
    </row>
    <row r="7" spans="1:25">
      <c r="A7" s="5"/>
      <c r="B7" s="6"/>
      <c r="C7" s="69">
        <v>35</v>
      </c>
      <c r="D7" s="69">
        <v>100</v>
      </c>
      <c r="E7" s="70">
        <f>C7/D7</f>
        <v>0.35</v>
      </c>
      <c r="F7" s="7"/>
      <c r="G7" s="7"/>
      <c r="H7" s="7"/>
      <c r="I7" s="211" t="s">
        <v>79</v>
      </c>
      <c r="J7" s="212"/>
      <c r="K7" s="169" t="s">
        <v>81</v>
      </c>
      <c r="L7" s="171" t="s">
        <v>14</v>
      </c>
      <c r="M7" s="65"/>
      <c r="N7" s="65"/>
      <c r="O7" s="139"/>
      <c r="P7" s="149">
        <f>D7*(1-L5)</f>
        <v>67</v>
      </c>
      <c r="Q7" s="5"/>
      <c r="R7" s="5"/>
      <c r="S7" s="5"/>
      <c r="T7" s="5"/>
    </row>
    <row r="8" spans="1:25">
      <c r="A8" s="5"/>
      <c r="B8" s="6"/>
      <c r="C8" s="7"/>
      <c r="D8" s="17"/>
      <c r="E8" s="17"/>
      <c r="F8" s="17"/>
      <c r="G8" s="7"/>
      <c r="H8" s="7"/>
      <c r="I8" s="188"/>
      <c r="J8" s="192"/>
      <c r="K8" s="186"/>
      <c r="L8" s="213"/>
      <c r="M8" s="65"/>
      <c r="N8" s="65"/>
      <c r="O8" s="67" t="s">
        <v>16</v>
      </c>
      <c r="P8" s="150"/>
      <c r="Q8" s="5"/>
      <c r="R8" s="5"/>
      <c r="S8" s="5"/>
      <c r="T8" s="5"/>
    </row>
    <row r="9" spans="1:25">
      <c r="A9" s="5"/>
      <c r="B9" s="6"/>
      <c r="C9" s="18" t="s">
        <v>15</v>
      </c>
      <c r="D9" s="54"/>
      <c r="E9" s="20"/>
      <c r="F9" s="7"/>
      <c r="G9" s="7"/>
      <c r="H9" s="7"/>
      <c r="I9" s="214">
        <f>E7</f>
        <v>0.35</v>
      </c>
      <c r="J9" s="215"/>
      <c r="K9" s="11">
        <f>(I9-L5)/SQRT(L5*(1-L5)/D7)</f>
        <v>0.42533941005911263</v>
      </c>
      <c r="L9" s="11">
        <f>IF(K6="&lt;",_xlfn.NORM.S.DIST(K9,TRUE),IF(K6="&gt;",1-_xlfn.NORM.S.DIST(K9,TRUE),2*MIN(_xlfn.NORM.S.DIST(K9,TRUE),1-_xlfn.NORM.S.DIST(K9,TRUE))))</f>
        <v>0.67058926817556319</v>
      </c>
      <c r="M9" s="65"/>
      <c r="N9" s="65"/>
      <c r="O9" s="139"/>
      <c r="P9" s="149">
        <f>D7*I9</f>
        <v>35</v>
      </c>
      <c r="Q9" s="5"/>
      <c r="R9" s="5"/>
      <c r="S9" s="5"/>
      <c r="T9" s="5"/>
    </row>
    <row r="10" spans="1:25">
      <c r="A10" s="5"/>
      <c r="B10" s="6"/>
      <c r="C10" s="7"/>
      <c r="D10" s="7"/>
      <c r="E10" s="7"/>
      <c r="F10" s="7"/>
      <c r="G10" s="7"/>
      <c r="H10" s="7"/>
      <c r="I10" s="7"/>
      <c r="J10" s="7"/>
      <c r="K10" s="7"/>
      <c r="L10" s="7"/>
      <c r="M10" s="65"/>
      <c r="N10" s="65"/>
      <c r="O10" s="139"/>
      <c r="P10" s="149">
        <f>D7*(1-I9)</f>
        <v>65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3" t="s">
        <v>82</v>
      </c>
      <c r="J12" s="173" t="s">
        <v>18</v>
      </c>
      <c r="K12" s="175" t="s">
        <v>16</v>
      </c>
      <c r="L12" s="176"/>
      <c r="M12" s="65"/>
      <c r="N12" s="65"/>
      <c r="O12" s="65"/>
      <c r="P12" s="65"/>
      <c r="Q12" s="5"/>
      <c r="R12" s="5"/>
      <c r="S12" s="5"/>
      <c r="T12" s="5"/>
    </row>
    <row r="13" spans="1:25">
      <c r="A13" s="5"/>
      <c r="B13" s="6"/>
      <c r="C13" s="7"/>
      <c r="D13" s="7"/>
      <c r="E13" s="7"/>
      <c r="F13" s="7"/>
      <c r="G13" s="7"/>
      <c r="H13" s="7"/>
      <c r="I13" s="216"/>
      <c r="J13" s="216"/>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-_xlfn.NORM.INV((1-I11)/2,0,1)*SQRT(I14*(1-I14)/D7)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77" t="s">
        <v>3</v>
      </c>
      <c r="J4" s="178"/>
      <c r="K4" s="9"/>
      <c r="L4" s="10"/>
      <c r="M4" s="65"/>
      <c r="N4" s="217" t="s">
        <v>77</v>
      </c>
      <c r="O4" s="218"/>
      <c r="P4" s="219"/>
      <c r="Q4" s="5"/>
      <c r="R4" s="5"/>
      <c r="W4" t="s">
        <v>32</v>
      </c>
    </row>
    <row r="5" spans="1:23" ht="17" customHeight="1">
      <c r="A5" s="32"/>
      <c r="B5" s="6"/>
      <c r="C5" s="169" t="s">
        <v>78</v>
      </c>
      <c r="D5" s="212" t="s">
        <v>4</v>
      </c>
      <c r="E5" s="169" t="s">
        <v>120</v>
      </c>
      <c r="F5" s="211"/>
      <c r="G5" s="7"/>
      <c r="H5" s="7"/>
      <c r="I5" s="11" t="s">
        <v>91</v>
      </c>
      <c r="J5" s="76" t="s">
        <v>93</v>
      </c>
      <c r="K5" s="11" t="s">
        <v>9</v>
      </c>
      <c r="L5" s="76" t="s">
        <v>95</v>
      </c>
      <c r="M5" s="65"/>
      <c r="N5" s="77" t="s">
        <v>83</v>
      </c>
      <c r="O5" s="78"/>
      <c r="P5" s="79"/>
      <c r="Q5" s="5"/>
      <c r="R5" s="5"/>
    </row>
    <row r="6" spans="1:23" ht="17" customHeight="1" thickBot="1">
      <c r="A6" s="32"/>
      <c r="B6" s="6"/>
      <c r="C6" s="170"/>
      <c r="D6" s="220"/>
      <c r="E6" s="170"/>
      <c r="F6" s="221"/>
      <c r="G6" s="7"/>
      <c r="H6" s="7"/>
      <c r="I6" s="80" t="s">
        <v>92</v>
      </c>
      <c r="J6" s="91" t="s">
        <v>94</v>
      </c>
      <c r="K6" s="81" t="s">
        <v>10</v>
      </c>
      <c r="L6" s="91" t="s">
        <v>96</v>
      </c>
      <c r="M6" s="65"/>
      <c r="N6" s="65"/>
      <c r="O6" s="152"/>
      <c r="P6" s="149">
        <f>D7*I10</f>
        <v>48</v>
      </c>
      <c r="Q6" s="140"/>
      <c r="R6" s="5"/>
    </row>
    <row r="7" spans="1:23" ht="17" customHeight="1" thickBot="1">
      <c r="A7" s="32"/>
      <c r="B7" s="6"/>
      <c r="C7" s="82">
        <v>48</v>
      </c>
      <c r="D7" s="82">
        <v>120</v>
      </c>
      <c r="E7" s="83">
        <f>C7/D7</f>
        <v>0.4</v>
      </c>
      <c r="F7" s="84" t="s">
        <v>83</v>
      </c>
      <c r="G7" s="7"/>
      <c r="H7" s="7"/>
      <c r="I7" s="189" t="s">
        <v>84</v>
      </c>
      <c r="J7" s="191" t="s">
        <v>85</v>
      </c>
      <c r="K7" s="185" t="s">
        <v>81</v>
      </c>
      <c r="L7" s="193" t="s">
        <v>14</v>
      </c>
      <c r="M7" s="65"/>
      <c r="N7" s="65"/>
      <c r="O7" s="139"/>
      <c r="P7" s="149">
        <f>D7*(1-I10)</f>
        <v>72</v>
      </c>
      <c r="Q7" s="140"/>
      <c r="R7" s="5"/>
    </row>
    <row r="8" spans="1:23" ht="17" customHeight="1" thickBot="1">
      <c r="A8" s="6"/>
      <c r="B8" s="6"/>
      <c r="C8" s="82">
        <v>40</v>
      </c>
      <c r="D8" s="82">
        <v>90</v>
      </c>
      <c r="E8" s="83">
        <f>C8/D8</f>
        <v>0.44444444444444442</v>
      </c>
      <c r="F8" s="84" t="s">
        <v>86</v>
      </c>
      <c r="G8" s="7"/>
      <c r="H8" s="7"/>
      <c r="I8" s="189"/>
      <c r="J8" s="191"/>
      <c r="K8" s="185"/>
      <c r="L8" s="193"/>
      <c r="M8" s="65"/>
      <c r="N8" s="77" t="s">
        <v>86</v>
      </c>
      <c r="O8" s="85"/>
      <c r="P8" s="86"/>
      <c r="Q8" s="140"/>
      <c r="R8" s="5"/>
    </row>
    <row r="9" spans="1:23" ht="17" customHeight="1">
      <c r="A9" s="6"/>
      <c r="B9" s="6"/>
      <c r="C9" s="7"/>
      <c r="D9" s="7"/>
      <c r="E9" s="7"/>
      <c r="F9" s="7"/>
      <c r="G9" s="7"/>
      <c r="H9" s="7"/>
      <c r="I9" s="190"/>
      <c r="J9" s="192"/>
      <c r="K9" s="186"/>
      <c r="L9" s="194"/>
      <c r="M9" s="65"/>
      <c r="N9" s="65"/>
      <c r="O9" s="139"/>
      <c r="P9" s="149">
        <f>D8*J10</f>
        <v>40</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D8*(1-J10)</f>
        <v>50</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3" t="s">
        <v>89</v>
      </c>
      <c r="J13" s="169" t="s">
        <v>87</v>
      </c>
      <c r="K13" s="175" t="s">
        <v>16</v>
      </c>
      <c r="L13" s="176"/>
      <c r="M13" s="65"/>
      <c r="N13" s="65"/>
      <c r="O13" s="65"/>
      <c r="P13" s="65"/>
      <c r="Q13" s="5"/>
      <c r="R13" s="5"/>
    </row>
    <row r="14" spans="1:23" ht="17" customHeight="1">
      <c r="A14" s="6"/>
      <c r="B14" s="6"/>
      <c r="C14" s="7"/>
      <c r="D14" s="7"/>
      <c r="E14" s="7"/>
      <c r="F14" s="7"/>
      <c r="G14" s="7"/>
      <c r="H14" s="7"/>
      <c r="I14" s="174"/>
      <c r="J14" s="170"/>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77" t="s">
        <v>3</v>
      </c>
      <c r="N4" s="178"/>
      <c r="O4" s="9"/>
      <c r="P4" s="9"/>
      <c r="Q4" s="65"/>
      <c r="R4" s="65"/>
      <c r="S4" s="222" t="s">
        <v>99</v>
      </c>
      <c r="T4" s="223"/>
      <c r="U4" s="223"/>
      <c r="V4" s="223"/>
      <c r="W4" s="93"/>
      <c r="X4" s="93"/>
      <c r="Y4" s="94"/>
    </row>
    <row r="5" spans="1:27" ht="22" thickBot="1">
      <c r="A5" s="32"/>
      <c r="B5" s="6"/>
      <c r="C5" s="224"/>
      <c r="D5" s="166"/>
      <c r="E5" s="166"/>
      <c r="F5" s="166"/>
      <c r="G5" s="166"/>
      <c r="H5" s="166"/>
      <c r="I5" s="166"/>
      <c r="J5" s="226" t="s">
        <v>68</v>
      </c>
      <c r="K5" s="7"/>
      <c r="L5" s="7"/>
      <c r="M5" s="238" t="s">
        <v>118</v>
      </c>
      <c r="N5" s="239"/>
      <c r="O5" s="239"/>
      <c r="P5" s="240"/>
      <c r="Q5" s="7"/>
      <c r="R5" s="65"/>
      <c r="S5" s="67" t="s">
        <v>106</v>
      </c>
      <c r="T5" s="95"/>
      <c r="U5" s="95"/>
      <c r="V5" s="95"/>
      <c r="W5" s="95"/>
      <c r="X5" s="95"/>
      <c r="Y5" s="79"/>
    </row>
    <row r="6" spans="1:27" ht="17" thickBot="1">
      <c r="A6" s="32"/>
      <c r="B6" s="6"/>
      <c r="C6" s="225"/>
      <c r="D6" s="167" t="s">
        <v>100</v>
      </c>
      <c r="E6" s="167" t="s">
        <v>101</v>
      </c>
      <c r="F6" s="167" t="s">
        <v>102</v>
      </c>
      <c r="G6" s="167" t="s">
        <v>103</v>
      </c>
      <c r="H6" s="167" t="s">
        <v>104</v>
      </c>
      <c r="I6" s="167" t="s">
        <v>105</v>
      </c>
      <c r="J6" s="227"/>
      <c r="K6" s="7"/>
      <c r="L6" s="7"/>
      <c r="M6" s="241" t="s">
        <v>119</v>
      </c>
      <c r="N6" s="242"/>
      <c r="O6" s="242"/>
      <c r="P6" s="243"/>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44" t="s">
        <v>108</v>
      </c>
      <c r="N7" s="245"/>
      <c r="O7" s="173" t="s">
        <v>60</v>
      </c>
      <c r="P7" s="173"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6"/>
      <c r="N8" s="247"/>
      <c r="O8" s="174"/>
      <c r="P8" s="216"/>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14">
        <f>SUM(T17:Y22)</f>
        <v>1.197478419260317</v>
      </c>
      <c r="N9" s="215"/>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22" t="s">
        <v>114</v>
      </c>
      <c r="T14" s="223"/>
      <c r="U14" s="223"/>
      <c r="V14" s="22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8"/>
      <c r="M25" s="228"/>
      <c r="N25" s="228"/>
      <c r="O25" s="228"/>
      <c r="P25" s="228"/>
      <c r="Q25" s="228"/>
      <c r="R25" s="65"/>
      <c r="S25" s="65"/>
      <c r="T25" s="65"/>
      <c r="U25" s="65"/>
      <c r="V25" s="65"/>
      <c r="W25" s="65"/>
      <c r="X25" s="65"/>
      <c r="Y25" s="65"/>
    </row>
    <row r="26" spans="1:25">
      <c r="A26" s="6"/>
      <c r="B26" s="6"/>
      <c r="C26" s="7"/>
      <c r="D26" s="7"/>
      <c r="E26" s="7"/>
      <c r="F26" s="7"/>
      <c r="G26" s="7"/>
      <c r="H26" s="7"/>
      <c r="I26" s="7"/>
      <c r="J26" s="7"/>
      <c r="K26" s="7"/>
      <c r="L26" s="228"/>
      <c r="M26" s="228"/>
      <c r="N26" s="228"/>
      <c r="O26" s="228"/>
      <c r="P26" s="228"/>
      <c r="Q26" s="228"/>
      <c r="R26" s="65"/>
      <c r="S26" s="65"/>
      <c r="T26" s="65"/>
      <c r="U26" s="65"/>
      <c r="V26" s="65"/>
      <c r="W26" s="65"/>
      <c r="X26" s="65"/>
      <c r="Y26" s="65"/>
    </row>
    <row r="27" spans="1:25">
      <c r="A27" s="6"/>
      <c r="B27" s="6"/>
      <c r="C27" s="7"/>
      <c r="D27" s="7"/>
      <c r="E27" s="7"/>
      <c r="F27" s="7"/>
      <c r="G27" s="7"/>
      <c r="H27" s="7"/>
      <c r="I27" s="7"/>
      <c r="J27" s="7"/>
      <c r="K27" s="7"/>
      <c r="L27" s="228"/>
      <c r="M27" s="228"/>
      <c r="N27" s="228"/>
      <c r="O27" s="228"/>
      <c r="P27" s="228"/>
      <c r="Q27" s="228"/>
      <c r="R27" s="65"/>
      <c r="S27" s="65"/>
      <c r="T27" s="65"/>
      <c r="U27" s="65"/>
      <c r="V27" s="65"/>
      <c r="W27" s="65"/>
      <c r="X27" s="65"/>
      <c r="Y27" s="65"/>
    </row>
    <row r="28" spans="1:25">
      <c r="A28" s="6"/>
      <c r="B28" s="6"/>
      <c r="C28" s="7"/>
      <c r="D28" s="7"/>
      <c r="E28" s="7"/>
      <c r="F28" s="7"/>
      <c r="G28" s="7"/>
      <c r="H28" s="7"/>
      <c r="I28" s="7"/>
      <c r="J28" s="7"/>
      <c r="K28" s="7"/>
      <c r="L28" s="228"/>
      <c r="M28" s="228"/>
      <c r="N28" s="228"/>
      <c r="O28" s="228"/>
      <c r="P28" s="228"/>
      <c r="Q28" s="228"/>
      <c r="R28" s="65"/>
      <c r="S28" s="65"/>
      <c r="T28" s="65"/>
      <c r="U28" s="65"/>
      <c r="V28" s="65"/>
      <c r="W28" s="65"/>
      <c r="X28" s="65"/>
      <c r="Y28" s="65"/>
    </row>
    <row r="29" spans="1:25">
      <c r="A29" s="6"/>
      <c r="B29" s="6"/>
      <c r="C29" s="7"/>
      <c r="D29" s="7"/>
      <c r="E29" s="7"/>
      <c r="F29" s="7"/>
      <c r="G29" s="7"/>
      <c r="H29" s="7"/>
      <c r="I29" s="7"/>
      <c r="J29" s="7"/>
      <c r="K29" s="7"/>
      <c r="L29" s="228"/>
      <c r="M29" s="228"/>
      <c r="N29" s="228"/>
      <c r="O29" s="228"/>
      <c r="P29" s="228"/>
      <c r="Q29" s="228"/>
      <c r="R29" s="65"/>
      <c r="S29" s="65"/>
      <c r="T29" s="65"/>
      <c r="U29" s="65"/>
      <c r="V29" s="65"/>
      <c r="W29" s="65"/>
      <c r="X29" s="65"/>
      <c r="Y29" s="65"/>
    </row>
    <row r="30" spans="1:25">
      <c r="A30" s="6"/>
      <c r="B30" s="6"/>
      <c r="C30" s="7"/>
      <c r="D30" s="7"/>
      <c r="E30" s="7"/>
      <c r="F30" s="7"/>
      <c r="G30" s="7"/>
      <c r="H30" s="7"/>
      <c r="I30" s="7"/>
      <c r="J30" s="7"/>
      <c r="K30" s="7"/>
      <c r="L30" s="228"/>
      <c r="M30" s="228"/>
      <c r="N30" s="228"/>
      <c r="O30" s="228"/>
      <c r="P30" s="228"/>
      <c r="Q30" s="228"/>
      <c r="R30" s="65"/>
      <c r="S30" s="65"/>
      <c r="T30" s="65"/>
      <c r="U30" s="65"/>
      <c r="V30" s="65"/>
      <c r="W30" s="65"/>
      <c r="X30" s="65"/>
      <c r="Y30" s="65"/>
    </row>
    <row r="31" spans="1:25">
      <c r="A31" s="6"/>
      <c r="B31" s="6"/>
      <c r="C31" s="7"/>
      <c r="D31" s="7"/>
      <c r="E31" s="7"/>
      <c r="F31" s="7"/>
      <c r="G31" s="7"/>
      <c r="H31" s="7"/>
      <c r="I31" s="7"/>
      <c r="J31" s="7"/>
      <c r="K31" s="7"/>
      <c r="L31" s="228"/>
      <c r="M31" s="228"/>
      <c r="N31" s="228"/>
      <c r="O31" s="228"/>
      <c r="P31" s="228"/>
      <c r="Q31" s="228"/>
      <c r="R31" s="65"/>
      <c r="S31" s="65"/>
      <c r="T31" s="65"/>
      <c r="U31" s="65"/>
      <c r="V31" s="65"/>
      <c r="W31" s="65"/>
      <c r="X31" s="65"/>
      <c r="Y31" s="65"/>
    </row>
    <row r="32" spans="1:25">
      <c r="A32" s="6"/>
      <c r="B32" s="6"/>
      <c r="C32" s="229" t="s">
        <v>117</v>
      </c>
      <c r="D32" s="230"/>
      <c r="E32" s="230"/>
      <c r="F32" s="231"/>
      <c r="G32" s="7"/>
      <c r="H32" s="7"/>
      <c r="I32" s="7"/>
      <c r="J32" s="7"/>
      <c r="K32" s="7"/>
      <c r="L32" s="7"/>
      <c r="M32" s="7"/>
      <c r="N32" s="7"/>
      <c r="O32" s="7"/>
      <c r="P32" s="7"/>
      <c r="Q32" s="7"/>
      <c r="R32" s="65"/>
      <c r="S32" s="65"/>
      <c r="T32" s="65"/>
      <c r="U32" s="65"/>
      <c r="V32" s="65"/>
      <c r="W32" s="65"/>
      <c r="X32" s="65"/>
      <c r="Y32" s="65"/>
    </row>
    <row r="33" spans="1:25">
      <c r="A33" s="6"/>
      <c r="B33" s="6"/>
      <c r="C33" s="232"/>
      <c r="D33" s="233"/>
      <c r="E33" s="233"/>
      <c r="F33" s="234"/>
      <c r="G33" s="7"/>
      <c r="H33" s="7"/>
      <c r="I33" s="7"/>
      <c r="J33" s="7"/>
      <c r="K33" s="7"/>
      <c r="L33" s="7"/>
      <c r="M33" s="7"/>
      <c r="N33" s="7"/>
      <c r="O33" s="7"/>
      <c r="P33" s="7"/>
      <c r="Q33" s="7"/>
      <c r="R33" s="65"/>
      <c r="S33" s="65"/>
      <c r="T33" s="65"/>
      <c r="U33" s="65"/>
      <c r="V33" s="65"/>
      <c r="W33" s="65"/>
      <c r="X33" s="65"/>
      <c r="Y33" s="65"/>
    </row>
    <row r="34" spans="1:25">
      <c r="A34" s="6"/>
      <c r="B34" s="6"/>
      <c r="C34" s="235"/>
      <c r="D34" s="236"/>
      <c r="E34" s="236"/>
      <c r="F34" s="237"/>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L25:Q31"/>
    <mergeCell ref="C32:F34"/>
    <mergeCell ref="M5:P5"/>
    <mergeCell ref="M6:P6"/>
    <mergeCell ref="M7:N8"/>
    <mergeCell ref="O7:O8"/>
    <mergeCell ref="P7:P8"/>
    <mergeCell ref="M9:N9"/>
    <mergeCell ref="M4:N4"/>
    <mergeCell ref="S4:V4"/>
    <mergeCell ref="C5:C6"/>
    <mergeCell ref="J5:J6"/>
    <mergeCell ref="S14:V1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77" t="s">
        <v>127</v>
      </c>
      <c r="O4" s="178"/>
      <c r="P4" s="178"/>
      <c r="Q4" s="112"/>
      <c r="R4" s="7"/>
      <c r="S4" s="256" t="s">
        <v>139</v>
      </c>
      <c r="T4" s="257"/>
      <c r="U4" s="257"/>
      <c r="V4" s="258"/>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69" t="s">
        <v>4</v>
      </c>
      <c r="G5" s="169" t="s">
        <v>128</v>
      </c>
      <c r="H5" s="169" t="s">
        <v>134</v>
      </c>
      <c r="I5" s="169" t="s">
        <v>135</v>
      </c>
      <c r="J5" s="252" t="s">
        <v>136</v>
      </c>
      <c r="K5" s="252"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70"/>
      <c r="G6" s="170"/>
      <c r="H6" s="170"/>
      <c r="I6" s="186"/>
      <c r="J6" s="170"/>
      <c r="K6" s="170"/>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SQRT((AD2/O9)/AD4)</f>
        <v>5.2247056521366648</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9" t="s">
        <v>129</v>
      </c>
      <c r="O7" s="169" t="s">
        <v>130</v>
      </c>
      <c r="P7" s="169" t="s">
        <v>60</v>
      </c>
      <c r="Q7" s="169"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0"/>
      <c r="O8" s="170"/>
      <c r="P8" s="170"/>
      <c r="Q8" s="170"/>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TDIST(ABS(P9),F7-2,2)</f>
        <v>2.8300281340979165E-7</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69" t="s">
        <v>129</v>
      </c>
      <c r="O13" s="169" t="s">
        <v>87</v>
      </c>
      <c r="P13" s="254" t="s">
        <v>16</v>
      </c>
      <c r="Q13" s="255"/>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0"/>
      <c r="O14" s="170"/>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48" t="s">
        <v>131</v>
      </c>
      <c r="K15" s="249"/>
      <c r="L15" s="7"/>
      <c r="M15" s="7"/>
      <c r="N15" s="11">
        <f>N9</f>
        <v>14.465557464360248</v>
      </c>
      <c r="O15" s="11">
        <f>AD6*ROUND(_xlfn.T.INV.2T(1-N12,O9),3)</f>
        <v>14.503782890331381</v>
      </c>
      <c r="P15" s="71">
        <f>N15-O15</f>
        <v>-3.8225425971132765E-2</v>
      </c>
      <c r="Q15" s="11">
        <f>N15+O15</f>
        <v>28.969340354691631</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0" t="s">
        <v>132</v>
      </c>
      <c r="K16" s="173"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1"/>
      <c r="K17" s="174"/>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53" t="s">
        <v>165</v>
      </c>
      <c r="T20" s="253"/>
      <c r="U20" s="253"/>
      <c r="V20" s="253"/>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2.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2021-11-06T02:57:28Z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