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13" i="3"/>
  <c r="B15"/>
  <c r="C16" i="2"/>
  <c r="B16"/>
  <c r="B13"/>
  <c r="B2" i="1"/>
  <c r="C21" i="4"/>
  <c r="C22"/>
  <c r="C23"/>
  <c r="C24"/>
  <c r="C25"/>
  <c r="C26"/>
  <c r="C27"/>
  <c r="C28"/>
  <c r="C20"/>
  <c r="B21"/>
  <c r="B22"/>
  <c r="B23"/>
  <c r="B24"/>
  <c r="B25"/>
  <c r="B26"/>
  <c r="B27"/>
  <c r="B28"/>
  <c r="B20"/>
  <c r="B17"/>
  <c r="B16"/>
  <c r="B14"/>
  <c r="F11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B13"/>
  <c r="C11"/>
  <c r="B11"/>
  <c r="C3"/>
  <c r="C4"/>
  <c r="C5"/>
  <c r="C6"/>
  <c r="C7"/>
  <c r="C8"/>
  <c r="C9"/>
  <c r="C10"/>
  <c r="C2"/>
  <c r="C20" i="3"/>
  <c r="C21"/>
  <c r="C22"/>
  <c r="C23"/>
  <c r="C24"/>
  <c r="C25"/>
  <c r="C26"/>
  <c r="C19"/>
  <c r="B20"/>
  <c r="B21"/>
  <c r="B22"/>
  <c r="B23"/>
  <c r="B24"/>
  <c r="B25"/>
  <c r="B26"/>
  <c r="B19"/>
  <c r="B16"/>
  <c r="F10"/>
  <c r="F3"/>
  <c r="F4"/>
  <c r="F5"/>
  <c r="F6"/>
  <c r="F7"/>
  <c r="F8"/>
  <c r="F9"/>
  <c r="F2"/>
  <c r="E3"/>
  <c r="E4"/>
  <c r="E5"/>
  <c r="E6"/>
  <c r="E7"/>
  <c r="E8"/>
  <c r="E9"/>
  <c r="E2"/>
  <c r="D3"/>
  <c r="D4"/>
  <c r="D5"/>
  <c r="D6"/>
  <c r="D7"/>
  <c r="D8"/>
  <c r="D9"/>
  <c r="D2"/>
  <c r="B12"/>
  <c r="C10"/>
  <c r="B10"/>
  <c r="C3"/>
  <c r="C4"/>
  <c r="C5"/>
  <c r="C6"/>
  <c r="C7"/>
  <c r="C8"/>
  <c r="C9"/>
  <c r="C2"/>
  <c r="C17" i="2"/>
  <c r="C18"/>
  <c r="C19"/>
  <c r="C20"/>
  <c r="C21"/>
  <c r="C22"/>
  <c r="C23"/>
  <c r="B18"/>
  <c r="B19"/>
  <c r="B20"/>
  <c r="B21"/>
  <c r="B22"/>
  <c r="B23"/>
  <c r="B17"/>
  <c r="B12"/>
  <c r="B10"/>
  <c r="C10"/>
  <c r="C3"/>
  <c r="C4"/>
  <c r="C5"/>
  <c r="C6"/>
  <c r="C7"/>
  <c r="C8"/>
  <c r="C9"/>
  <c r="C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2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5"/>
  <c r="B3"/>
  <c r="B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</calcChain>
</file>

<file path=xl/sharedStrings.xml><?xml version="1.0" encoding="utf-8"?>
<sst xmlns="http://schemas.openxmlformats.org/spreadsheetml/2006/main" count="38" uniqueCount="28">
  <si>
    <t>X</t>
  </si>
  <si>
    <t>p</t>
  </si>
  <si>
    <t>P(FAIR COIN)</t>
  </si>
  <si>
    <t>P(biased coin)</t>
  </si>
  <si>
    <t>F</t>
  </si>
  <si>
    <t>XiFi</t>
  </si>
  <si>
    <t>MEAN=</t>
  </si>
  <si>
    <t>P=</t>
  </si>
  <si>
    <t>BINOMIAL DISTRIBUTION</t>
  </si>
  <si>
    <t>EXPECTED FREQUENCY</t>
  </si>
  <si>
    <t>FREQUENCY</t>
  </si>
  <si>
    <t>Xi-MEAN</t>
  </si>
  <si>
    <t>Mean=</t>
  </si>
  <si>
    <t>(Xi-Mean)^2</t>
  </si>
  <si>
    <t>FI(Xi-Mean)^2</t>
  </si>
  <si>
    <t>Variance=</t>
  </si>
  <si>
    <t>q=</t>
  </si>
  <si>
    <t>p=</t>
  </si>
  <si>
    <t>binomdist</t>
  </si>
  <si>
    <t>ef</t>
  </si>
  <si>
    <t xml:space="preserve">X </t>
  </si>
  <si>
    <t>Xifi</t>
  </si>
  <si>
    <t>Xi-mean</t>
  </si>
  <si>
    <t>Xi-Mean^2</t>
  </si>
  <si>
    <t>fi(xi-mean)^2</t>
  </si>
  <si>
    <t>variance=</t>
  </si>
  <si>
    <t>x</t>
  </si>
  <si>
    <t>n*binomdist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</si>
</sst>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P(FAIR COIN)</c:v>
                </c:pt>
              </c:strCache>
            </c:strRef>
          </c:tx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8.8817841970012444E-16</c:v>
                </c:pt>
                <c:pt idx="1">
                  <c:v>4.4408920985006312E-14</c:v>
                </c:pt>
                <c:pt idx="2">
                  <c:v>1.0880185641326566E-12</c:v>
                </c:pt>
                <c:pt idx="3">
                  <c:v>1.7408297026122416E-11</c:v>
                </c:pt>
                <c:pt idx="4">
                  <c:v>2.0454749005693874E-10</c:v>
                </c:pt>
                <c:pt idx="5">
                  <c:v>1.8818369085238398E-9</c:v>
                </c:pt>
                <c:pt idx="6">
                  <c:v>1.4113776813928782E-8</c:v>
                </c:pt>
                <c:pt idx="7">
                  <c:v>8.8715168544695334E-8</c:v>
                </c:pt>
                <c:pt idx="8">
                  <c:v>4.7684403092773664E-7</c:v>
                </c:pt>
                <c:pt idx="9">
                  <c:v>2.2252721443294415E-6</c:v>
                </c:pt>
                <c:pt idx="10">
                  <c:v>9.1236157917506944E-6</c:v>
                </c:pt>
                <c:pt idx="11">
                  <c:v>3.31767846972753E-5</c:v>
                </c:pt>
                <c:pt idx="12">
                  <c:v>1.0782455026614466E-4</c:v>
                </c:pt>
                <c:pt idx="13">
                  <c:v>3.1517945462411566E-4</c:v>
                </c:pt>
                <c:pt idx="14">
                  <c:v>8.3297427293516145E-4</c:v>
                </c:pt>
                <c:pt idx="15">
                  <c:v>1.9991382550443916E-3</c:v>
                </c:pt>
                <c:pt idx="16">
                  <c:v>4.3731149329095985E-3</c:v>
                </c:pt>
                <c:pt idx="17">
                  <c:v>8.7462298658192109E-3</c:v>
                </c:pt>
                <c:pt idx="18">
                  <c:v>1.6034754754001866E-2</c:v>
                </c:pt>
                <c:pt idx="19">
                  <c:v>2.7005902743582017E-2</c:v>
                </c:pt>
                <c:pt idx="20">
                  <c:v>4.185914925255222E-2</c:v>
                </c:pt>
                <c:pt idx="21">
                  <c:v>5.9798784646503067E-2</c:v>
                </c:pt>
                <c:pt idx="22">
                  <c:v>7.8825670670390521E-2</c:v>
                </c:pt>
                <c:pt idx="23">
                  <c:v>9.5961686033518789E-2</c:v>
                </c:pt>
                <c:pt idx="24">
                  <c:v>0.10795689678770905</c:v>
                </c:pt>
                <c:pt idx="25">
                  <c:v>0.11227517265921692</c:v>
                </c:pt>
                <c:pt idx="26">
                  <c:v>0.10795689678770905</c:v>
                </c:pt>
                <c:pt idx="27">
                  <c:v>9.5961686033518789E-2</c:v>
                </c:pt>
                <c:pt idx="28">
                  <c:v>7.8825670670390521E-2</c:v>
                </c:pt>
                <c:pt idx="29">
                  <c:v>5.9798784646503067E-2</c:v>
                </c:pt>
                <c:pt idx="30">
                  <c:v>4.185914925255222E-2</c:v>
                </c:pt>
                <c:pt idx="31">
                  <c:v>2.7005902743582017E-2</c:v>
                </c:pt>
                <c:pt idx="32">
                  <c:v>1.6034754754001866E-2</c:v>
                </c:pt>
                <c:pt idx="33">
                  <c:v>8.7462298658192109E-3</c:v>
                </c:pt>
                <c:pt idx="34">
                  <c:v>4.3731149329095985E-3</c:v>
                </c:pt>
                <c:pt idx="35">
                  <c:v>1.9991382550443916E-3</c:v>
                </c:pt>
                <c:pt idx="36">
                  <c:v>8.3297427293516145E-4</c:v>
                </c:pt>
                <c:pt idx="37">
                  <c:v>3.1517945462411566E-4</c:v>
                </c:pt>
                <c:pt idx="38">
                  <c:v>1.0782455026614466E-4</c:v>
                </c:pt>
                <c:pt idx="39">
                  <c:v>3.31767846972753E-5</c:v>
                </c:pt>
                <c:pt idx="40">
                  <c:v>9.1236157917506944E-6</c:v>
                </c:pt>
                <c:pt idx="41">
                  <c:v>2.2252721443294415E-6</c:v>
                </c:pt>
                <c:pt idx="42">
                  <c:v>4.7684403092773653E-7</c:v>
                </c:pt>
                <c:pt idx="43">
                  <c:v>8.8715168544695334E-8</c:v>
                </c:pt>
                <c:pt idx="44">
                  <c:v>1.4113776813928782E-8</c:v>
                </c:pt>
                <c:pt idx="45">
                  <c:v>1.8818369085238398E-9</c:v>
                </c:pt>
                <c:pt idx="46">
                  <c:v>2.0454749005693874E-10</c:v>
                </c:pt>
                <c:pt idx="47">
                  <c:v>1.7408297026122416E-11</c:v>
                </c:pt>
                <c:pt idx="48">
                  <c:v>1.0880185641326566E-12</c:v>
                </c:pt>
                <c:pt idx="49">
                  <c:v>4.4408920985006312E-14</c:v>
                </c:pt>
                <c:pt idx="50">
                  <c:v>8.8817841970012444E-16</c:v>
                </c:pt>
              </c:numCache>
            </c:numRef>
          </c:yVal>
          <c:smooth val="1"/>
        </c:ser>
        <c:axId val="70038656"/>
        <c:axId val="70040192"/>
      </c:scatterChart>
      <c:valAx>
        <c:axId val="70038656"/>
        <c:scaling>
          <c:orientation val="minMax"/>
        </c:scaling>
        <c:axPos val="b"/>
        <c:numFmt formatCode="General" sourceLinked="1"/>
        <c:tickLblPos val="nextTo"/>
        <c:crossAx val="70040192"/>
        <c:crosses val="autoZero"/>
        <c:crossBetween val="midCat"/>
      </c:valAx>
      <c:valAx>
        <c:axId val="70040192"/>
        <c:scaling>
          <c:orientation val="minMax"/>
        </c:scaling>
        <c:axPos val="l"/>
        <c:majorGridlines/>
        <c:numFmt formatCode="General" sourceLinked="1"/>
        <c:tickLblPos val="nextTo"/>
        <c:crossAx val="7003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P(biased coin)</c:v>
                </c:pt>
              </c:strCache>
            </c:strRef>
          </c:tx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7.8886090522101049E-31</c:v>
                </c:pt>
                <c:pt idx="1">
                  <c:v>1.1832913578315202E-28</c:v>
                </c:pt>
                <c:pt idx="2">
                  <c:v>8.6971914800617054E-27</c:v>
                </c:pt>
                <c:pt idx="3">
                  <c:v>4.1746519104295761E-25</c:v>
                </c:pt>
                <c:pt idx="4">
                  <c:v>1.4715647984264309E-23</c:v>
                </c:pt>
                <c:pt idx="5">
                  <c:v>4.0615188436569642E-22</c:v>
                </c:pt>
                <c:pt idx="6">
                  <c:v>9.1384173982281385E-21</c:v>
                </c:pt>
                <c:pt idx="7">
                  <c:v>1.7232444236658837E-19</c:v>
                </c:pt>
                <c:pt idx="8">
                  <c:v>2.7787316331612282E-18</c:v>
                </c:pt>
                <c:pt idx="9">
                  <c:v>3.8902242864257353E-17</c:v>
                </c:pt>
                <c:pt idx="10">
                  <c:v>4.7849758723036382E-16</c:v>
                </c:pt>
                <c:pt idx="11">
                  <c:v>5.2199736788767122E-15</c:v>
                </c:pt>
                <c:pt idx="12">
                  <c:v>5.0894743369047802E-14</c:v>
                </c:pt>
                <c:pt idx="13">
                  <c:v>4.4630774954395924E-13</c:v>
                </c:pt>
                <c:pt idx="14">
                  <c:v>3.5385828713842369E-12</c:v>
                </c:pt>
                <c:pt idx="15">
                  <c:v>2.5477796673966603E-11</c:v>
                </c:pt>
                <c:pt idx="16">
                  <c:v>1.6719804067290526E-10</c:v>
                </c:pt>
                <c:pt idx="17">
                  <c:v>1.0031882440374356E-9</c:v>
                </c:pt>
                <c:pt idx="18">
                  <c:v>5.5175353422058801E-9</c:v>
                </c:pt>
                <c:pt idx="19">
                  <c:v>2.7878073307987489E-8</c:v>
                </c:pt>
                <c:pt idx="20">
                  <c:v>1.2963304088214238E-7</c:v>
                </c:pt>
                <c:pt idx="21">
                  <c:v>5.5557017520917938E-7</c:v>
                </c:pt>
                <c:pt idx="22">
                  <c:v>2.1970275110544899E-6</c:v>
                </c:pt>
                <c:pt idx="23">
                  <c:v>8.0239265621120285E-6</c:v>
                </c:pt>
                <c:pt idx="24">
                  <c:v>2.7080752147128202E-5</c:v>
                </c:pt>
                <c:pt idx="25">
                  <c:v>8.4491946699039665E-5</c:v>
                </c:pt>
                <c:pt idx="26">
                  <c:v>2.4372676932415399E-4</c:v>
                </c:pt>
                <c:pt idx="27">
                  <c:v>6.4993805153107506E-4</c:v>
                </c:pt>
                <c:pt idx="28">
                  <c:v>1.601633055558719E-3</c:v>
                </c:pt>
                <c:pt idx="29">
                  <c:v>3.6450959195474353E-3</c:v>
                </c:pt>
                <c:pt idx="30">
                  <c:v>7.6547014310496091E-3</c:v>
                </c:pt>
                <c:pt idx="31">
                  <c:v>1.4815551156870223E-2</c:v>
                </c:pt>
                <c:pt idx="32">
                  <c:v>2.6390200498175091E-2</c:v>
                </c:pt>
                <c:pt idx="33">
                  <c:v>4.3183964451559198E-2</c:v>
                </c:pt>
                <c:pt idx="34">
                  <c:v>6.4775946677338866E-2</c:v>
                </c:pt>
                <c:pt idx="35">
                  <c:v>8.8835584014636149E-2</c:v>
                </c:pt>
                <c:pt idx="36">
                  <c:v>0.11104448001829528</c:v>
                </c:pt>
                <c:pt idx="37">
                  <c:v>0.12605049083157832</c:v>
                </c:pt>
                <c:pt idx="38">
                  <c:v>0.12936760901135688</c:v>
                </c:pt>
                <c:pt idx="39">
                  <c:v>0.11941625447202141</c:v>
                </c:pt>
                <c:pt idx="40">
                  <c:v>9.8518409939417809E-2</c:v>
                </c:pt>
                <c:pt idx="41">
                  <c:v>7.2086641419086175E-2</c:v>
                </c:pt>
                <c:pt idx="42">
                  <c:v>4.6341412340841076E-2</c:v>
                </c:pt>
                <c:pt idx="43">
                  <c:v>2.5864974329771796E-2</c:v>
                </c:pt>
                <c:pt idx="44">
                  <c:v>1.234464683920926E-2</c:v>
                </c:pt>
                <c:pt idx="45">
                  <c:v>4.9378587356837056E-3</c:v>
                </c:pt>
                <c:pt idx="46">
                  <c:v>1.6101713268533815E-3</c:v>
                </c:pt>
                <c:pt idx="47">
                  <c:v>4.1110757281362977E-4</c:v>
                </c:pt>
                <c:pt idx="48">
                  <c:v>7.7082669902555498E-5</c:v>
                </c:pt>
                <c:pt idx="49">
                  <c:v>9.4386942737822991E-6</c:v>
                </c:pt>
                <c:pt idx="50">
                  <c:v>5.6632165642693846E-7</c:v>
                </c:pt>
              </c:numCache>
            </c:numRef>
          </c:yVal>
          <c:smooth val="1"/>
        </c:ser>
        <c:axId val="70056576"/>
        <c:axId val="70455680"/>
      </c:scatterChart>
      <c:valAx>
        <c:axId val="70056576"/>
        <c:scaling>
          <c:orientation val="minMax"/>
        </c:scaling>
        <c:axPos val="b"/>
        <c:numFmt formatCode="General" sourceLinked="1"/>
        <c:tickLblPos val="nextTo"/>
        <c:crossAx val="70455680"/>
        <c:crosses val="autoZero"/>
        <c:crossBetween val="midCat"/>
      </c:valAx>
      <c:valAx>
        <c:axId val="70455680"/>
        <c:scaling>
          <c:orientation val="minMax"/>
        </c:scaling>
        <c:axPos val="l"/>
        <c:majorGridlines/>
        <c:numFmt formatCode="General" sourceLinked="1"/>
        <c:tickLblPos val="nextTo"/>
        <c:crossAx val="7005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0053589881671446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P(FAIR COIN)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8.8817841970012444E-16</c:v>
                </c:pt>
                <c:pt idx="1">
                  <c:v>4.4408920985006312E-14</c:v>
                </c:pt>
                <c:pt idx="2">
                  <c:v>1.0880185641326566E-12</c:v>
                </c:pt>
                <c:pt idx="3">
                  <c:v>1.7408297026122416E-11</c:v>
                </c:pt>
                <c:pt idx="4">
                  <c:v>2.0454749005693874E-10</c:v>
                </c:pt>
                <c:pt idx="5">
                  <c:v>1.8818369085238398E-9</c:v>
                </c:pt>
                <c:pt idx="6">
                  <c:v>1.4113776813928782E-8</c:v>
                </c:pt>
                <c:pt idx="7">
                  <c:v>8.8715168544695334E-8</c:v>
                </c:pt>
                <c:pt idx="8">
                  <c:v>4.7684403092773664E-7</c:v>
                </c:pt>
                <c:pt idx="9">
                  <c:v>2.2252721443294415E-6</c:v>
                </c:pt>
                <c:pt idx="10">
                  <c:v>9.1236157917506944E-6</c:v>
                </c:pt>
                <c:pt idx="11">
                  <c:v>3.31767846972753E-5</c:v>
                </c:pt>
                <c:pt idx="12">
                  <c:v>1.0782455026614466E-4</c:v>
                </c:pt>
                <c:pt idx="13">
                  <c:v>3.1517945462411566E-4</c:v>
                </c:pt>
                <c:pt idx="14">
                  <c:v>8.3297427293516145E-4</c:v>
                </c:pt>
                <c:pt idx="15">
                  <c:v>1.9991382550443916E-3</c:v>
                </c:pt>
                <c:pt idx="16">
                  <c:v>4.3731149329095985E-3</c:v>
                </c:pt>
                <c:pt idx="17">
                  <c:v>8.7462298658192109E-3</c:v>
                </c:pt>
                <c:pt idx="18">
                  <c:v>1.6034754754001866E-2</c:v>
                </c:pt>
                <c:pt idx="19">
                  <c:v>2.7005902743582017E-2</c:v>
                </c:pt>
                <c:pt idx="20">
                  <c:v>4.185914925255222E-2</c:v>
                </c:pt>
                <c:pt idx="21">
                  <c:v>5.9798784646503067E-2</c:v>
                </c:pt>
                <c:pt idx="22">
                  <c:v>7.8825670670390521E-2</c:v>
                </c:pt>
                <c:pt idx="23">
                  <c:v>9.5961686033518789E-2</c:v>
                </c:pt>
                <c:pt idx="24">
                  <c:v>0.10795689678770905</c:v>
                </c:pt>
                <c:pt idx="25">
                  <c:v>0.11227517265921692</c:v>
                </c:pt>
                <c:pt idx="26">
                  <c:v>0.10795689678770905</c:v>
                </c:pt>
                <c:pt idx="27">
                  <c:v>9.5961686033518789E-2</c:v>
                </c:pt>
                <c:pt idx="28">
                  <c:v>7.8825670670390521E-2</c:v>
                </c:pt>
                <c:pt idx="29">
                  <c:v>5.9798784646503067E-2</c:v>
                </c:pt>
                <c:pt idx="30">
                  <c:v>4.185914925255222E-2</c:v>
                </c:pt>
                <c:pt idx="31">
                  <c:v>2.7005902743582017E-2</c:v>
                </c:pt>
                <c:pt idx="32">
                  <c:v>1.6034754754001866E-2</c:v>
                </c:pt>
                <c:pt idx="33">
                  <c:v>8.7462298658192109E-3</c:v>
                </c:pt>
                <c:pt idx="34">
                  <c:v>4.3731149329095985E-3</c:v>
                </c:pt>
                <c:pt idx="35">
                  <c:v>1.9991382550443916E-3</c:v>
                </c:pt>
                <c:pt idx="36">
                  <c:v>8.3297427293516145E-4</c:v>
                </c:pt>
                <c:pt idx="37">
                  <c:v>3.1517945462411566E-4</c:v>
                </c:pt>
                <c:pt idx="38">
                  <c:v>1.0782455026614466E-4</c:v>
                </c:pt>
                <c:pt idx="39">
                  <c:v>3.31767846972753E-5</c:v>
                </c:pt>
                <c:pt idx="40">
                  <c:v>9.1236157917506944E-6</c:v>
                </c:pt>
                <c:pt idx="41">
                  <c:v>2.2252721443294415E-6</c:v>
                </c:pt>
                <c:pt idx="42">
                  <c:v>4.7684403092773653E-7</c:v>
                </c:pt>
                <c:pt idx="43">
                  <c:v>8.8715168544695334E-8</c:v>
                </c:pt>
                <c:pt idx="44">
                  <c:v>1.4113776813928782E-8</c:v>
                </c:pt>
                <c:pt idx="45">
                  <c:v>1.8818369085238398E-9</c:v>
                </c:pt>
                <c:pt idx="46">
                  <c:v>2.0454749005693874E-10</c:v>
                </c:pt>
                <c:pt idx="47">
                  <c:v>1.7408297026122416E-11</c:v>
                </c:pt>
                <c:pt idx="48">
                  <c:v>1.0880185641326566E-12</c:v>
                </c:pt>
                <c:pt idx="49">
                  <c:v>4.4408920985006312E-14</c:v>
                </c:pt>
                <c:pt idx="50">
                  <c:v>8.8817841970012444E-16</c:v>
                </c:pt>
              </c:numCache>
            </c:numRef>
          </c:val>
        </c:ser>
        <c:axId val="70492160"/>
        <c:axId val="70493696"/>
      </c:barChart>
      <c:catAx>
        <c:axId val="70492160"/>
        <c:scaling>
          <c:orientation val="minMax"/>
        </c:scaling>
        <c:axPos val="b"/>
        <c:numFmt formatCode="General" sourceLinked="1"/>
        <c:tickLblPos val="nextTo"/>
        <c:crossAx val="70493696"/>
        <c:crosses val="autoZero"/>
        <c:auto val="1"/>
        <c:lblAlgn val="ctr"/>
        <c:lblOffset val="100"/>
      </c:catAx>
      <c:valAx>
        <c:axId val="70493696"/>
        <c:scaling>
          <c:orientation val="minMax"/>
        </c:scaling>
        <c:axPos val="l"/>
        <c:majorGridlines/>
        <c:numFmt formatCode="General" sourceLinked="1"/>
        <c:tickLblPos val="nextTo"/>
        <c:crossAx val="7049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P(biased coin)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7.8886090522101049E-31</c:v>
                </c:pt>
                <c:pt idx="1">
                  <c:v>1.1832913578315202E-28</c:v>
                </c:pt>
                <c:pt idx="2">
                  <c:v>8.6971914800617054E-27</c:v>
                </c:pt>
                <c:pt idx="3">
                  <c:v>4.1746519104295761E-25</c:v>
                </c:pt>
                <c:pt idx="4">
                  <c:v>1.4715647984264309E-23</c:v>
                </c:pt>
                <c:pt idx="5">
                  <c:v>4.0615188436569642E-22</c:v>
                </c:pt>
                <c:pt idx="6">
                  <c:v>9.1384173982281385E-21</c:v>
                </c:pt>
                <c:pt idx="7">
                  <c:v>1.7232444236658837E-19</c:v>
                </c:pt>
                <c:pt idx="8">
                  <c:v>2.7787316331612282E-18</c:v>
                </c:pt>
                <c:pt idx="9">
                  <c:v>3.8902242864257353E-17</c:v>
                </c:pt>
                <c:pt idx="10">
                  <c:v>4.7849758723036382E-16</c:v>
                </c:pt>
                <c:pt idx="11">
                  <c:v>5.2199736788767122E-15</c:v>
                </c:pt>
                <c:pt idx="12">
                  <c:v>5.0894743369047802E-14</c:v>
                </c:pt>
                <c:pt idx="13">
                  <c:v>4.4630774954395924E-13</c:v>
                </c:pt>
                <c:pt idx="14">
                  <c:v>3.5385828713842369E-12</c:v>
                </c:pt>
                <c:pt idx="15">
                  <c:v>2.5477796673966603E-11</c:v>
                </c:pt>
                <c:pt idx="16">
                  <c:v>1.6719804067290526E-10</c:v>
                </c:pt>
                <c:pt idx="17">
                  <c:v>1.0031882440374356E-9</c:v>
                </c:pt>
                <c:pt idx="18">
                  <c:v>5.5175353422058801E-9</c:v>
                </c:pt>
                <c:pt idx="19">
                  <c:v>2.7878073307987489E-8</c:v>
                </c:pt>
                <c:pt idx="20">
                  <c:v>1.2963304088214238E-7</c:v>
                </c:pt>
                <c:pt idx="21">
                  <c:v>5.5557017520917938E-7</c:v>
                </c:pt>
                <c:pt idx="22">
                  <c:v>2.1970275110544899E-6</c:v>
                </c:pt>
                <c:pt idx="23">
                  <c:v>8.0239265621120285E-6</c:v>
                </c:pt>
                <c:pt idx="24">
                  <c:v>2.7080752147128202E-5</c:v>
                </c:pt>
                <c:pt idx="25">
                  <c:v>8.4491946699039665E-5</c:v>
                </c:pt>
                <c:pt idx="26">
                  <c:v>2.4372676932415399E-4</c:v>
                </c:pt>
                <c:pt idx="27">
                  <c:v>6.4993805153107506E-4</c:v>
                </c:pt>
                <c:pt idx="28">
                  <c:v>1.601633055558719E-3</c:v>
                </c:pt>
                <c:pt idx="29">
                  <c:v>3.6450959195474353E-3</c:v>
                </c:pt>
                <c:pt idx="30">
                  <c:v>7.6547014310496091E-3</c:v>
                </c:pt>
                <c:pt idx="31">
                  <c:v>1.4815551156870223E-2</c:v>
                </c:pt>
                <c:pt idx="32">
                  <c:v>2.6390200498175091E-2</c:v>
                </c:pt>
                <c:pt idx="33">
                  <c:v>4.3183964451559198E-2</c:v>
                </c:pt>
                <c:pt idx="34">
                  <c:v>6.4775946677338866E-2</c:v>
                </c:pt>
                <c:pt idx="35">
                  <c:v>8.8835584014636149E-2</c:v>
                </c:pt>
                <c:pt idx="36">
                  <c:v>0.11104448001829528</c:v>
                </c:pt>
                <c:pt idx="37">
                  <c:v>0.12605049083157832</c:v>
                </c:pt>
                <c:pt idx="38">
                  <c:v>0.12936760901135688</c:v>
                </c:pt>
                <c:pt idx="39">
                  <c:v>0.11941625447202141</c:v>
                </c:pt>
                <c:pt idx="40">
                  <c:v>9.8518409939417809E-2</c:v>
                </c:pt>
                <c:pt idx="41">
                  <c:v>7.2086641419086175E-2</c:v>
                </c:pt>
                <c:pt idx="42">
                  <c:v>4.6341412340841076E-2</c:v>
                </c:pt>
                <c:pt idx="43">
                  <c:v>2.5864974329771796E-2</c:v>
                </c:pt>
                <c:pt idx="44">
                  <c:v>1.234464683920926E-2</c:v>
                </c:pt>
                <c:pt idx="45">
                  <c:v>4.9378587356837056E-3</c:v>
                </c:pt>
                <c:pt idx="46">
                  <c:v>1.6101713268533815E-3</c:v>
                </c:pt>
                <c:pt idx="47">
                  <c:v>4.1110757281362977E-4</c:v>
                </c:pt>
                <c:pt idx="48">
                  <c:v>7.7082669902555498E-5</c:v>
                </c:pt>
                <c:pt idx="49">
                  <c:v>9.4386942737822991E-6</c:v>
                </c:pt>
                <c:pt idx="50">
                  <c:v>5.6632165642693846E-7</c:v>
                </c:pt>
              </c:numCache>
            </c:numRef>
          </c:val>
        </c:ser>
        <c:axId val="71705728"/>
        <c:axId val="71707264"/>
      </c:barChart>
      <c:catAx>
        <c:axId val="71705728"/>
        <c:scaling>
          <c:orientation val="minMax"/>
        </c:scaling>
        <c:axPos val="b"/>
        <c:numFmt formatCode="General" sourceLinked="1"/>
        <c:tickLblPos val="nextTo"/>
        <c:crossAx val="71707264"/>
        <c:crosses val="autoZero"/>
        <c:auto val="1"/>
        <c:lblAlgn val="ctr"/>
        <c:lblOffset val="100"/>
      </c:catAx>
      <c:valAx>
        <c:axId val="71707264"/>
        <c:scaling>
          <c:orientation val="minMax"/>
        </c:scaling>
        <c:axPos val="l"/>
        <c:majorGridlines/>
        <c:numFmt formatCode="General" sourceLinked="1"/>
        <c:tickLblPos val="nextTo"/>
        <c:crossAx val="7170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xVal>
            <c:numRef>
              <c:f>Sheet2!$A$2:$A$9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28</c:v>
                </c:pt>
                <c:pt idx="4">
                  <c:v>42</c:v>
                </c:pt>
                <c:pt idx="5">
                  <c:v>20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EXPECTED FREQUENCY</c:v>
                </c:pt>
              </c:strCache>
            </c:strRef>
          </c:tx>
          <c:xVal>
            <c:numRef>
              <c:f>Sheet2!$A$2:$A$9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Sheet2!$C$16:$C$23</c:f>
              <c:numCache>
                <c:formatCode>General</c:formatCode>
                <c:ptCount val="8"/>
                <c:pt idx="0">
                  <c:v>0.52733731116217986</c:v>
                </c:pt>
                <c:pt idx="1">
                  <c:v>4.2752493947265533</c:v>
                </c:pt>
                <c:pt idx="2">
                  <c:v>14.854485848570684</c:v>
                </c:pt>
                <c:pt idx="3">
                  <c:v>28.673538398012223</c:v>
                </c:pt>
                <c:pt idx="4">
                  <c:v>33.209031102536265</c:v>
                </c:pt>
                <c:pt idx="5">
                  <c:v>23.077160512125889</c:v>
                </c:pt>
                <c:pt idx="6">
                  <c:v>8.9091450866366131</c:v>
                </c:pt>
                <c:pt idx="7">
                  <c:v>1.4740523483573089</c:v>
                </c:pt>
              </c:numCache>
            </c:numRef>
          </c:yVal>
          <c:smooth val="1"/>
        </c:ser>
        <c:axId val="77213056"/>
        <c:axId val="77235328"/>
      </c:scatterChart>
      <c:valAx>
        <c:axId val="77213056"/>
        <c:scaling>
          <c:orientation val="minMax"/>
        </c:scaling>
        <c:axPos val="b"/>
        <c:numFmt formatCode="General" sourceLinked="1"/>
        <c:tickLblPos val="nextTo"/>
        <c:crossAx val="77235328"/>
        <c:crosses val="autoZero"/>
        <c:crossBetween val="midCat"/>
      </c:valAx>
      <c:valAx>
        <c:axId val="77235328"/>
        <c:scaling>
          <c:orientation val="minMax"/>
        </c:scaling>
        <c:axPos val="l"/>
        <c:majorGridlines/>
        <c:numFmt formatCode="General" sourceLinked="1"/>
        <c:tickLblPos val="nextTo"/>
        <c:crossAx val="7721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28</c:v>
                </c:pt>
                <c:pt idx="4">
                  <c:v>42</c:v>
                </c:pt>
                <c:pt idx="5">
                  <c:v>20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Sheet3!$C$18</c:f>
              <c:strCache>
                <c:ptCount val="1"/>
                <c:pt idx="0">
                  <c:v>ef</c:v>
                </c:pt>
              </c:strCache>
            </c:strRef>
          </c:tx>
          <c:xVal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Sheet3!$C$19:$C$26</c:f>
              <c:numCache>
                <c:formatCode>General</c:formatCode>
                <c:ptCount val="8"/>
                <c:pt idx="0">
                  <c:v>0.17641227436134513</c:v>
                </c:pt>
                <c:pt idx="1">
                  <c:v>1.8814982365039561</c:v>
                </c:pt>
                <c:pt idx="2">
                  <c:v>8.600071201191982</c:v>
                </c:pt>
                <c:pt idx="3">
                  <c:v>21.838749811958479</c:v>
                </c:pt>
                <c:pt idx="4">
                  <c:v>33.273979867739698</c:v>
                </c:pt>
                <c:pt idx="5">
                  <c:v>30.418162553402794</c:v>
                </c:pt>
                <c:pt idx="6">
                  <c:v>15.448584696628448</c:v>
                </c:pt>
                <c:pt idx="7">
                  <c:v>3.3625413582133197</c:v>
                </c:pt>
              </c:numCache>
            </c:numRef>
          </c:yVal>
          <c:smooth val="1"/>
        </c:ser>
        <c:axId val="77293056"/>
        <c:axId val="77294592"/>
      </c:scatterChart>
      <c:valAx>
        <c:axId val="77293056"/>
        <c:scaling>
          <c:orientation val="minMax"/>
        </c:scaling>
        <c:axPos val="b"/>
        <c:numFmt formatCode="General" sourceLinked="1"/>
        <c:tickLblPos val="nextTo"/>
        <c:crossAx val="77294592"/>
        <c:crosses val="autoZero"/>
        <c:crossBetween val="midCat"/>
      </c:valAx>
      <c:valAx>
        <c:axId val="77294592"/>
        <c:scaling>
          <c:orientation val="minMax"/>
        </c:scaling>
        <c:axPos val="l"/>
        <c:majorGridlines/>
        <c:numFmt formatCode="General" sourceLinked="1"/>
        <c:tickLblPos val="nextTo"/>
        <c:crossAx val="7729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Sheet4!$B$1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Sheet4!$A$2:$A$10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Sheet4!$B$2:$B$10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22</c:v>
                </c:pt>
                <c:pt idx="3">
                  <c:v>29</c:v>
                </c:pt>
                <c:pt idx="4">
                  <c:v>36</c:v>
                </c:pt>
                <c:pt idx="5">
                  <c:v>25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Sheet4!$C$19</c:f>
              <c:strCache>
                <c:ptCount val="1"/>
                <c:pt idx="0">
                  <c:v>n*binomdist</c:v>
                </c:pt>
              </c:strCache>
            </c:strRef>
          </c:tx>
          <c:xVal>
            <c:numRef>
              <c:f>Sheet4!$A$2:$A$10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Sheet4!$C$20:$C$28</c:f>
              <c:numCache>
                <c:formatCode>General</c:formatCode>
                <c:ptCount val="9"/>
                <c:pt idx="0">
                  <c:v>10.107038882135146</c:v>
                </c:pt>
                <c:pt idx="1">
                  <c:v>31.449424293034212</c:v>
                </c:pt>
                <c:pt idx="2">
                  <c:v>42.813380477223085</c:v>
                </c:pt>
                <c:pt idx="3">
                  <c:v>33.304912144625419</c:v>
                </c:pt>
                <c:pt idx="4">
                  <c:v>16.192618414459915</c:v>
                </c:pt>
                <c:pt idx="5">
                  <c:v>5.0385531595379414</c:v>
                </c:pt>
                <c:pt idx="6">
                  <c:v>0.97988390804430237</c:v>
                </c:pt>
                <c:pt idx="7">
                  <c:v>0.10889435267192304</c:v>
                </c:pt>
                <c:pt idx="8">
                  <c:v>5.2943682681073313E-3</c:v>
                </c:pt>
              </c:numCache>
            </c:numRef>
          </c:yVal>
          <c:smooth val="1"/>
        </c:ser>
        <c:axId val="77618560"/>
        <c:axId val="77632640"/>
      </c:scatterChart>
      <c:valAx>
        <c:axId val="77618560"/>
        <c:scaling>
          <c:orientation val="minMax"/>
        </c:scaling>
        <c:axPos val="b"/>
        <c:numFmt formatCode="General" sourceLinked="1"/>
        <c:tickLblPos val="nextTo"/>
        <c:crossAx val="77632640"/>
        <c:crosses val="autoZero"/>
        <c:crossBetween val="midCat"/>
      </c:valAx>
      <c:valAx>
        <c:axId val="77632640"/>
        <c:scaling>
          <c:orientation val="minMax"/>
        </c:scaling>
        <c:axPos val="l"/>
        <c:majorGridlines/>
        <c:numFmt formatCode="General" sourceLinked="1"/>
        <c:tickLblPos val="nextTo"/>
        <c:crossAx val="7761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19049</xdr:rowOff>
    </xdr:from>
    <xdr:to>
      <xdr:col>12</xdr:col>
      <xdr:colOff>342900</xdr:colOff>
      <xdr:row>17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0</xdr:row>
      <xdr:rowOff>180974</xdr:rowOff>
    </xdr:from>
    <xdr:to>
      <xdr:col>21</xdr:col>
      <xdr:colOff>180974</xdr:colOff>
      <xdr:row>17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19051</xdr:colOff>
      <xdr:row>17</xdr:row>
      <xdr:rowOff>171449</xdr:rowOff>
    </xdr:from>
    <xdr:to>
      <xdr:col>12</xdr:col>
      <xdr:colOff>238125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523874</xdr:colOff>
      <xdr:row>18</xdr:row>
      <xdr:rowOff>47624</xdr:rowOff>
    </xdr:from>
    <xdr:to>
      <xdr:col>21</xdr:col>
      <xdr:colOff>247649</xdr:colOff>
      <xdr:row>38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180974</xdr:rowOff>
    </xdr:from>
    <xdr:to>
      <xdr:col>14</xdr:col>
      <xdr:colOff>542925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161925</xdr:rowOff>
    </xdr:from>
    <xdr:to>
      <xdr:col>16</xdr:col>
      <xdr:colOff>247649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180974</xdr:rowOff>
    </xdr:from>
    <xdr:to>
      <xdr:col>16</xdr:col>
      <xdr:colOff>323850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opLeftCell="A106" workbookViewId="0">
      <selection activeCell="B5" sqref="B5"/>
    </sheetView>
  </sheetViews>
  <sheetFormatPr defaultRowHeight="15"/>
  <cols>
    <col min="2" max="2" width="19.28515625" customWidth="1"/>
    <col min="3" max="3" width="19.57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>
        <v>0</v>
      </c>
      <c r="B2">
        <f>BINOMDIST(0,50,0.5,FALSE)</f>
        <v>8.8817841970012444E-16</v>
      </c>
      <c r="C2">
        <f>BINOMDIST(A2,50,0.75,FALSE)</f>
        <v>7.8886090522101049E-31</v>
      </c>
    </row>
    <row r="3" spans="1:3">
      <c r="A3">
        <f>A2+1</f>
        <v>1</v>
      </c>
      <c r="B3">
        <f>BINOMDIST(1,50,0.5,FALSE)</f>
        <v>4.4408920985006312E-14</v>
      </c>
      <c r="C3">
        <f t="shared" ref="C3:C52" si="0">BINOMDIST(A3,50,0.75,FALSE)</f>
        <v>1.1832913578315202E-28</v>
      </c>
    </row>
    <row r="4" spans="1:3">
      <c r="A4">
        <f t="shared" ref="A4:A51" si="1">A3+1</f>
        <v>2</v>
      </c>
      <c r="B4">
        <f>BINOMDIST(2,50,0.5,FALSE)</f>
        <v>1.0880185641326566E-12</v>
      </c>
      <c r="C4">
        <f t="shared" si="0"/>
        <v>8.6971914800617054E-27</v>
      </c>
    </row>
    <row r="5" spans="1:3">
      <c r="A5">
        <f t="shared" si="1"/>
        <v>3</v>
      </c>
      <c r="B5">
        <f>BINOMDIST(A5,50,0.5,FALSE)</f>
        <v>1.7408297026122416E-11</v>
      </c>
      <c r="C5">
        <f t="shared" si="0"/>
        <v>4.1746519104295761E-25</v>
      </c>
    </row>
    <row r="6" spans="1:3">
      <c r="A6">
        <f t="shared" si="1"/>
        <v>4</v>
      </c>
      <c r="B6">
        <f t="shared" ref="B6:B52" si="2">BINOMDIST(A6,50,0.5,FALSE)</f>
        <v>2.0454749005693874E-10</v>
      </c>
      <c r="C6">
        <f t="shared" si="0"/>
        <v>1.4715647984264309E-23</v>
      </c>
    </row>
    <row r="7" spans="1:3">
      <c r="A7">
        <f t="shared" si="1"/>
        <v>5</v>
      </c>
      <c r="B7">
        <f t="shared" si="2"/>
        <v>1.8818369085238398E-9</v>
      </c>
      <c r="C7">
        <f t="shared" si="0"/>
        <v>4.0615188436569642E-22</v>
      </c>
    </row>
    <row r="8" spans="1:3">
      <c r="A8">
        <f t="shared" si="1"/>
        <v>6</v>
      </c>
      <c r="B8">
        <f t="shared" si="2"/>
        <v>1.4113776813928782E-8</v>
      </c>
      <c r="C8">
        <f t="shared" si="0"/>
        <v>9.1384173982281385E-21</v>
      </c>
    </row>
    <row r="9" spans="1:3">
      <c r="A9">
        <f t="shared" si="1"/>
        <v>7</v>
      </c>
      <c r="B9">
        <f t="shared" si="2"/>
        <v>8.8715168544695334E-8</v>
      </c>
      <c r="C9">
        <f t="shared" si="0"/>
        <v>1.7232444236658837E-19</v>
      </c>
    </row>
    <row r="10" spans="1:3">
      <c r="A10">
        <f t="shared" si="1"/>
        <v>8</v>
      </c>
      <c r="B10">
        <f t="shared" si="2"/>
        <v>4.7684403092773664E-7</v>
      </c>
      <c r="C10">
        <f t="shared" si="0"/>
        <v>2.7787316331612282E-18</v>
      </c>
    </row>
    <row r="11" spans="1:3">
      <c r="A11">
        <f t="shared" si="1"/>
        <v>9</v>
      </c>
      <c r="B11">
        <f t="shared" si="2"/>
        <v>2.2252721443294415E-6</v>
      </c>
      <c r="C11">
        <f t="shared" si="0"/>
        <v>3.8902242864257353E-17</v>
      </c>
    </row>
    <row r="12" spans="1:3">
      <c r="A12">
        <f t="shared" si="1"/>
        <v>10</v>
      </c>
      <c r="B12">
        <f t="shared" si="2"/>
        <v>9.1236157917506944E-6</v>
      </c>
      <c r="C12">
        <f t="shared" si="0"/>
        <v>4.7849758723036382E-16</v>
      </c>
    </row>
    <row r="13" spans="1:3">
      <c r="A13">
        <f t="shared" si="1"/>
        <v>11</v>
      </c>
      <c r="B13">
        <f t="shared" si="2"/>
        <v>3.31767846972753E-5</v>
      </c>
      <c r="C13">
        <f t="shared" si="0"/>
        <v>5.2199736788767122E-15</v>
      </c>
    </row>
    <row r="14" spans="1:3">
      <c r="A14">
        <f t="shared" si="1"/>
        <v>12</v>
      </c>
      <c r="B14">
        <f t="shared" si="2"/>
        <v>1.0782455026614466E-4</v>
      </c>
      <c r="C14">
        <f t="shared" si="0"/>
        <v>5.0894743369047802E-14</v>
      </c>
    </row>
    <row r="15" spans="1:3">
      <c r="A15">
        <f t="shared" si="1"/>
        <v>13</v>
      </c>
      <c r="B15">
        <f t="shared" si="2"/>
        <v>3.1517945462411566E-4</v>
      </c>
      <c r="C15">
        <f t="shared" si="0"/>
        <v>4.4630774954395924E-13</v>
      </c>
    </row>
    <row r="16" spans="1:3">
      <c r="A16">
        <f t="shared" si="1"/>
        <v>14</v>
      </c>
      <c r="B16">
        <f t="shared" si="2"/>
        <v>8.3297427293516145E-4</v>
      </c>
      <c r="C16">
        <f t="shared" si="0"/>
        <v>3.5385828713842369E-12</v>
      </c>
    </row>
    <row r="17" spans="1:3">
      <c r="A17">
        <f t="shared" si="1"/>
        <v>15</v>
      </c>
      <c r="B17">
        <f t="shared" si="2"/>
        <v>1.9991382550443916E-3</v>
      </c>
      <c r="C17">
        <f t="shared" si="0"/>
        <v>2.5477796673966603E-11</v>
      </c>
    </row>
    <row r="18" spans="1:3">
      <c r="A18">
        <f t="shared" si="1"/>
        <v>16</v>
      </c>
      <c r="B18">
        <f t="shared" si="2"/>
        <v>4.3731149329095985E-3</v>
      </c>
      <c r="C18">
        <f t="shared" si="0"/>
        <v>1.6719804067290526E-10</v>
      </c>
    </row>
    <row r="19" spans="1:3">
      <c r="A19">
        <f t="shared" si="1"/>
        <v>17</v>
      </c>
      <c r="B19">
        <f t="shared" si="2"/>
        <v>8.7462298658192109E-3</v>
      </c>
      <c r="C19">
        <f t="shared" si="0"/>
        <v>1.0031882440374356E-9</v>
      </c>
    </row>
    <row r="20" spans="1:3">
      <c r="A20">
        <f t="shared" si="1"/>
        <v>18</v>
      </c>
      <c r="B20">
        <f t="shared" si="2"/>
        <v>1.6034754754001866E-2</v>
      </c>
      <c r="C20">
        <f t="shared" si="0"/>
        <v>5.5175353422058801E-9</v>
      </c>
    </row>
    <row r="21" spans="1:3">
      <c r="A21">
        <f t="shared" si="1"/>
        <v>19</v>
      </c>
      <c r="B21">
        <f t="shared" si="2"/>
        <v>2.7005902743582017E-2</v>
      </c>
      <c r="C21">
        <f t="shared" si="0"/>
        <v>2.7878073307987489E-8</v>
      </c>
    </row>
    <row r="22" spans="1:3">
      <c r="A22">
        <f t="shared" si="1"/>
        <v>20</v>
      </c>
      <c r="B22">
        <f t="shared" si="2"/>
        <v>4.185914925255222E-2</v>
      </c>
      <c r="C22">
        <f t="shared" si="0"/>
        <v>1.2963304088214238E-7</v>
      </c>
    </row>
    <row r="23" spans="1:3">
      <c r="A23">
        <f t="shared" si="1"/>
        <v>21</v>
      </c>
      <c r="B23">
        <f t="shared" si="2"/>
        <v>5.9798784646503067E-2</v>
      </c>
      <c r="C23">
        <f t="shared" si="0"/>
        <v>5.5557017520917938E-7</v>
      </c>
    </row>
    <row r="24" spans="1:3">
      <c r="A24">
        <f t="shared" si="1"/>
        <v>22</v>
      </c>
      <c r="B24">
        <f t="shared" si="2"/>
        <v>7.8825670670390521E-2</v>
      </c>
      <c r="C24">
        <f t="shared" si="0"/>
        <v>2.1970275110544899E-6</v>
      </c>
    </row>
    <row r="25" spans="1:3">
      <c r="A25">
        <f t="shared" si="1"/>
        <v>23</v>
      </c>
      <c r="B25">
        <f t="shared" si="2"/>
        <v>9.5961686033518789E-2</v>
      </c>
      <c r="C25">
        <f t="shared" si="0"/>
        <v>8.0239265621120285E-6</v>
      </c>
    </row>
    <row r="26" spans="1:3">
      <c r="A26">
        <f t="shared" si="1"/>
        <v>24</v>
      </c>
      <c r="B26">
        <f t="shared" si="2"/>
        <v>0.10795689678770905</v>
      </c>
      <c r="C26">
        <f t="shared" si="0"/>
        <v>2.7080752147128202E-5</v>
      </c>
    </row>
    <row r="27" spans="1:3">
      <c r="A27">
        <f t="shared" si="1"/>
        <v>25</v>
      </c>
      <c r="B27">
        <f t="shared" si="2"/>
        <v>0.11227517265921692</v>
      </c>
      <c r="C27">
        <f t="shared" si="0"/>
        <v>8.4491946699039665E-5</v>
      </c>
    </row>
    <row r="28" spans="1:3">
      <c r="A28">
        <f t="shared" si="1"/>
        <v>26</v>
      </c>
      <c r="B28">
        <f t="shared" si="2"/>
        <v>0.10795689678770905</v>
      </c>
      <c r="C28">
        <f t="shared" si="0"/>
        <v>2.4372676932415399E-4</v>
      </c>
    </row>
    <row r="29" spans="1:3">
      <c r="A29">
        <f t="shared" si="1"/>
        <v>27</v>
      </c>
      <c r="B29">
        <f t="shared" si="2"/>
        <v>9.5961686033518789E-2</v>
      </c>
      <c r="C29">
        <f t="shared" si="0"/>
        <v>6.4993805153107506E-4</v>
      </c>
    </row>
    <row r="30" spans="1:3">
      <c r="A30">
        <f t="shared" si="1"/>
        <v>28</v>
      </c>
      <c r="B30">
        <f t="shared" si="2"/>
        <v>7.8825670670390521E-2</v>
      </c>
      <c r="C30">
        <f t="shared" si="0"/>
        <v>1.601633055558719E-3</v>
      </c>
    </row>
    <row r="31" spans="1:3">
      <c r="A31">
        <f t="shared" si="1"/>
        <v>29</v>
      </c>
      <c r="B31">
        <f t="shared" si="2"/>
        <v>5.9798784646503067E-2</v>
      </c>
      <c r="C31">
        <f t="shared" si="0"/>
        <v>3.6450959195474353E-3</v>
      </c>
    </row>
    <row r="32" spans="1:3">
      <c r="A32">
        <f t="shared" si="1"/>
        <v>30</v>
      </c>
      <c r="B32">
        <f t="shared" si="2"/>
        <v>4.185914925255222E-2</v>
      </c>
      <c r="C32">
        <f t="shared" si="0"/>
        <v>7.6547014310496091E-3</v>
      </c>
    </row>
    <row r="33" spans="1:5">
      <c r="A33">
        <f t="shared" si="1"/>
        <v>31</v>
      </c>
      <c r="B33">
        <f t="shared" si="2"/>
        <v>2.7005902743582017E-2</v>
      </c>
      <c r="C33">
        <f t="shared" si="0"/>
        <v>1.4815551156870223E-2</v>
      </c>
    </row>
    <row r="34" spans="1:5">
      <c r="A34">
        <f t="shared" si="1"/>
        <v>32</v>
      </c>
      <c r="B34">
        <f t="shared" si="2"/>
        <v>1.6034754754001866E-2</v>
      </c>
      <c r="C34">
        <f t="shared" si="0"/>
        <v>2.6390200498175091E-2</v>
      </c>
    </row>
    <row r="35" spans="1:5">
      <c r="A35">
        <f t="shared" si="1"/>
        <v>33</v>
      </c>
      <c r="B35">
        <f t="shared" si="2"/>
        <v>8.7462298658192109E-3</v>
      </c>
      <c r="C35">
        <f t="shared" si="0"/>
        <v>4.3183964451559198E-2</v>
      </c>
    </row>
    <row r="36" spans="1:5">
      <c r="A36">
        <f t="shared" si="1"/>
        <v>34</v>
      </c>
      <c r="B36">
        <f t="shared" si="2"/>
        <v>4.3731149329095985E-3</v>
      </c>
      <c r="C36">
        <f t="shared" si="0"/>
        <v>6.4775946677338866E-2</v>
      </c>
    </row>
    <row r="37" spans="1:5">
      <c r="A37">
        <f t="shared" si="1"/>
        <v>35</v>
      </c>
      <c r="B37">
        <f t="shared" si="2"/>
        <v>1.9991382550443916E-3</v>
      </c>
      <c r="C37">
        <f t="shared" si="0"/>
        <v>8.8835584014636149E-2</v>
      </c>
    </row>
    <row r="38" spans="1:5">
      <c r="A38">
        <f t="shared" si="1"/>
        <v>36</v>
      </c>
      <c r="B38">
        <f t="shared" si="2"/>
        <v>8.3297427293516145E-4</v>
      </c>
      <c r="C38">
        <f t="shared" si="0"/>
        <v>0.11104448001829528</v>
      </c>
    </row>
    <row r="39" spans="1:5">
      <c r="A39">
        <f t="shared" si="1"/>
        <v>37</v>
      </c>
      <c r="B39">
        <f t="shared" si="2"/>
        <v>3.1517945462411566E-4</v>
      </c>
      <c r="C39">
        <f t="shared" si="0"/>
        <v>0.12605049083157832</v>
      </c>
    </row>
    <row r="40" spans="1:5">
      <c r="A40">
        <f t="shared" si="1"/>
        <v>38</v>
      </c>
      <c r="B40">
        <f t="shared" si="2"/>
        <v>1.0782455026614466E-4</v>
      </c>
      <c r="C40">
        <f t="shared" si="0"/>
        <v>0.12936760901135688</v>
      </c>
    </row>
    <row r="41" spans="1:5">
      <c r="A41">
        <f t="shared" si="1"/>
        <v>39</v>
      </c>
      <c r="B41">
        <f t="shared" si="2"/>
        <v>3.31767846972753E-5</v>
      </c>
      <c r="C41">
        <f t="shared" si="0"/>
        <v>0.11941625447202141</v>
      </c>
    </row>
    <row r="42" spans="1:5">
      <c r="A42">
        <f t="shared" si="1"/>
        <v>40</v>
      </c>
      <c r="B42">
        <f t="shared" si="2"/>
        <v>9.1236157917506944E-6</v>
      </c>
      <c r="C42">
        <f t="shared" si="0"/>
        <v>9.8518409939417809E-2</v>
      </c>
    </row>
    <row r="43" spans="1:5">
      <c r="A43">
        <f>A42+1</f>
        <v>41</v>
      </c>
      <c r="B43">
        <f t="shared" si="2"/>
        <v>2.2252721443294415E-6</v>
      </c>
      <c r="C43">
        <f t="shared" si="0"/>
        <v>7.2086641419086175E-2</v>
      </c>
    </row>
    <row r="44" spans="1:5">
      <c r="A44">
        <f t="shared" si="1"/>
        <v>42</v>
      </c>
      <c r="B44">
        <f t="shared" si="2"/>
        <v>4.7684403092773653E-7</v>
      </c>
      <c r="C44">
        <f t="shared" si="0"/>
        <v>4.6341412340841076E-2</v>
      </c>
    </row>
    <row r="45" spans="1:5">
      <c r="A45">
        <f t="shared" si="1"/>
        <v>43</v>
      </c>
      <c r="B45">
        <f t="shared" si="2"/>
        <v>8.8715168544695334E-8</v>
      </c>
      <c r="C45">
        <f t="shared" si="0"/>
        <v>2.5864974329771796E-2</v>
      </c>
    </row>
    <row r="46" spans="1:5">
      <c r="A46">
        <f t="shared" si="1"/>
        <v>44</v>
      </c>
      <c r="B46">
        <f t="shared" si="2"/>
        <v>1.4113776813928782E-8</v>
      </c>
      <c r="C46">
        <f t="shared" si="0"/>
        <v>1.234464683920926E-2</v>
      </c>
      <c r="E46" t="s">
        <v>1</v>
      </c>
    </row>
    <row r="47" spans="1:5">
      <c r="A47">
        <f t="shared" si="1"/>
        <v>45</v>
      </c>
      <c r="B47">
        <f t="shared" si="2"/>
        <v>1.8818369085238398E-9</v>
      </c>
      <c r="C47">
        <f t="shared" si="0"/>
        <v>4.9378587356837056E-3</v>
      </c>
    </row>
    <row r="48" spans="1:5">
      <c r="A48">
        <f t="shared" si="1"/>
        <v>46</v>
      </c>
      <c r="B48">
        <f t="shared" si="2"/>
        <v>2.0454749005693874E-10</v>
      </c>
      <c r="C48">
        <f t="shared" si="0"/>
        <v>1.6101713268533815E-3</v>
      </c>
    </row>
    <row r="49" spans="1:3">
      <c r="A49">
        <f t="shared" si="1"/>
        <v>47</v>
      </c>
      <c r="B49">
        <f t="shared" si="2"/>
        <v>1.7408297026122416E-11</v>
      </c>
      <c r="C49">
        <f t="shared" si="0"/>
        <v>4.1110757281362977E-4</v>
      </c>
    </row>
    <row r="50" spans="1:3">
      <c r="A50">
        <f t="shared" si="1"/>
        <v>48</v>
      </c>
      <c r="B50">
        <f t="shared" si="2"/>
        <v>1.0880185641326566E-12</v>
      </c>
      <c r="C50">
        <f t="shared" si="0"/>
        <v>7.7082669902555498E-5</v>
      </c>
    </row>
    <row r="51" spans="1:3">
      <c r="A51">
        <f t="shared" si="1"/>
        <v>49</v>
      </c>
      <c r="B51">
        <f t="shared" si="2"/>
        <v>4.4408920985006312E-14</v>
      </c>
      <c r="C51">
        <f t="shared" si="0"/>
        <v>9.4386942737822991E-6</v>
      </c>
    </row>
    <row r="52" spans="1:3">
      <c r="A52">
        <v>50</v>
      </c>
      <c r="B52">
        <f t="shared" si="2"/>
        <v>8.8817841970012444E-16</v>
      </c>
      <c r="C52">
        <f t="shared" si="0"/>
        <v>5.6632165642693846E-7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16" activeCellId="1" sqref="A2:B9 C16:C23"/>
    </sheetView>
  </sheetViews>
  <sheetFormatPr defaultRowHeight="15"/>
  <cols>
    <col min="2" max="2" width="23.42578125" customWidth="1"/>
    <col min="3" max="3" width="14.5703125" customWidth="1"/>
  </cols>
  <sheetData>
    <row r="1" spans="1:3">
      <c r="A1" t="s">
        <v>0</v>
      </c>
      <c r="B1" t="s">
        <v>10</v>
      </c>
      <c r="C1" t="s">
        <v>5</v>
      </c>
    </row>
    <row r="2" spans="1:3">
      <c r="A2">
        <v>0</v>
      </c>
      <c r="B2">
        <v>0</v>
      </c>
      <c r="C2">
        <f>A2*B2</f>
        <v>0</v>
      </c>
    </row>
    <row r="3" spans="1:3">
      <c r="A3">
        <v>1</v>
      </c>
      <c r="B3">
        <v>4</v>
      </c>
      <c r="C3">
        <f t="shared" ref="C3:C9" si="0">A3*B3</f>
        <v>4</v>
      </c>
    </row>
    <row r="4" spans="1:3">
      <c r="A4">
        <v>2</v>
      </c>
      <c r="B4">
        <v>13</v>
      </c>
      <c r="C4">
        <f t="shared" si="0"/>
        <v>26</v>
      </c>
    </row>
    <row r="5" spans="1:3">
      <c r="A5">
        <v>3</v>
      </c>
      <c r="B5">
        <v>28</v>
      </c>
      <c r="C5">
        <f t="shared" si="0"/>
        <v>84</v>
      </c>
    </row>
    <row r="6" spans="1:3">
      <c r="A6">
        <v>4</v>
      </c>
      <c r="B6">
        <v>42</v>
      </c>
      <c r="C6">
        <f t="shared" si="0"/>
        <v>168</v>
      </c>
    </row>
    <row r="7" spans="1:3">
      <c r="A7">
        <v>5</v>
      </c>
      <c r="B7">
        <v>20</v>
      </c>
      <c r="C7">
        <f t="shared" si="0"/>
        <v>100</v>
      </c>
    </row>
    <row r="8" spans="1:3">
      <c r="A8">
        <v>6</v>
      </c>
      <c r="B8">
        <v>6</v>
      </c>
      <c r="C8">
        <f t="shared" si="0"/>
        <v>36</v>
      </c>
    </row>
    <row r="9" spans="1:3">
      <c r="A9">
        <v>7</v>
      </c>
      <c r="B9">
        <v>2</v>
      </c>
      <c r="C9">
        <f t="shared" si="0"/>
        <v>14</v>
      </c>
    </row>
    <row r="10" spans="1:3">
      <c r="B10">
        <f>SUM(B2:B9)</f>
        <v>115</v>
      </c>
      <c r="C10">
        <f>SUM(C2:C9)</f>
        <v>432</v>
      </c>
    </row>
    <row r="12" spans="1:3">
      <c r="A12" t="s">
        <v>6</v>
      </c>
      <c r="B12">
        <f>C10/B10</f>
        <v>3.7565217391304349</v>
      </c>
    </row>
    <row r="13" spans="1:3">
      <c r="A13" t="s">
        <v>7</v>
      </c>
      <c r="B13">
        <f>B12/7</f>
        <v>0.53664596273291931</v>
      </c>
    </row>
    <row r="15" spans="1:3">
      <c r="A15" t="s">
        <v>0</v>
      </c>
      <c r="B15" t="s">
        <v>8</v>
      </c>
      <c r="C15" t="s">
        <v>9</v>
      </c>
    </row>
    <row r="16" spans="1:3">
      <c r="A16">
        <v>0</v>
      </c>
      <c r="B16">
        <f>BINOMDIST(A16,7,B13,FALSE)</f>
        <v>4.5855418361928687E-3</v>
      </c>
      <c r="C16">
        <f>115*B16</f>
        <v>0.52733731116217986</v>
      </c>
    </row>
    <row r="17" spans="1:3">
      <c r="A17">
        <v>1</v>
      </c>
      <c r="B17">
        <f>BINOMDIST(A17,7,0.536645963,FALSE)</f>
        <v>3.7176081693274375E-2</v>
      </c>
      <c r="C17">
        <f t="shared" ref="C17:C23" si="1">115*B17</f>
        <v>4.2752493947265533</v>
      </c>
    </row>
    <row r="18" spans="1:3">
      <c r="A18">
        <v>2</v>
      </c>
      <c r="B18">
        <f t="shared" ref="B18:B23" si="2">BINOMDIST(A18,7,0.536645963,FALSE)</f>
        <v>0.12916944216148421</v>
      </c>
      <c r="C18">
        <f t="shared" si="1"/>
        <v>14.854485848570684</v>
      </c>
    </row>
    <row r="19" spans="1:3">
      <c r="A19">
        <v>3</v>
      </c>
      <c r="B19">
        <f t="shared" si="2"/>
        <v>0.24933511650445411</v>
      </c>
      <c r="C19">
        <f t="shared" si="1"/>
        <v>28.673538398012223</v>
      </c>
    </row>
    <row r="20" spans="1:3">
      <c r="A20">
        <v>4</v>
      </c>
      <c r="B20">
        <f t="shared" si="2"/>
        <v>0.28877418350031536</v>
      </c>
      <c r="C20">
        <f t="shared" si="1"/>
        <v>33.209031102536265</v>
      </c>
    </row>
    <row r="21" spans="1:3">
      <c r="A21">
        <v>5</v>
      </c>
      <c r="B21">
        <f t="shared" si="2"/>
        <v>0.20067096097500772</v>
      </c>
      <c r="C21">
        <f t="shared" si="1"/>
        <v>23.077160512125889</v>
      </c>
    </row>
    <row r="22" spans="1:3">
      <c r="A22">
        <v>6</v>
      </c>
      <c r="B22">
        <f t="shared" si="2"/>
        <v>7.7470826840318377E-2</v>
      </c>
      <c r="C22">
        <f t="shared" si="1"/>
        <v>8.9091450866366131</v>
      </c>
    </row>
    <row r="23" spans="1:3">
      <c r="A23">
        <v>7</v>
      </c>
      <c r="B23">
        <f t="shared" si="2"/>
        <v>1.281784650745486E-2</v>
      </c>
      <c r="C23">
        <f t="shared" si="1"/>
        <v>1.4740523483573089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B14" sqref="B14"/>
    </sheetView>
  </sheetViews>
  <sheetFormatPr defaultRowHeight="15"/>
  <cols>
    <col min="5" max="5" width="14.140625" customWidth="1"/>
  </cols>
  <sheetData>
    <row r="1" spans="1:6">
      <c r="A1" t="s">
        <v>0</v>
      </c>
      <c r="B1" t="s">
        <v>4</v>
      </c>
      <c r="C1" t="s">
        <v>5</v>
      </c>
      <c r="D1" t="s">
        <v>11</v>
      </c>
      <c r="E1" t="s">
        <v>13</v>
      </c>
      <c r="F1" t="s">
        <v>14</v>
      </c>
    </row>
    <row r="2" spans="1:6">
      <c r="A2">
        <v>0</v>
      </c>
      <c r="B2">
        <v>0</v>
      </c>
      <c r="C2">
        <f>A2*B2</f>
        <v>0</v>
      </c>
      <c r="D2">
        <f>A2-3.756522</f>
        <v>-3.7565219999999999</v>
      </c>
      <c r="E2">
        <f>D2^2</f>
        <v>14.111457536484</v>
      </c>
      <c r="F2">
        <f>B2*E2</f>
        <v>0</v>
      </c>
    </row>
    <row r="3" spans="1:6">
      <c r="A3">
        <v>1</v>
      </c>
      <c r="B3">
        <v>4</v>
      </c>
      <c r="C3">
        <f t="shared" ref="C3:C9" si="0">A3*B3</f>
        <v>4</v>
      </c>
      <c r="D3">
        <f t="shared" ref="D3:D9" si="1">A3-3.756522</f>
        <v>-2.7565219999999999</v>
      </c>
      <c r="E3">
        <f t="shared" ref="E3:E9" si="2">D3^2</f>
        <v>7.5984135364839993</v>
      </c>
      <c r="F3">
        <f t="shared" ref="F3:F9" si="3">B3*E3</f>
        <v>30.393654145935997</v>
      </c>
    </row>
    <row r="4" spans="1:6">
      <c r="A4">
        <v>2</v>
      </c>
      <c r="B4">
        <v>13</v>
      </c>
      <c r="C4">
        <f t="shared" si="0"/>
        <v>26</v>
      </c>
      <c r="D4">
        <f t="shared" si="1"/>
        <v>-1.7565219999999999</v>
      </c>
      <c r="E4">
        <f t="shared" si="2"/>
        <v>3.0853695364839999</v>
      </c>
      <c r="F4">
        <f t="shared" si="3"/>
        <v>40.109803974291999</v>
      </c>
    </row>
    <row r="5" spans="1:6">
      <c r="A5">
        <v>3</v>
      </c>
      <c r="B5">
        <v>28</v>
      </c>
      <c r="C5">
        <f t="shared" si="0"/>
        <v>84</v>
      </c>
      <c r="D5">
        <f t="shared" si="1"/>
        <v>-0.75652199999999992</v>
      </c>
      <c r="E5">
        <f t="shared" si="2"/>
        <v>0.57232553648399986</v>
      </c>
      <c r="F5">
        <f t="shared" si="3"/>
        <v>16.025115021551997</v>
      </c>
    </row>
    <row r="6" spans="1:6">
      <c r="A6">
        <v>4</v>
      </c>
      <c r="B6">
        <v>42</v>
      </c>
      <c r="C6">
        <f t="shared" si="0"/>
        <v>168</v>
      </c>
      <c r="D6">
        <f t="shared" si="1"/>
        <v>0.24347800000000008</v>
      </c>
      <c r="E6">
        <f t="shared" si="2"/>
        <v>5.9281536484000037E-2</v>
      </c>
      <c r="F6">
        <f t="shared" si="3"/>
        <v>2.4898245323280017</v>
      </c>
    </row>
    <row r="7" spans="1:6">
      <c r="A7">
        <v>5</v>
      </c>
      <c r="B7">
        <v>20</v>
      </c>
      <c r="C7">
        <f t="shared" si="0"/>
        <v>100</v>
      </c>
      <c r="D7">
        <f t="shared" si="1"/>
        <v>1.2434780000000001</v>
      </c>
      <c r="E7">
        <f t="shared" si="2"/>
        <v>1.5462375364840002</v>
      </c>
      <c r="F7">
        <f t="shared" si="3"/>
        <v>30.924750729680003</v>
      </c>
    </row>
    <row r="8" spans="1:6">
      <c r="A8">
        <v>6</v>
      </c>
      <c r="B8">
        <v>6</v>
      </c>
      <c r="C8">
        <f t="shared" si="0"/>
        <v>36</v>
      </c>
      <c r="D8">
        <f t="shared" si="1"/>
        <v>2.2434780000000001</v>
      </c>
      <c r="E8">
        <f t="shared" si="2"/>
        <v>5.0331935364840001</v>
      </c>
      <c r="F8">
        <f t="shared" si="3"/>
        <v>30.199161218904003</v>
      </c>
    </row>
    <row r="9" spans="1:6">
      <c r="A9">
        <v>7</v>
      </c>
      <c r="B9">
        <v>2</v>
      </c>
      <c r="C9">
        <f t="shared" si="0"/>
        <v>14</v>
      </c>
      <c r="D9">
        <f t="shared" si="1"/>
        <v>3.2434780000000001</v>
      </c>
      <c r="E9">
        <f t="shared" si="2"/>
        <v>10.520149536484</v>
      </c>
      <c r="F9">
        <f t="shared" si="3"/>
        <v>21.040299072968001</v>
      </c>
    </row>
    <row r="10" spans="1:6">
      <c r="B10">
        <f>SUM(B2:B9)</f>
        <v>115</v>
      </c>
      <c r="C10">
        <f>SUM(C2:C9)</f>
        <v>432</v>
      </c>
      <c r="F10">
        <f>SUM(F2:F9)</f>
        <v>171.18260869566001</v>
      </c>
    </row>
    <row r="12" spans="1:6">
      <c r="A12" t="s">
        <v>12</v>
      </c>
      <c r="B12">
        <f>C10/B10</f>
        <v>3.7565217391304349</v>
      </c>
    </row>
    <row r="13" spans="1:6">
      <c r="A13" t="s">
        <v>15</v>
      </c>
      <c r="B13">
        <f>F10/B10</f>
        <v>1.4885444234405218</v>
      </c>
    </row>
    <row r="15" spans="1:6">
      <c r="A15" t="s">
        <v>16</v>
      </c>
      <c r="B15">
        <f>B13/B12</f>
        <v>0.39625603864736114</v>
      </c>
    </row>
    <row r="16" spans="1:6">
      <c r="A16" t="s">
        <v>17</v>
      </c>
      <c r="B16">
        <f>1-B15</f>
        <v>0.60374396135263886</v>
      </c>
    </row>
    <row r="18" spans="1:3">
      <c r="A18" t="s">
        <v>0</v>
      </c>
      <c r="B18" t="s">
        <v>18</v>
      </c>
      <c r="C18" t="s">
        <v>19</v>
      </c>
    </row>
    <row r="19" spans="1:3">
      <c r="A19">
        <v>0</v>
      </c>
      <c r="B19">
        <f>BINOMDIST(A19,7,0.603744,FALSE)</f>
        <v>1.5340197770551749E-3</v>
      </c>
      <c r="C19">
        <f>115*B19</f>
        <v>0.17641227436134513</v>
      </c>
    </row>
    <row r="20" spans="1:3">
      <c r="A20">
        <v>1</v>
      </c>
      <c r="B20">
        <f t="shared" ref="B20:B26" si="4">BINOMDIST(A20,7,0.603744,FALSE)</f>
        <v>1.6360854230469183E-2</v>
      </c>
      <c r="C20">
        <f t="shared" ref="C20:C26" si="5">115*B20</f>
        <v>1.8814982365039561</v>
      </c>
    </row>
    <row r="21" spans="1:3">
      <c r="A21">
        <v>2</v>
      </c>
      <c r="B21">
        <f t="shared" si="4"/>
        <v>7.4783227836452013E-2</v>
      </c>
      <c r="C21">
        <f t="shared" si="5"/>
        <v>8.600071201191982</v>
      </c>
    </row>
    <row r="22" spans="1:3">
      <c r="A22">
        <v>3</v>
      </c>
      <c r="B22">
        <f t="shared" si="4"/>
        <v>0.18990217227789982</v>
      </c>
      <c r="C22">
        <f t="shared" si="5"/>
        <v>21.838749811958479</v>
      </c>
    </row>
    <row r="23" spans="1:3">
      <c r="A23">
        <v>4</v>
      </c>
      <c r="B23">
        <f t="shared" si="4"/>
        <v>0.28933895537164955</v>
      </c>
      <c r="C23">
        <f t="shared" si="5"/>
        <v>33.273979867739698</v>
      </c>
    </row>
    <row r="24" spans="1:3">
      <c r="A24">
        <v>5</v>
      </c>
      <c r="B24">
        <f t="shared" si="4"/>
        <v>0.26450576133393733</v>
      </c>
      <c r="C24">
        <f t="shared" si="5"/>
        <v>30.418162553402794</v>
      </c>
    </row>
    <row r="25" spans="1:3">
      <c r="A25">
        <v>6</v>
      </c>
      <c r="B25">
        <f t="shared" si="4"/>
        <v>0.13433551910111693</v>
      </c>
      <c r="C25">
        <f t="shared" si="5"/>
        <v>15.448584696628448</v>
      </c>
    </row>
    <row r="26" spans="1:3">
      <c r="A26">
        <v>7</v>
      </c>
      <c r="B26">
        <f t="shared" si="4"/>
        <v>2.9239490071420172E-2</v>
      </c>
      <c r="C26">
        <f t="shared" si="5"/>
        <v>3.3625413582133197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C19" activeCellId="1" sqref="A1:B10 C19:C28"/>
    </sheetView>
  </sheetViews>
  <sheetFormatPr defaultRowHeight="15"/>
  <sheetData>
    <row r="1" spans="1:6">
      <c r="A1" t="s">
        <v>20</v>
      </c>
      <c r="B1" t="s">
        <v>4</v>
      </c>
      <c r="C1" t="s">
        <v>21</v>
      </c>
      <c r="D1" t="s">
        <v>22</v>
      </c>
      <c r="E1" t="s">
        <v>23</v>
      </c>
      <c r="F1" t="s">
        <v>24</v>
      </c>
    </row>
    <row r="2" spans="1:6">
      <c r="A2">
        <v>0</v>
      </c>
      <c r="B2">
        <v>5</v>
      </c>
      <c r="C2">
        <f>A2*B2</f>
        <v>0</v>
      </c>
      <c r="D2">
        <f>A2-3.557143</f>
        <v>-3.5571429999999999</v>
      </c>
      <c r="E2">
        <f>D2^2</f>
        <v>12.653266322448999</v>
      </c>
      <c r="F2">
        <f>B2*E2</f>
        <v>63.266331612244997</v>
      </c>
    </row>
    <row r="3" spans="1:6">
      <c r="A3">
        <v>1</v>
      </c>
      <c r="B3">
        <v>9</v>
      </c>
      <c r="C3">
        <f t="shared" ref="C3:C10" si="0">A3*B3</f>
        <v>9</v>
      </c>
      <c r="D3">
        <f t="shared" ref="D3:D10" si="1">A3-3.557143</f>
        <v>-2.5571429999999999</v>
      </c>
      <c r="E3">
        <f t="shared" ref="E3:E10" si="2">D3^2</f>
        <v>6.5389803224489995</v>
      </c>
      <c r="F3">
        <f t="shared" ref="F3:F10" si="3">B3*E3</f>
        <v>58.850822902040996</v>
      </c>
    </row>
    <row r="4" spans="1:6">
      <c r="A4">
        <v>2</v>
      </c>
      <c r="B4">
        <v>22</v>
      </c>
      <c r="C4">
        <f t="shared" si="0"/>
        <v>44</v>
      </c>
      <c r="D4">
        <f t="shared" si="1"/>
        <v>-1.5571429999999999</v>
      </c>
      <c r="E4">
        <f t="shared" si="2"/>
        <v>2.4246943224489996</v>
      </c>
      <c r="F4">
        <f t="shared" si="3"/>
        <v>53.343275093877992</v>
      </c>
    </row>
    <row r="5" spans="1:6">
      <c r="A5">
        <v>3</v>
      </c>
      <c r="B5">
        <v>29</v>
      </c>
      <c r="C5">
        <f t="shared" si="0"/>
        <v>87</v>
      </c>
      <c r="D5">
        <f t="shared" si="1"/>
        <v>-0.55714299999999994</v>
      </c>
      <c r="E5">
        <f t="shared" si="2"/>
        <v>0.31040832244899996</v>
      </c>
      <c r="F5">
        <f t="shared" si="3"/>
        <v>9.0018413510209996</v>
      </c>
    </row>
    <row r="6" spans="1:6">
      <c r="A6">
        <v>4</v>
      </c>
      <c r="B6">
        <v>36</v>
      </c>
      <c r="C6">
        <f t="shared" si="0"/>
        <v>144</v>
      </c>
      <c r="D6">
        <f t="shared" si="1"/>
        <v>0.44285700000000006</v>
      </c>
      <c r="E6">
        <f t="shared" si="2"/>
        <v>0.19612232244900005</v>
      </c>
      <c r="F6">
        <f t="shared" si="3"/>
        <v>7.0604036081640018</v>
      </c>
    </row>
    <row r="7" spans="1:6">
      <c r="A7">
        <v>5</v>
      </c>
      <c r="B7">
        <v>25</v>
      </c>
      <c r="C7">
        <f t="shared" si="0"/>
        <v>125</v>
      </c>
      <c r="D7">
        <f t="shared" si="1"/>
        <v>1.4428570000000001</v>
      </c>
      <c r="E7">
        <f t="shared" si="2"/>
        <v>2.081836322449</v>
      </c>
      <c r="F7">
        <f t="shared" si="3"/>
        <v>52.045908061224999</v>
      </c>
    </row>
    <row r="8" spans="1:6">
      <c r="A8">
        <v>6</v>
      </c>
      <c r="B8">
        <v>10</v>
      </c>
      <c r="C8">
        <f t="shared" si="0"/>
        <v>60</v>
      </c>
      <c r="D8">
        <f t="shared" si="1"/>
        <v>2.4428570000000001</v>
      </c>
      <c r="E8">
        <f t="shared" si="2"/>
        <v>5.9675503224490001</v>
      </c>
      <c r="F8">
        <f t="shared" si="3"/>
        <v>59.675503224490001</v>
      </c>
    </row>
    <row r="9" spans="1:6">
      <c r="A9">
        <v>7</v>
      </c>
      <c r="B9">
        <v>3</v>
      </c>
      <c r="C9">
        <f t="shared" si="0"/>
        <v>21</v>
      </c>
      <c r="D9">
        <f t="shared" si="1"/>
        <v>3.4428570000000001</v>
      </c>
      <c r="E9">
        <f t="shared" si="2"/>
        <v>11.853264322449</v>
      </c>
      <c r="F9">
        <f t="shared" si="3"/>
        <v>35.559792967347001</v>
      </c>
    </row>
    <row r="10" spans="1:6">
      <c r="A10">
        <v>8</v>
      </c>
      <c r="B10">
        <v>1</v>
      </c>
      <c r="C10">
        <f t="shared" si="0"/>
        <v>8</v>
      </c>
      <c r="D10">
        <f t="shared" si="1"/>
        <v>4.4428570000000001</v>
      </c>
      <c r="E10">
        <f t="shared" si="2"/>
        <v>19.738978322449</v>
      </c>
      <c r="F10">
        <f t="shared" si="3"/>
        <v>19.738978322449</v>
      </c>
    </row>
    <row r="11" spans="1:6">
      <c r="B11">
        <f>SUM(B2:B10)</f>
        <v>140</v>
      </c>
      <c r="C11">
        <f>SUM(C2:C10)</f>
        <v>498</v>
      </c>
      <c r="F11">
        <f>SUM(F2:F10)</f>
        <v>358.54285714285999</v>
      </c>
    </row>
    <row r="13" spans="1:6">
      <c r="A13" t="s">
        <v>12</v>
      </c>
      <c r="B13">
        <f>C11/B11</f>
        <v>3.5571428571428569</v>
      </c>
    </row>
    <row r="14" spans="1:6">
      <c r="A14" t="s">
        <v>25</v>
      </c>
      <c r="B14">
        <f>F11/B11</f>
        <v>2.5610204081632855</v>
      </c>
    </row>
    <row r="16" spans="1:6">
      <c r="A16" t="s">
        <v>16</v>
      </c>
      <c r="B16">
        <f>B14/B13</f>
        <v>0.71996557659208837</v>
      </c>
    </row>
    <row r="17" spans="1:3">
      <c r="A17" t="s">
        <v>17</v>
      </c>
      <c r="B17">
        <f>1-B16</f>
        <v>0.28003442340791163</v>
      </c>
    </row>
    <row r="19" spans="1:3">
      <c r="A19" t="s">
        <v>26</v>
      </c>
      <c r="B19" t="s">
        <v>18</v>
      </c>
      <c r="C19" t="s">
        <v>27</v>
      </c>
    </row>
    <row r="20" spans="1:3">
      <c r="A20">
        <v>0</v>
      </c>
      <c r="B20">
        <f>BINOMDIST(A20,8,0.280034,FALSE)</f>
        <v>7.2193134872393899E-2</v>
      </c>
      <c r="C20">
        <f>140*B20</f>
        <v>10.107038882135146</v>
      </c>
    </row>
    <row r="21" spans="1:3">
      <c r="A21">
        <v>1</v>
      </c>
      <c r="B21">
        <f t="shared" ref="B21:B28" si="4">BINOMDIST(A21,8,0.280034,FALSE)</f>
        <v>0.22463874495024438</v>
      </c>
      <c r="C21">
        <f t="shared" ref="C21:C28" si="5">140*B21</f>
        <v>31.449424293034212</v>
      </c>
    </row>
    <row r="22" spans="1:3">
      <c r="A22">
        <v>2</v>
      </c>
      <c r="B22">
        <f t="shared" si="4"/>
        <v>0.30580986055159348</v>
      </c>
      <c r="C22">
        <f t="shared" si="5"/>
        <v>42.813380477223085</v>
      </c>
    </row>
    <row r="23" spans="1:3">
      <c r="A23">
        <v>3</v>
      </c>
      <c r="B23">
        <f t="shared" si="4"/>
        <v>0.23789222960446729</v>
      </c>
      <c r="C23">
        <f t="shared" si="5"/>
        <v>33.304912144625419</v>
      </c>
    </row>
    <row r="24" spans="1:3">
      <c r="A24">
        <v>4</v>
      </c>
      <c r="B24">
        <f t="shared" si="4"/>
        <v>0.1156615601032851</v>
      </c>
      <c r="C24">
        <f t="shared" si="5"/>
        <v>16.192618414459915</v>
      </c>
    </row>
    <row r="25" spans="1:3">
      <c r="A25">
        <v>5</v>
      </c>
      <c r="B25">
        <f t="shared" si="4"/>
        <v>3.598966542527101E-2</v>
      </c>
      <c r="C25">
        <f t="shared" si="5"/>
        <v>5.0385531595379414</v>
      </c>
    </row>
    <row r="26" spans="1:3">
      <c r="A26">
        <v>6</v>
      </c>
      <c r="B26">
        <f t="shared" si="4"/>
        <v>6.9991707717450167E-3</v>
      </c>
      <c r="C26">
        <f t="shared" si="5"/>
        <v>0.97988390804430237</v>
      </c>
    </row>
    <row r="27" spans="1:3">
      <c r="A27">
        <v>7</v>
      </c>
      <c r="B27">
        <f t="shared" si="4"/>
        <v>7.7781680479945036E-4</v>
      </c>
      <c r="C27">
        <f t="shared" si="5"/>
        <v>0.10889435267192304</v>
      </c>
    </row>
    <row r="28" spans="1:3">
      <c r="A28">
        <v>8</v>
      </c>
      <c r="B28">
        <f t="shared" si="4"/>
        <v>3.7816916200766654E-5</v>
      </c>
      <c r="C28">
        <f t="shared" si="5"/>
        <v>5.2943682681073313E-3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ANDEE</cp:lastModifiedBy>
  <dcterms:created xsi:type="dcterms:W3CDTF">2015-09-01T07:43:27Z</dcterms:created>
  <dcterms:modified xsi:type="dcterms:W3CDTF">2015-11-18T18:09:01Z</dcterms:modified>
</cp:coreProperties>
</file>