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 activeTab="2"/>
  </bookViews>
  <sheets>
    <sheet name="Лист2" sheetId="2" r:id="rId1"/>
    <sheet name="Лист3" sheetId="3" r:id="rId2"/>
    <sheet name="Лист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4" l="1"/>
  <c r="J38" i="4"/>
  <c r="J28" i="4"/>
  <c r="J20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1" i="4"/>
  <c r="J22" i="4"/>
  <c r="J23" i="4"/>
  <c r="J24" i="4"/>
  <c r="J26" i="4"/>
  <c r="J27" i="4"/>
  <c r="J29" i="4"/>
  <c r="J30" i="4"/>
  <c r="J31" i="4"/>
  <c r="J32" i="4"/>
  <c r="J33" i="4"/>
  <c r="J34" i="4"/>
  <c r="J35" i="4"/>
  <c r="J36" i="4"/>
  <c r="J37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4" i="4"/>
  <c r="J65" i="4"/>
  <c r="J66" i="4"/>
  <c r="J67" i="4"/>
  <c r="J68" i="4"/>
  <c r="J69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J25" i="4" s="1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3" i="4"/>
  <c r="G3" i="2"/>
  <c r="H3" i="2" s="1"/>
  <c r="G4" i="2"/>
  <c r="G5" i="2"/>
  <c r="H5" i="2" s="1"/>
  <c r="I5" i="2"/>
  <c r="G6" i="2"/>
  <c r="G7" i="2"/>
  <c r="I7" i="2" s="1"/>
  <c r="G8" i="2"/>
  <c r="G9" i="2"/>
  <c r="H9" i="2" s="1"/>
  <c r="G10" i="2"/>
  <c r="H10" i="2" s="1"/>
  <c r="I10" i="2"/>
  <c r="G11" i="2"/>
  <c r="H11" i="2" s="1"/>
  <c r="G12" i="2"/>
  <c r="H12" i="2" s="1"/>
  <c r="I12" i="2"/>
  <c r="G13" i="2"/>
  <c r="I13" i="2" s="1"/>
  <c r="G14" i="2"/>
  <c r="G15" i="2"/>
  <c r="H15" i="2" s="1"/>
  <c r="G16" i="2"/>
  <c r="G17" i="2"/>
  <c r="G18" i="2"/>
  <c r="G19" i="2"/>
  <c r="H19" i="2" s="1"/>
  <c r="I19" i="2"/>
  <c r="G20" i="2"/>
  <c r="H20" i="2" s="1"/>
  <c r="I20" i="2"/>
  <c r="G21" i="2"/>
  <c r="H21" i="2" s="1"/>
  <c r="I21" i="2"/>
  <c r="G22" i="2"/>
  <c r="H22" i="2" s="1"/>
  <c r="I22" i="2"/>
  <c r="H17" i="2" l="1"/>
  <c r="I17" i="2"/>
  <c r="H13" i="2"/>
  <c r="I11" i="2"/>
  <c r="H7" i="2"/>
  <c r="I15" i="2"/>
  <c r="I3" i="2"/>
  <c r="I9" i="2"/>
  <c r="H6" i="2"/>
  <c r="I6" i="2"/>
  <c r="H14" i="2"/>
  <c r="I14" i="2"/>
  <c r="H18" i="2"/>
  <c r="I18" i="2"/>
  <c r="H8" i="2"/>
  <c r="I8" i="2"/>
  <c r="H16" i="2"/>
  <c r="I16" i="2"/>
  <c r="I4" i="2"/>
  <c r="H4" i="2"/>
</calcChain>
</file>

<file path=xl/sharedStrings.xml><?xml version="1.0" encoding="utf-8"?>
<sst xmlns="http://schemas.openxmlformats.org/spreadsheetml/2006/main" count="423" uniqueCount="210">
  <si>
    <t>ФИО сотрудника</t>
  </si>
  <si>
    <t>Сотрудники</t>
  </si>
  <si>
    <t>Количество сделок</t>
  </si>
  <si>
    <t>Опыт работы (года)</t>
  </si>
  <si>
    <t>Идентификатор (id)</t>
  </si>
  <si>
    <t>Иванов Иван Иванович</t>
  </si>
  <si>
    <t>Петров Петр Петрович</t>
  </si>
  <si>
    <t>Сидорова Светлана Александровна</t>
  </si>
  <si>
    <t>Алексеев Алексей Викторович</t>
  </si>
  <si>
    <t>Кузнецова Екатерина Николаевна</t>
  </si>
  <si>
    <t>Морозов Михаил Павлович</t>
  </si>
  <si>
    <t>Федорова Мария Тимофеевна</t>
  </si>
  <si>
    <t>Коваленко Ирина Сергеевна</t>
  </si>
  <si>
    <t>Орлов Артем Дмитриевич</t>
  </si>
  <si>
    <t>Семенов Семен Семенович</t>
  </si>
  <si>
    <t>Шевченко Анна Викторовна</t>
  </si>
  <si>
    <t>Поляков Николай Геннадьевич</t>
  </si>
  <si>
    <t>Егорова Людмила Григорьевна</t>
  </si>
  <si>
    <t>Белов Вячеслав Валерьевич</t>
  </si>
  <si>
    <t>Сорокин Артем Андреевич</t>
  </si>
  <si>
    <t>Соловьев Николай Васильевич</t>
  </si>
  <si>
    <t>Тихонов Василий Олегович</t>
  </si>
  <si>
    <t>Гусев Денис Николаевич</t>
  </si>
  <si>
    <t>Романов Игорь Олегович</t>
  </si>
  <si>
    <t>Месячная прибыль (₽)</t>
  </si>
  <si>
    <t>Заяцев Даниил Андреевич</t>
  </si>
  <si>
    <t>ЗП(не отображать)</t>
  </si>
  <si>
    <t>ЗП - НДФЛ (отображать)</t>
  </si>
  <si>
    <t>password</t>
  </si>
  <si>
    <t>login</t>
  </si>
  <si>
    <t>A7b%q6L2s@kD!9</t>
  </si>
  <si>
    <t>f4R#y8Pf*5jZ$1w</t>
  </si>
  <si>
    <t>h8W&amp;x4L!v3K^p3N</t>
  </si>
  <si>
    <t>Q5t^b9Z*7j@xR2q</t>
  </si>
  <si>
    <t>e3L*y1N!9v$kT6w</t>
  </si>
  <si>
    <t>S6j#f8D@2m!H4cR</t>
  </si>
  <si>
    <t>P1r&amp;h7T$3s^kF9l</t>
  </si>
  <si>
    <t>z2Q&amp;m8X!4v#J5nC</t>
  </si>
  <si>
    <t>T9h*e3B@6j%N7uK</t>
  </si>
  <si>
    <t>D5k$p1L!8m#X4tZ</t>
  </si>
  <si>
    <t>g7H&amp;b2Z#1m^C6wW</t>
  </si>
  <si>
    <t>F1t@d5P*7q%J3xY</t>
  </si>
  <si>
    <t>x4V^n9B$2h#Q7zM</t>
  </si>
  <si>
    <t>C8m!b3P&amp;5j^H1kW</t>
  </si>
  <si>
    <t>B6n@z5R%8x#L2tJ</t>
  </si>
  <si>
    <t>R2t^d9V*6g!M8xY</t>
  </si>
  <si>
    <t>P4h#d7N!1s^K5jQ</t>
  </si>
  <si>
    <t>W8f@v3J#2m$L6qY</t>
  </si>
  <si>
    <t>T9g*e1H@7j&amp;B4pR</t>
  </si>
  <si>
    <t>N3k^t5Z&amp;2p!H8qJ</t>
  </si>
  <si>
    <t xml:space="preserve">ivanov.ivan@mail.com  </t>
  </si>
  <si>
    <t xml:space="preserve">petrov.petr@mail.com  </t>
  </si>
  <si>
    <t xml:space="preserve">sidorova.svetlana@mail.com  </t>
  </si>
  <si>
    <t xml:space="preserve">alekseyev.aleksey@mail.com  </t>
  </si>
  <si>
    <t xml:space="preserve">kuznetsova.yekaterina@mail.com  </t>
  </si>
  <si>
    <t xml:space="preserve">morozov.mikhail@mail.com  </t>
  </si>
  <si>
    <t xml:space="preserve">fedorova.mariya@mail.com  </t>
  </si>
  <si>
    <t xml:space="preserve">kovalenko.irina@mail.com  </t>
  </si>
  <si>
    <t xml:space="preserve">zaytsev.daniil@mail.com  </t>
  </si>
  <si>
    <t xml:space="preserve">semenov.semen@mail.com  </t>
  </si>
  <si>
    <t xml:space="preserve">shevchenko.anna@mail.com  </t>
  </si>
  <si>
    <t xml:space="preserve">polyakov.nikolay@mail.com  </t>
  </si>
  <si>
    <t xml:space="preserve">egorova.lyudmila@mail.com  </t>
  </si>
  <si>
    <t xml:space="preserve">belov.vyacheslav@mail.com  </t>
  </si>
  <si>
    <t xml:space="preserve">romanov.igor@mail.com  </t>
  </si>
  <si>
    <t xml:space="preserve">gusev.denis@mail.com  </t>
  </si>
  <si>
    <t xml:space="preserve">tikhonov.vasiliy@mail.com  </t>
  </si>
  <si>
    <t xml:space="preserve">solovyev.nikolay@mail.com  </t>
  </si>
  <si>
    <t>sorokin.artem@mail.com</t>
  </si>
  <si>
    <t>orlov.artem@mail.com</t>
  </si>
  <si>
    <t>valya</t>
  </si>
  <si>
    <t>gey</t>
  </si>
  <si>
    <t>Сумма</t>
  </si>
  <si>
    <t>Среднее</t>
  </si>
  <si>
    <t>С нарастающим итогом</t>
  </si>
  <si>
    <t>Количество</t>
  </si>
  <si>
    <t>Премия</t>
  </si>
  <si>
    <t>admin</t>
  </si>
  <si>
    <t>deal_id</t>
  </si>
  <si>
    <t>Продажа</t>
  </si>
  <si>
    <t>завершена</t>
  </si>
  <si>
    <t>Аренда</t>
  </si>
  <si>
    <t>30000.00</t>
  </si>
  <si>
    <t>в процессе</t>
  </si>
  <si>
    <t>250000.00</t>
  </si>
  <si>
    <t>отменена</t>
  </si>
  <si>
    <t>35000.00</t>
  </si>
  <si>
    <t>40000.00</t>
  </si>
  <si>
    <t>600000.00</t>
  </si>
  <si>
    <t>45000.00</t>
  </si>
  <si>
    <t>300000.00</t>
  </si>
  <si>
    <t>25000.00</t>
  </si>
  <si>
    <t>200000.00</t>
  </si>
  <si>
    <t>22000.00</t>
  </si>
  <si>
    <t>490000.00</t>
  </si>
  <si>
    <t>33000.00</t>
  </si>
  <si>
    <t>История сделок за последний месяц</t>
  </si>
  <si>
    <t>320000.00</t>
  </si>
  <si>
    <t>37000.00</t>
  </si>
  <si>
    <t>29000.00</t>
  </si>
  <si>
    <t>450000.00</t>
  </si>
  <si>
    <t>43000.00</t>
  </si>
  <si>
    <t>520000.00</t>
  </si>
  <si>
    <t>34000.00</t>
  </si>
  <si>
    <t>480000.00</t>
  </si>
  <si>
    <t>41000.00</t>
  </si>
  <si>
    <t>560000.00</t>
  </si>
  <si>
    <t>680000.00</t>
  </si>
  <si>
    <t>38000.00</t>
  </si>
  <si>
    <t>590000.00</t>
  </si>
  <si>
    <t>42000.00</t>
  </si>
  <si>
    <t>Улица Краснопресненская, 1</t>
  </si>
  <si>
    <t>Улица Тверская, 2</t>
  </si>
  <si>
    <t>Улица Арбат, 3</t>
  </si>
  <si>
    <t>Улица Чистопрудный бульвар, 4</t>
  </si>
  <si>
    <t>Улица Пушкинская, 5</t>
  </si>
  <si>
    <t>Улица Новая Башиловка, 6</t>
  </si>
  <si>
    <t>Улица Саввинская, 7</t>
  </si>
  <si>
    <t>Улица Малый Гнездниковский, 8</t>
  </si>
  <si>
    <t>Улица Смоленская, 9</t>
  </si>
  <si>
    <t>27000.00</t>
  </si>
  <si>
    <t>Улица Шаболовка, 10</t>
  </si>
  <si>
    <t>Улица Болотная, 11</t>
  </si>
  <si>
    <t>23000.00</t>
  </si>
  <si>
    <t>Улица Льва Толстого, 12</t>
  </si>
  <si>
    <t>750000.00</t>
  </si>
  <si>
    <t>Улица Лубянка, 13</t>
  </si>
  <si>
    <t>60000.00</t>
  </si>
  <si>
    <t>Улица Садовая-Черногрязская, 14</t>
  </si>
  <si>
    <t>800000.00</t>
  </si>
  <si>
    <t>Улица Арбат, 15</t>
  </si>
  <si>
    <t>Улица Грузинская, 16</t>
  </si>
  <si>
    <t>950000.00</t>
  </si>
  <si>
    <t>Улица Остоженка, 17</t>
  </si>
  <si>
    <t>55000.00</t>
  </si>
  <si>
    <t>Улица Никитская, 18</t>
  </si>
  <si>
    <t>630000.00</t>
  </si>
  <si>
    <t>Улица Мясницкая, 19</t>
  </si>
  <si>
    <t>Улица Гоголевский бульвар, 20</t>
  </si>
  <si>
    <t>720000.00</t>
  </si>
  <si>
    <t>Улица Спартаковская, 21</t>
  </si>
  <si>
    <t>31000.00</t>
  </si>
  <si>
    <t>Улица Сретенка, 22</t>
  </si>
  <si>
    <t>790000.00</t>
  </si>
  <si>
    <t>Улица Патриаршие пруды, 23</t>
  </si>
  <si>
    <t>Улица Белорусская, 24</t>
  </si>
  <si>
    <t>670000.00</t>
  </si>
  <si>
    <t>Улица Варварка, 25</t>
  </si>
  <si>
    <t>Улица Садовническая, 26</t>
  </si>
  <si>
    <t>850000.00</t>
  </si>
  <si>
    <t>Улица Тверская, 27</t>
  </si>
  <si>
    <t>Улица Фарфорная, 28</t>
  </si>
  <si>
    <t>910000.00</t>
  </si>
  <si>
    <t>Улица Кутузовская, 29</t>
  </si>
  <si>
    <t>Улица Большая Никитская, 30</t>
  </si>
  <si>
    <t>Улица Камергерский переулок, 31</t>
  </si>
  <si>
    <t>Улица Суворовская, 32</t>
  </si>
  <si>
    <t>580000.00</t>
  </si>
  <si>
    <t>Улица Старая Басманная, 33</t>
  </si>
  <si>
    <t>46000.00</t>
  </si>
  <si>
    <t>Улица Симоновский Вал, 34</t>
  </si>
  <si>
    <t>620000.00</t>
  </si>
  <si>
    <t>Улица Шелковичная, 35</t>
  </si>
  <si>
    <t>Улица Звенигородская, 36</t>
  </si>
  <si>
    <t>920000.00</t>
  </si>
  <si>
    <t>Улица Филипповская, 37</t>
  </si>
  <si>
    <t>Улица Левобережная, 38</t>
  </si>
  <si>
    <t>Улица Серафимовская, 39</t>
  </si>
  <si>
    <t>Улица Ухтомская, 40</t>
  </si>
  <si>
    <t>Улица Чистые пруды, 41</t>
  </si>
  <si>
    <t>Улица Шереметьевская, 42</t>
  </si>
  <si>
    <t>Улица Кожевническая, 43</t>
  </si>
  <si>
    <t>Улица Нижегородская, 44</t>
  </si>
  <si>
    <t>Улица Петровская, 45</t>
  </si>
  <si>
    <t>Улица Краснопольская, 46</t>
  </si>
  <si>
    <t>Улица Ипподромская, 47</t>
  </si>
  <si>
    <t>39000.00</t>
  </si>
  <si>
    <t>Улица Долгоруковская, 48</t>
  </si>
  <si>
    <t>740000.00</t>
  </si>
  <si>
    <t>Улица Дружбы, 49</t>
  </si>
  <si>
    <t>Улица Тульская, 50</t>
  </si>
  <si>
    <t>Улица Королева, 51</t>
  </si>
  <si>
    <t>Улица Малевича, 52</t>
  </si>
  <si>
    <t>930000.00</t>
  </si>
  <si>
    <t>Улица Зоологическая, 53</t>
  </si>
  <si>
    <t>Улица Первомайская, 54</t>
  </si>
  <si>
    <t>Улица Лермонтовская, 55</t>
  </si>
  <si>
    <t>Улица Стрельная, 56</t>
  </si>
  <si>
    <t>Улица Исаакиевская, 57</t>
  </si>
  <si>
    <t>Улица Грайвороновская, 58</t>
  </si>
  <si>
    <t>700000.00</t>
  </si>
  <si>
    <t>Улица Архангельская, 59</t>
  </si>
  <si>
    <t>Улица Герцена, 60</t>
  </si>
  <si>
    <t>550000.00</t>
  </si>
  <si>
    <t>Улица Речной вокзал, 61</t>
  </si>
  <si>
    <t>Улица Клязьминская, 62</t>
  </si>
  <si>
    <t>Улица Кисловодская, 63</t>
  </si>
  <si>
    <t>Улица Бондарная, 64</t>
  </si>
  <si>
    <t>Улица Литейная, 65</t>
  </si>
  <si>
    <t>36000.00</t>
  </si>
  <si>
    <t>Улица Проектируемый, 66</t>
  </si>
  <si>
    <t>650000.00</t>
  </si>
  <si>
    <t>Улица Синяя, 67</t>
  </si>
  <si>
    <t>номер клиента</t>
  </si>
  <si>
    <t>Тип сделки</t>
  </si>
  <si>
    <t>Дата сделки</t>
  </si>
  <si>
    <t>адресс</t>
  </si>
  <si>
    <t>статус сделки</t>
  </si>
  <si>
    <t>стоимость (₽)</t>
  </si>
  <si>
    <t>количество не отмененых сделок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</si>
</sst>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  <numFmt numFmtId="165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5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5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14" fontId="1" fillId="4" borderId="19" xfId="0" applyNumberFormat="1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4" borderId="19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165" fontId="1" fillId="4" borderId="19" xfId="0" applyNumberFormat="1" applyFont="1" applyFill="1" applyBorder="1" applyAlignment="1">
      <alignment horizontal="center" vertical="center"/>
    </xf>
    <xf numFmtId="0" fontId="0" fillId="0" borderId="0" xfId="0" applyNumberFormat="1"/>
    <xf numFmtId="165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1">
    <dxf>
      <numFmt numFmtId="34" formatCode="_-* #,##0.00\ &quot;₽&quot;_-;\-* #,##0.00\ &quot;₽&quot;_-;_-* &quot;-&quot;??\ &quot;₽&quot;_-;_-@_-"/>
      <alignment horizontal="center" vertical="center" textRotation="0" wrapText="0" indent="0" justifyLastLine="0" shrinkToFit="0" readingOrder="0"/>
    </dxf>
    <dxf>
      <numFmt numFmtId="34" formatCode="_-* #,##0.00\ &quot;₽&quot;_-;\-* #,##0.00\ &quot;₽&quot;_-;_-* &quot;-&quot;??\ &quot;₽&quot;_-;_-@_-"/>
      <alignment horizontal="center" vertical="center" textRotation="0" wrapText="0" indent="0" justifyLastLine="0" shrinkToFit="0" readingOrder="0"/>
    </dxf>
    <dxf>
      <numFmt numFmtId="34" formatCode="_-* #,##0.00\ &quot;₽&quot;_-;\-* #,##0.00\ &quot;₽&quot;_-;_-* &quot;-&quot;??\ &quot;₽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,##0.00\ &quot;₽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A2:I22" totalsRowShown="0" headerRowDxfId="7" dataDxfId="6" headerRowCellStyle="Обычный" dataCellStyle="Обычный">
  <autoFilter ref="A2:I22"/>
  <tableColumns count="9">
    <tableColumn id="1" name="Идентификатор (id)" dataDxfId="10" dataCellStyle="Обычный"/>
    <tableColumn id="2" name="ФИО сотрудника" dataDxfId="9" dataCellStyle="Обычный"/>
    <tableColumn id="3" name="Количество сделок" dataDxfId="8" dataCellStyle="Обычный"/>
    <tableColumn id="4" name="количество не отмененых сделок" dataDxfId="5" dataCellStyle="Обычный"/>
    <tableColumn id="5" name="Месячная прибыль (₽)" dataDxfId="4" dataCellStyle="Обычный"/>
    <tableColumn id="6" name="Опыт работы (года)" dataDxfId="3" dataCellStyle="Обычный"/>
    <tableColumn id="7" name="ЗП(не отображать)" dataDxfId="2" dataCellStyle="Обычный">
      <calculatedColumnFormula>(E3*0.3)</calculatedColumnFormula>
    </tableColumn>
    <tableColumn id="8" name="ЗП - НДФЛ (отображать)" dataDxfId="1" dataCellStyle="Обычный">
      <calculatedColumnFormula>G3*0.77</calculatedColumnFormula>
    </tableColumn>
    <tableColumn id="9" name="Премия" dataDxfId="0" dataCellStyle="Обычный">
      <calculatedColumnFormula>IF($F3&gt;2,($G3+(20%+$F3))*0.87,)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orlov.artem@mail.com" TargetMode="External"/><Relationship Id="rId13" Type="http://schemas.openxmlformats.org/officeDocument/2006/relationships/hyperlink" Target="mailto:egorova.lyudmila@mail.com" TargetMode="External"/><Relationship Id="rId18" Type="http://schemas.openxmlformats.org/officeDocument/2006/relationships/hyperlink" Target="mailto:solovyev.nikolay@mail.com" TargetMode="External"/><Relationship Id="rId3" Type="http://schemas.openxmlformats.org/officeDocument/2006/relationships/hyperlink" Target="mailto:alekseyev.aleksey@mail.com" TargetMode="External"/><Relationship Id="rId7" Type="http://schemas.openxmlformats.org/officeDocument/2006/relationships/hyperlink" Target="mailto:kovalenko.irina@mail.com" TargetMode="External"/><Relationship Id="rId12" Type="http://schemas.openxmlformats.org/officeDocument/2006/relationships/hyperlink" Target="mailto:polyakov.nikolay@mail.com" TargetMode="External"/><Relationship Id="rId17" Type="http://schemas.openxmlformats.org/officeDocument/2006/relationships/hyperlink" Target="mailto:tikhonov.vasiliy@mail.com" TargetMode="External"/><Relationship Id="rId2" Type="http://schemas.openxmlformats.org/officeDocument/2006/relationships/hyperlink" Target="mailto:sidorova.svetlana@mail.com" TargetMode="External"/><Relationship Id="rId16" Type="http://schemas.openxmlformats.org/officeDocument/2006/relationships/hyperlink" Target="mailto:gusev.denis@mail.com" TargetMode="External"/><Relationship Id="rId1" Type="http://schemas.openxmlformats.org/officeDocument/2006/relationships/hyperlink" Target="mailto:petrov.petr@mail.com" TargetMode="External"/><Relationship Id="rId6" Type="http://schemas.openxmlformats.org/officeDocument/2006/relationships/hyperlink" Target="mailto:fedorova.mariya@mail.com" TargetMode="External"/><Relationship Id="rId11" Type="http://schemas.openxmlformats.org/officeDocument/2006/relationships/hyperlink" Target="mailto:shevchenko.anna@mail.com" TargetMode="External"/><Relationship Id="rId5" Type="http://schemas.openxmlformats.org/officeDocument/2006/relationships/hyperlink" Target="mailto:morozov.mikhail@mail.com" TargetMode="External"/><Relationship Id="rId15" Type="http://schemas.openxmlformats.org/officeDocument/2006/relationships/hyperlink" Target="mailto:romanov.igor@mail.com" TargetMode="External"/><Relationship Id="rId10" Type="http://schemas.openxmlformats.org/officeDocument/2006/relationships/hyperlink" Target="mailto:semenov.semen@mail.com" TargetMode="External"/><Relationship Id="rId19" Type="http://schemas.openxmlformats.org/officeDocument/2006/relationships/hyperlink" Target="mailto:sorokin.artem@mail.com" TargetMode="External"/><Relationship Id="rId4" Type="http://schemas.openxmlformats.org/officeDocument/2006/relationships/hyperlink" Target="mailto:kuznetsova.yekaterina@mail.com" TargetMode="External"/><Relationship Id="rId9" Type="http://schemas.openxmlformats.org/officeDocument/2006/relationships/hyperlink" Target="mailto:zaytsev.daniil@mail.com" TargetMode="External"/><Relationship Id="rId14" Type="http://schemas.openxmlformats.org/officeDocument/2006/relationships/hyperlink" Target="mailto:belov.vyacheslav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46"/>
  <sheetViews>
    <sheetView zoomScale="145" zoomScaleNormal="145" workbookViewId="0">
      <selection activeCell="I19" sqref="I19"/>
    </sheetView>
  </sheetViews>
  <sheetFormatPr defaultRowHeight="15" x14ac:dyDescent="0.25"/>
  <cols>
    <col min="1" max="1" width="20.28515625" customWidth="1"/>
    <col min="2" max="2" width="33.5703125" customWidth="1"/>
    <col min="3" max="3" width="19.5703125" customWidth="1"/>
    <col min="4" max="4" width="32.42578125" customWidth="1"/>
    <col min="5" max="5" width="22.42578125" customWidth="1"/>
    <col min="6" max="6" width="19.7109375" customWidth="1"/>
    <col min="7" max="7" width="24.140625" customWidth="1"/>
    <col min="8" max="8" width="23.7109375" customWidth="1"/>
    <col min="9" max="9" width="19.28515625" customWidth="1"/>
  </cols>
  <sheetData>
    <row r="1" spans="1:9" ht="15.75" thickBot="1" x14ac:dyDescent="0.3">
      <c r="A1" s="15" t="s">
        <v>1</v>
      </c>
      <c r="B1" s="16"/>
      <c r="C1" s="16"/>
      <c r="D1" s="16"/>
      <c r="E1" s="16"/>
      <c r="F1" s="16"/>
      <c r="G1" s="16"/>
      <c r="H1" s="17"/>
    </row>
    <row r="2" spans="1:9" x14ac:dyDescent="0.25">
      <c r="A2" s="1" t="s">
        <v>4</v>
      </c>
      <c r="B2" s="1" t="s">
        <v>0</v>
      </c>
      <c r="C2" s="1" t="s">
        <v>2</v>
      </c>
      <c r="D2" s="1" t="s">
        <v>209</v>
      </c>
      <c r="E2" s="1" t="s">
        <v>24</v>
      </c>
      <c r="F2" s="1" t="s">
        <v>3</v>
      </c>
      <c r="G2" s="1" t="s">
        <v>26</v>
      </c>
      <c r="H2" s="1" t="s">
        <v>27</v>
      </c>
      <c r="I2" s="1" t="s">
        <v>76</v>
      </c>
    </row>
    <row r="3" spans="1:9" x14ac:dyDescent="0.25">
      <c r="A3" s="1">
        <v>1</v>
      </c>
      <c r="B3" s="1" t="s">
        <v>5</v>
      </c>
      <c r="C3" s="1">
        <v>3</v>
      </c>
      <c r="D3" s="1">
        <v>2</v>
      </c>
      <c r="E3" s="46">
        <v>360000</v>
      </c>
      <c r="F3" s="1">
        <v>5</v>
      </c>
      <c r="G3" s="47">
        <f t="shared" ref="G3:G22" si="0">(E3*0.3)</f>
        <v>108000</v>
      </c>
      <c r="H3" s="47">
        <f t="shared" ref="H3:H22" si="1">G3*0.77</f>
        <v>83160</v>
      </c>
      <c r="I3" s="47">
        <f>IF($F3&gt;2,($G3+(20%+$F3))*0.87,)</f>
        <v>93964.52399999999</v>
      </c>
    </row>
    <row r="4" spans="1:9" x14ac:dyDescent="0.25">
      <c r="A4" s="1">
        <v>2</v>
      </c>
      <c r="B4" s="1" t="s">
        <v>6</v>
      </c>
      <c r="C4" s="1">
        <v>2</v>
      </c>
      <c r="D4" s="1">
        <v>2</v>
      </c>
      <c r="E4" s="46">
        <v>480000</v>
      </c>
      <c r="F4" s="1">
        <v>7</v>
      </c>
      <c r="G4" s="47">
        <f t="shared" si="0"/>
        <v>144000</v>
      </c>
      <c r="H4" s="47">
        <f t="shared" si="1"/>
        <v>110880</v>
      </c>
      <c r="I4" s="47">
        <f>IF($F4&gt;2,($G4+(20%+$F4))*0.87,)</f>
        <v>125286.26400000001</v>
      </c>
    </row>
    <row r="5" spans="1:9" x14ac:dyDescent="0.25">
      <c r="A5" s="1">
        <v>3</v>
      </c>
      <c r="B5" s="1" t="s">
        <v>7</v>
      </c>
      <c r="C5" s="1">
        <v>5</v>
      </c>
      <c r="D5" s="1">
        <v>4</v>
      </c>
      <c r="E5" s="46">
        <v>607000</v>
      </c>
      <c r="F5" s="1">
        <v>2</v>
      </c>
      <c r="G5" s="47">
        <f t="shared" si="0"/>
        <v>182100</v>
      </c>
      <c r="H5" s="47">
        <f t="shared" si="1"/>
        <v>140217</v>
      </c>
      <c r="I5" s="47">
        <f>IF($F5&gt;2,($G5+(20%+$F5))*0.87,)</f>
        <v>0</v>
      </c>
    </row>
    <row r="6" spans="1:9" x14ac:dyDescent="0.25">
      <c r="A6" s="1">
        <v>4</v>
      </c>
      <c r="B6" s="1" t="s">
        <v>8</v>
      </c>
      <c r="C6" s="1">
        <v>5</v>
      </c>
      <c r="D6" s="1">
        <v>3</v>
      </c>
      <c r="E6" s="46">
        <v>833000</v>
      </c>
      <c r="F6" s="1">
        <v>10</v>
      </c>
      <c r="G6" s="47">
        <f t="shared" si="0"/>
        <v>249900</v>
      </c>
      <c r="H6" s="47">
        <f t="shared" si="1"/>
        <v>192423</v>
      </c>
      <c r="I6" s="47">
        <f>IF($F6&gt;2,($G6+(20%+$F6))*0.87,)</f>
        <v>217421.87400000001</v>
      </c>
    </row>
    <row r="7" spans="1:9" x14ac:dyDescent="0.25">
      <c r="A7" s="1">
        <v>5</v>
      </c>
      <c r="B7" s="1" t="s">
        <v>9</v>
      </c>
      <c r="C7" s="1">
        <v>2</v>
      </c>
      <c r="D7" s="1">
        <v>2</v>
      </c>
      <c r="E7" s="46">
        <v>995000</v>
      </c>
      <c r="F7" s="1">
        <v>4</v>
      </c>
      <c r="G7" s="47">
        <f t="shared" si="0"/>
        <v>298500</v>
      </c>
      <c r="H7" s="47">
        <f t="shared" si="1"/>
        <v>229845</v>
      </c>
      <c r="I7" s="47">
        <f>IF($F7&gt;2,($G7+(20%+$F7))*0.87,)</f>
        <v>259698.65400000001</v>
      </c>
    </row>
    <row r="8" spans="1:9" x14ac:dyDescent="0.25">
      <c r="A8" s="1">
        <v>6</v>
      </c>
      <c r="B8" s="1" t="s">
        <v>10</v>
      </c>
      <c r="C8" s="1">
        <v>4</v>
      </c>
      <c r="D8" s="1">
        <v>3</v>
      </c>
      <c r="E8" s="46">
        <v>810000</v>
      </c>
      <c r="F8" s="1">
        <v>6</v>
      </c>
      <c r="G8" s="47">
        <f t="shared" si="0"/>
        <v>243000</v>
      </c>
      <c r="H8" s="47">
        <f t="shared" si="1"/>
        <v>187110</v>
      </c>
      <c r="I8" s="47">
        <f>IF($F8&gt;2,($G8+(20%+$F8))*0.87,)</f>
        <v>211415.394</v>
      </c>
    </row>
    <row r="9" spans="1:9" x14ac:dyDescent="0.25">
      <c r="A9" s="1">
        <v>7</v>
      </c>
      <c r="B9" s="1" t="s">
        <v>11</v>
      </c>
      <c r="C9" s="1">
        <v>3</v>
      </c>
      <c r="D9" s="1">
        <v>3</v>
      </c>
      <c r="E9" s="46">
        <v>859000</v>
      </c>
      <c r="F9" s="1">
        <v>3</v>
      </c>
      <c r="G9" s="47">
        <f t="shared" si="0"/>
        <v>257700</v>
      </c>
      <c r="H9" s="47">
        <f t="shared" si="1"/>
        <v>198429</v>
      </c>
      <c r="I9" s="47">
        <f>IF($F9&gt;2,($G9+(20%+$F9))*0.87,)</f>
        <v>224201.78400000001</v>
      </c>
    </row>
    <row r="10" spans="1:9" x14ac:dyDescent="0.25">
      <c r="A10" s="1">
        <v>8</v>
      </c>
      <c r="B10" s="1" t="s">
        <v>12</v>
      </c>
      <c r="C10" s="1">
        <v>5</v>
      </c>
      <c r="D10" s="1">
        <v>4</v>
      </c>
      <c r="E10" s="46">
        <v>1653000</v>
      </c>
      <c r="F10" s="1">
        <v>1</v>
      </c>
      <c r="G10" s="47">
        <f t="shared" si="0"/>
        <v>495900</v>
      </c>
      <c r="H10" s="47">
        <f t="shared" si="1"/>
        <v>381843</v>
      </c>
      <c r="I10" s="47">
        <f>IF($F10&gt;2,($G10+(20%+$F10))*0.87,)</f>
        <v>0</v>
      </c>
    </row>
    <row r="11" spans="1:9" x14ac:dyDescent="0.25">
      <c r="A11" s="1">
        <v>9</v>
      </c>
      <c r="B11" s="1" t="s">
        <v>13</v>
      </c>
      <c r="C11" s="1">
        <v>4</v>
      </c>
      <c r="D11" s="1">
        <v>4</v>
      </c>
      <c r="E11" s="46">
        <v>643000</v>
      </c>
      <c r="F11" s="1">
        <v>8</v>
      </c>
      <c r="G11" s="47">
        <f t="shared" si="0"/>
        <v>192900</v>
      </c>
      <c r="H11" s="47">
        <f t="shared" si="1"/>
        <v>148533</v>
      </c>
      <c r="I11" s="47">
        <f>IF($F11&gt;2,($G11+(20%+$F11))*0.87,)</f>
        <v>167830.13400000002</v>
      </c>
    </row>
    <row r="12" spans="1:9" x14ac:dyDescent="0.25">
      <c r="A12" s="1">
        <v>10</v>
      </c>
      <c r="B12" s="1" t="s">
        <v>25</v>
      </c>
      <c r="C12" s="1">
        <v>1</v>
      </c>
      <c r="D12" s="1">
        <v>1</v>
      </c>
      <c r="E12" s="46">
        <v>46000</v>
      </c>
      <c r="F12" s="1">
        <v>2</v>
      </c>
      <c r="G12" s="47">
        <f t="shared" si="0"/>
        <v>13800</v>
      </c>
      <c r="H12" s="47">
        <f t="shared" si="1"/>
        <v>10626</v>
      </c>
      <c r="I12" s="47">
        <f>IF($F12&gt;2,($G12+(20%+$F12))*0.87,)</f>
        <v>0</v>
      </c>
    </row>
    <row r="13" spans="1:9" x14ac:dyDescent="0.25">
      <c r="A13" s="1">
        <v>11</v>
      </c>
      <c r="B13" s="1" t="s">
        <v>14</v>
      </c>
      <c r="C13" s="1">
        <v>4</v>
      </c>
      <c r="D13" s="1">
        <v>3</v>
      </c>
      <c r="E13" s="46">
        <v>997000</v>
      </c>
      <c r="F13" s="1">
        <v>5</v>
      </c>
      <c r="G13" s="47">
        <f t="shared" si="0"/>
        <v>299100</v>
      </c>
      <c r="H13" s="47">
        <f t="shared" si="1"/>
        <v>230307</v>
      </c>
      <c r="I13" s="47">
        <f>IF($F13&gt;2,($G13+(20%+$F13))*0.87,)</f>
        <v>260221.524</v>
      </c>
    </row>
    <row r="14" spans="1:9" x14ac:dyDescent="0.25">
      <c r="A14" s="1">
        <v>12</v>
      </c>
      <c r="B14" s="1" t="s">
        <v>15</v>
      </c>
      <c r="C14" s="1">
        <v>5</v>
      </c>
      <c r="D14" s="1">
        <v>3</v>
      </c>
      <c r="E14" s="46">
        <v>818000</v>
      </c>
      <c r="F14" s="1">
        <v>3</v>
      </c>
      <c r="G14" s="47">
        <f t="shared" si="0"/>
        <v>245400</v>
      </c>
      <c r="H14" s="47">
        <f t="shared" si="1"/>
        <v>188958</v>
      </c>
      <c r="I14" s="47">
        <f>IF($F14&gt;2,($G14+(20%+$F14))*0.87,)</f>
        <v>213500.78400000001</v>
      </c>
    </row>
    <row r="15" spans="1:9" x14ac:dyDescent="0.25">
      <c r="A15" s="1">
        <v>13</v>
      </c>
      <c r="B15" s="1" t="s">
        <v>16</v>
      </c>
      <c r="C15" s="1">
        <v>3</v>
      </c>
      <c r="D15" s="1">
        <v>3</v>
      </c>
      <c r="E15" s="46">
        <v>763000</v>
      </c>
      <c r="F15" s="1">
        <v>9</v>
      </c>
      <c r="G15" s="47">
        <f t="shared" si="0"/>
        <v>228900</v>
      </c>
      <c r="H15" s="47">
        <f t="shared" si="1"/>
        <v>176253</v>
      </c>
      <c r="I15" s="47">
        <f>IF($F15&gt;2,($G15+(20%+$F15))*0.87,)</f>
        <v>199151.00400000002</v>
      </c>
    </row>
    <row r="16" spans="1:9" x14ac:dyDescent="0.25">
      <c r="A16" s="1">
        <v>14</v>
      </c>
      <c r="B16" s="1" t="s">
        <v>17</v>
      </c>
      <c r="C16" s="1">
        <v>2</v>
      </c>
      <c r="D16" s="1">
        <v>1</v>
      </c>
      <c r="E16" s="46">
        <v>39000</v>
      </c>
      <c r="F16" s="1">
        <v>7</v>
      </c>
      <c r="G16" s="47">
        <f t="shared" si="0"/>
        <v>11700</v>
      </c>
      <c r="H16" s="47">
        <f t="shared" si="1"/>
        <v>9009</v>
      </c>
      <c r="I16" s="47">
        <f>IF($F16&gt;2,($G16+(20%+$F16))*0.87,)</f>
        <v>10185.264000000001</v>
      </c>
    </row>
    <row r="17" spans="1:9" x14ac:dyDescent="0.25">
      <c r="A17" s="1">
        <v>15</v>
      </c>
      <c r="B17" s="1" t="s">
        <v>18</v>
      </c>
      <c r="C17" s="1">
        <v>2</v>
      </c>
      <c r="D17" s="1">
        <v>2</v>
      </c>
      <c r="E17" s="46">
        <v>773000</v>
      </c>
      <c r="F17" s="1">
        <v>9</v>
      </c>
      <c r="G17" s="47">
        <f t="shared" si="0"/>
        <v>231900</v>
      </c>
      <c r="H17" s="47">
        <f t="shared" si="1"/>
        <v>178563</v>
      </c>
      <c r="I17" s="47">
        <f>IF($F17&gt;2,($G17+(20%+$F17))*0.87,)</f>
        <v>201761.00400000002</v>
      </c>
    </row>
    <row r="18" spans="1:9" x14ac:dyDescent="0.25">
      <c r="A18" s="1">
        <v>16</v>
      </c>
      <c r="B18" s="1" t="s">
        <v>23</v>
      </c>
      <c r="C18" s="1">
        <v>2</v>
      </c>
      <c r="D18" s="1">
        <v>1</v>
      </c>
      <c r="E18" s="46">
        <v>38000</v>
      </c>
      <c r="F18" s="1">
        <v>4</v>
      </c>
      <c r="G18" s="47">
        <f t="shared" si="0"/>
        <v>11400</v>
      </c>
      <c r="H18" s="47">
        <f t="shared" si="1"/>
        <v>8778</v>
      </c>
      <c r="I18" s="47">
        <f>IF($F18&gt;2,($G18+(20%+$F18))*0.87,)</f>
        <v>9921.6540000000005</v>
      </c>
    </row>
    <row r="19" spans="1:9" x14ac:dyDescent="0.25">
      <c r="A19" s="1">
        <v>17</v>
      </c>
      <c r="B19" s="1" t="s">
        <v>22</v>
      </c>
      <c r="C19" s="1">
        <v>4</v>
      </c>
      <c r="D19" s="1">
        <v>3</v>
      </c>
      <c r="E19" s="46">
        <v>1006000</v>
      </c>
      <c r="F19" s="1">
        <v>1</v>
      </c>
      <c r="G19" s="47">
        <f t="shared" si="0"/>
        <v>301800</v>
      </c>
      <c r="H19" s="47">
        <f t="shared" si="1"/>
        <v>232386</v>
      </c>
      <c r="I19" s="47">
        <f>IF($F19&gt;2,($G19+(20%+$F19))*0.87,)</f>
        <v>0</v>
      </c>
    </row>
    <row r="20" spans="1:9" x14ac:dyDescent="0.25">
      <c r="A20" s="1">
        <v>18</v>
      </c>
      <c r="B20" s="1" t="s">
        <v>21</v>
      </c>
      <c r="C20" s="1">
        <v>2</v>
      </c>
      <c r="D20" s="1">
        <v>2</v>
      </c>
      <c r="E20" s="46">
        <v>642000</v>
      </c>
      <c r="F20" s="1">
        <v>1</v>
      </c>
      <c r="G20" s="47">
        <f t="shared" si="0"/>
        <v>192600</v>
      </c>
      <c r="H20" s="47">
        <f t="shared" si="1"/>
        <v>148302</v>
      </c>
      <c r="I20" s="47">
        <f>IF($F20&gt;2,($G20+(20%+$F20))*0.87,)</f>
        <v>0</v>
      </c>
    </row>
    <row r="21" spans="1:9" x14ac:dyDescent="0.25">
      <c r="A21" s="1">
        <v>19</v>
      </c>
      <c r="B21" s="1" t="s">
        <v>20</v>
      </c>
      <c r="C21" s="1">
        <v>5</v>
      </c>
      <c r="D21" s="1">
        <v>3</v>
      </c>
      <c r="E21" s="46">
        <v>632000</v>
      </c>
      <c r="F21" s="1">
        <v>2</v>
      </c>
      <c r="G21" s="47">
        <f t="shared" si="0"/>
        <v>189600</v>
      </c>
      <c r="H21" s="47">
        <f t="shared" si="1"/>
        <v>145992</v>
      </c>
      <c r="I21" s="47">
        <f>IF($F21&gt;2,($G21+(20%+$F21))*0.87,)</f>
        <v>0</v>
      </c>
    </row>
    <row r="22" spans="1:9" ht="15.75" thickBot="1" x14ac:dyDescent="0.3">
      <c r="A22" s="1">
        <v>20</v>
      </c>
      <c r="B22" s="1" t="s">
        <v>19</v>
      </c>
      <c r="C22" s="1">
        <v>4</v>
      </c>
      <c r="D22" s="1">
        <v>3</v>
      </c>
      <c r="E22" s="46">
        <v>908000</v>
      </c>
      <c r="F22" s="1">
        <v>1</v>
      </c>
      <c r="G22" s="47">
        <f t="shared" si="0"/>
        <v>272400</v>
      </c>
      <c r="H22" s="47">
        <f t="shared" si="1"/>
        <v>209748</v>
      </c>
      <c r="I22" s="47">
        <f>IF($F22&gt;2,($G22+(20%+$F22))*0.87,)</f>
        <v>0</v>
      </c>
    </row>
    <row r="23" spans="1:9" x14ac:dyDescent="0.25">
      <c r="A23" s="26"/>
      <c r="B23" s="26"/>
      <c r="C23" s="26"/>
      <c r="D23" s="26"/>
      <c r="E23" s="26"/>
      <c r="F23" s="26"/>
      <c r="G23" s="27"/>
      <c r="H23" s="28"/>
    </row>
    <row r="25" spans="1:9" ht="15.75" thickBot="1" x14ac:dyDescent="0.3"/>
    <row r="26" spans="1:9" ht="15.75" thickBot="1" x14ac:dyDescent="0.3">
      <c r="A26" s="6"/>
      <c r="B26" s="5"/>
      <c r="C26" s="3"/>
    </row>
    <row r="27" spans="1:9" x14ac:dyDescent="0.25">
      <c r="A27" s="7"/>
      <c r="B27" s="5"/>
      <c r="C27" s="2"/>
    </row>
    <row r="28" spans="1:9" x14ac:dyDescent="0.25">
      <c r="A28" s="7"/>
      <c r="C28" s="2"/>
    </row>
    <row r="29" spans="1:9" x14ac:dyDescent="0.25">
      <c r="A29" s="7"/>
      <c r="C29" s="2"/>
    </row>
    <row r="30" spans="1:9" x14ac:dyDescent="0.25">
      <c r="A30" s="7"/>
      <c r="C30" s="2"/>
    </row>
    <row r="31" spans="1:9" x14ac:dyDescent="0.25">
      <c r="A31" s="7"/>
      <c r="C31" s="2"/>
    </row>
    <row r="32" spans="1:9" x14ac:dyDescent="0.25">
      <c r="A32" s="7"/>
      <c r="C32" s="2"/>
    </row>
    <row r="33" spans="1:3" x14ac:dyDescent="0.25">
      <c r="A33" s="7"/>
      <c r="C33" s="2"/>
    </row>
    <row r="34" spans="1:3" x14ac:dyDescent="0.25">
      <c r="A34" s="7"/>
      <c r="C34" s="2"/>
    </row>
    <row r="35" spans="1:3" x14ac:dyDescent="0.25">
      <c r="A35" s="7"/>
      <c r="C35" s="2"/>
    </row>
    <row r="36" spans="1:3" x14ac:dyDescent="0.25">
      <c r="A36" s="7"/>
      <c r="C36" s="2"/>
    </row>
    <row r="37" spans="1:3" x14ac:dyDescent="0.25">
      <c r="A37" s="7"/>
      <c r="C37" s="2"/>
    </row>
    <row r="38" spans="1:3" x14ac:dyDescent="0.25">
      <c r="A38" s="7"/>
      <c r="C38" s="2"/>
    </row>
    <row r="39" spans="1:3" x14ac:dyDescent="0.25">
      <c r="A39" s="7"/>
      <c r="C39" s="2"/>
    </row>
    <row r="40" spans="1:3" x14ac:dyDescent="0.25">
      <c r="A40" s="7"/>
      <c r="C40" s="2"/>
    </row>
    <row r="41" spans="1:3" x14ac:dyDescent="0.25">
      <c r="A41" s="7"/>
      <c r="C41" s="2"/>
    </row>
    <row r="42" spans="1:3" x14ac:dyDescent="0.25">
      <c r="A42" s="7"/>
      <c r="C42" s="2"/>
    </row>
    <row r="43" spans="1:3" x14ac:dyDescent="0.25">
      <c r="A43" s="7"/>
      <c r="C43" s="2"/>
    </row>
    <row r="44" spans="1:3" x14ac:dyDescent="0.25">
      <c r="A44" s="7"/>
      <c r="C44" s="2"/>
    </row>
    <row r="45" spans="1:3" x14ac:dyDescent="0.25">
      <c r="A45" s="7"/>
      <c r="C45" s="2"/>
    </row>
    <row r="46" spans="1:3" ht="15.75" thickBot="1" x14ac:dyDescent="0.3">
      <c r="A46" s="8"/>
      <c r="C46" s="3"/>
    </row>
  </sheetData>
  <mergeCells count="1">
    <mergeCell ref="A1:H1"/>
  </mergeCells>
  <conditionalFormatting sqref="I3:I2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145" zoomScaleNormal="145" workbookViewId="0">
      <selection activeCell="A22" sqref="A22"/>
    </sheetView>
  </sheetViews>
  <sheetFormatPr defaultRowHeight="15" x14ac:dyDescent="0.25"/>
  <cols>
    <col min="1" max="1" width="33" customWidth="1"/>
    <col min="2" max="2" width="19" customWidth="1"/>
  </cols>
  <sheetData>
    <row r="1" spans="1:2" ht="15.75" thickBot="1" x14ac:dyDescent="0.3">
      <c r="A1" s="4" t="s">
        <v>29</v>
      </c>
      <c r="B1" s="4" t="s">
        <v>28</v>
      </c>
    </row>
    <row r="2" spans="1:2" x14ac:dyDescent="0.25">
      <c r="A2" s="11" t="s">
        <v>50</v>
      </c>
      <c r="B2" s="9" t="s">
        <v>30</v>
      </c>
    </row>
    <row r="3" spans="1:2" x14ac:dyDescent="0.25">
      <c r="A3" s="12" t="s">
        <v>51</v>
      </c>
      <c r="B3" s="9" t="s">
        <v>31</v>
      </c>
    </row>
    <row r="4" spans="1:2" x14ac:dyDescent="0.25">
      <c r="A4" s="12" t="s">
        <v>52</v>
      </c>
      <c r="B4" s="9" t="s">
        <v>32</v>
      </c>
    </row>
    <row r="5" spans="1:2" x14ac:dyDescent="0.25">
      <c r="A5" s="12" t="s">
        <v>53</v>
      </c>
      <c r="B5" s="9" t="s">
        <v>33</v>
      </c>
    </row>
    <row r="6" spans="1:2" x14ac:dyDescent="0.25">
      <c r="A6" s="12" t="s">
        <v>54</v>
      </c>
      <c r="B6" s="9" t="s">
        <v>34</v>
      </c>
    </row>
    <row r="7" spans="1:2" x14ac:dyDescent="0.25">
      <c r="A7" s="12" t="s">
        <v>55</v>
      </c>
      <c r="B7" s="9" t="s">
        <v>35</v>
      </c>
    </row>
    <row r="8" spans="1:2" x14ac:dyDescent="0.25">
      <c r="A8" s="12" t="s">
        <v>56</v>
      </c>
      <c r="B8" s="9" t="s">
        <v>36</v>
      </c>
    </row>
    <row r="9" spans="1:2" x14ac:dyDescent="0.25">
      <c r="A9" s="12" t="s">
        <v>57</v>
      </c>
      <c r="B9" s="9" t="s">
        <v>37</v>
      </c>
    </row>
    <row r="10" spans="1:2" x14ac:dyDescent="0.25">
      <c r="A10" s="12" t="s">
        <v>69</v>
      </c>
      <c r="B10" s="9" t="s">
        <v>38</v>
      </c>
    </row>
    <row r="11" spans="1:2" x14ac:dyDescent="0.25">
      <c r="A11" s="12" t="s">
        <v>58</v>
      </c>
      <c r="B11" s="9" t="s">
        <v>39</v>
      </c>
    </row>
    <row r="12" spans="1:2" x14ac:dyDescent="0.25">
      <c r="A12" s="12" t="s">
        <v>59</v>
      </c>
      <c r="B12" s="9" t="s">
        <v>40</v>
      </c>
    </row>
    <row r="13" spans="1:2" x14ac:dyDescent="0.25">
      <c r="A13" s="12" t="s">
        <v>60</v>
      </c>
      <c r="B13" s="9" t="s">
        <v>41</v>
      </c>
    </row>
    <row r="14" spans="1:2" x14ac:dyDescent="0.25">
      <c r="A14" s="12" t="s">
        <v>61</v>
      </c>
      <c r="B14" s="9" t="s">
        <v>42</v>
      </c>
    </row>
    <row r="15" spans="1:2" x14ac:dyDescent="0.25">
      <c r="A15" s="12" t="s">
        <v>62</v>
      </c>
      <c r="B15" s="9" t="s">
        <v>43</v>
      </c>
    </row>
    <row r="16" spans="1:2" x14ac:dyDescent="0.25">
      <c r="A16" s="12" t="s">
        <v>63</v>
      </c>
      <c r="B16" s="9" t="s">
        <v>44</v>
      </c>
    </row>
    <row r="17" spans="1:3" x14ac:dyDescent="0.25">
      <c r="A17" s="12" t="s">
        <v>64</v>
      </c>
      <c r="B17" s="9" t="s">
        <v>45</v>
      </c>
    </row>
    <row r="18" spans="1:3" x14ac:dyDescent="0.25">
      <c r="A18" s="12" t="s">
        <v>65</v>
      </c>
      <c r="B18" s="9" t="s">
        <v>46</v>
      </c>
    </row>
    <row r="19" spans="1:3" x14ac:dyDescent="0.25">
      <c r="A19" s="12" t="s">
        <v>66</v>
      </c>
      <c r="B19" s="9" t="s">
        <v>47</v>
      </c>
    </row>
    <row r="20" spans="1:3" x14ac:dyDescent="0.25">
      <c r="A20" s="12" t="s">
        <v>67</v>
      </c>
      <c r="B20" s="9" t="s">
        <v>48</v>
      </c>
    </row>
    <row r="21" spans="1:3" ht="15.75" thickBot="1" x14ac:dyDescent="0.3">
      <c r="A21" s="13" t="s">
        <v>68</v>
      </c>
      <c r="B21" s="10" t="s">
        <v>49</v>
      </c>
    </row>
    <row r="22" spans="1:3" x14ac:dyDescent="0.25">
      <c r="A22" t="s">
        <v>70</v>
      </c>
      <c r="B22" s="14" t="s">
        <v>71</v>
      </c>
      <c r="C22" t="s">
        <v>77</v>
      </c>
    </row>
  </sheetData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K69"/>
  <sheetViews>
    <sheetView tabSelected="1" topLeftCell="A28" zoomScale="115" zoomScaleNormal="115" workbookViewId="0">
      <selection activeCell="D3" sqref="D3"/>
    </sheetView>
  </sheetViews>
  <sheetFormatPr defaultRowHeight="15" x14ac:dyDescent="0.25"/>
  <cols>
    <col min="1" max="1" width="9.7109375" customWidth="1"/>
    <col min="2" max="2" width="14.42578125" customWidth="1"/>
    <col min="3" max="3" width="13.42578125" customWidth="1"/>
    <col min="4" max="4" width="19.85546875" customWidth="1"/>
    <col min="5" max="5" width="17.140625" customWidth="1"/>
    <col min="6" max="6" width="33.140625" customWidth="1"/>
    <col min="7" max="7" width="15.5703125" customWidth="1"/>
    <col min="8" max="8" width="33.85546875" customWidth="1"/>
    <col min="10" max="10" width="12" customWidth="1"/>
    <col min="11" max="11" width="17.28515625" customWidth="1"/>
  </cols>
  <sheetData>
    <row r="1" spans="1:11" x14ac:dyDescent="0.25">
      <c r="A1" s="22" t="s">
        <v>96</v>
      </c>
      <c r="B1" s="22"/>
      <c r="C1" s="22"/>
      <c r="D1" s="22"/>
      <c r="E1" s="22"/>
      <c r="F1" s="22"/>
      <c r="G1" s="22"/>
    </row>
    <row r="2" spans="1:11" ht="15.75" thickBot="1" x14ac:dyDescent="0.3">
      <c r="A2" s="29" t="s">
        <v>78</v>
      </c>
      <c r="B2" s="30" t="s">
        <v>205</v>
      </c>
      <c r="C2" s="30" t="s">
        <v>204</v>
      </c>
      <c r="D2" s="30" t="s">
        <v>208</v>
      </c>
      <c r="E2" s="30" t="s">
        <v>203</v>
      </c>
      <c r="F2" s="30" t="s">
        <v>206</v>
      </c>
      <c r="G2" s="31" t="s">
        <v>207</v>
      </c>
    </row>
    <row r="3" spans="1:11" ht="15.75" thickBot="1" x14ac:dyDescent="0.3">
      <c r="A3" s="32">
        <v>1</v>
      </c>
      <c r="B3" s="33">
        <v>44927</v>
      </c>
      <c r="C3" s="34" t="s">
        <v>79</v>
      </c>
      <c r="D3" s="44" t="s">
        <v>97</v>
      </c>
      <c r="E3" s="34">
        <v>1</v>
      </c>
      <c r="F3" s="34" t="s">
        <v>111</v>
      </c>
      <c r="G3" s="35" t="s">
        <v>80</v>
      </c>
      <c r="H3" s="23" t="s">
        <v>5</v>
      </c>
      <c r="I3" t="str">
        <f>IF(G3&lt;&gt;"отменена","да",)</f>
        <v>да</v>
      </c>
      <c r="J3" s="45" t="str">
        <f>IF(I3 = "да",D3,0)</f>
        <v>320000.00</v>
      </c>
      <c r="K3" s="40">
        <f>SUM(J3,J4)</f>
        <v>0</v>
      </c>
    </row>
    <row r="4" spans="1:11" ht="15.75" thickBot="1" x14ac:dyDescent="0.3">
      <c r="A4" s="36">
        <v>2</v>
      </c>
      <c r="B4" s="37">
        <v>44928</v>
      </c>
      <c r="C4" s="38" t="s">
        <v>81</v>
      </c>
      <c r="D4" s="42" t="s">
        <v>87</v>
      </c>
      <c r="E4" s="38">
        <v>2</v>
      </c>
      <c r="F4" s="38" t="s">
        <v>112</v>
      </c>
      <c r="G4" s="39" t="s">
        <v>80</v>
      </c>
      <c r="H4" s="23" t="s">
        <v>5</v>
      </c>
      <c r="I4" t="str">
        <f t="shared" ref="I4:I67" si="0">IF(G4&lt;&gt;"отменена","да",)</f>
        <v>да</v>
      </c>
      <c r="J4" s="45" t="str">
        <f t="shared" ref="J4:J67" si="1">IF(I4 = "да",D4,0)</f>
        <v>40000.00</v>
      </c>
      <c r="K4" s="40"/>
    </row>
    <row r="5" spans="1:11" x14ac:dyDescent="0.25">
      <c r="A5" s="32">
        <v>3</v>
      </c>
      <c r="B5" s="33">
        <v>44929</v>
      </c>
      <c r="C5" s="34" t="s">
        <v>79</v>
      </c>
      <c r="D5" s="41" t="s">
        <v>84</v>
      </c>
      <c r="E5" s="34">
        <v>3</v>
      </c>
      <c r="F5" s="34" t="s">
        <v>113</v>
      </c>
      <c r="G5" s="35" t="s">
        <v>85</v>
      </c>
      <c r="H5" s="23" t="s">
        <v>5</v>
      </c>
      <c r="I5">
        <f t="shared" si="0"/>
        <v>0</v>
      </c>
      <c r="J5" s="45">
        <f t="shared" si="1"/>
        <v>0</v>
      </c>
    </row>
    <row r="6" spans="1:11" x14ac:dyDescent="0.25">
      <c r="A6" s="36">
        <v>4</v>
      </c>
      <c r="B6" s="37">
        <v>44930</v>
      </c>
      <c r="C6" s="38" t="s">
        <v>81</v>
      </c>
      <c r="D6" s="42" t="s">
        <v>82</v>
      </c>
      <c r="E6" s="38">
        <v>4</v>
      </c>
      <c r="F6" s="38" t="s">
        <v>114</v>
      </c>
      <c r="G6" s="39" t="s">
        <v>83</v>
      </c>
      <c r="H6" s="24" t="s">
        <v>6</v>
      </c>
      <c r="I6" t="str">
        <f t="shared" si="0"/>
        <v>да</v>
      </c>
      <c r="J6" s="45" t="str">
        <f t="shared" si="1"/>
        <v>30000.00</v>
      </c>
    </row>
    <row r="7" spans="1:11" x14ac:dyDescent="0.25">
      <c r="A7" s="32">
        <v>5</v>
      </c>
      <c r="B7" s="33">
        <v>44931</v>
      </c>
      <c r="C7" s="34" t="s">
        <v>79</v>
      </c>
      <c r="D7" s="41" t="s">
        <v>100</v>
      </c>
      <c r="E7" s="34">
        <v>5</v>
      </c>
      <c r="F7" s="34" t="s">
        <v>115</v>
      </c>
      <c r="G7" s="35" t="s">
        <v>80</v>
      </c>
      <c r="H7" s="24" t="s">
        <v>6</v>
      </c>
      <c r="I7" t="str">
        <f t="shared" si="0"/>
        <v>да</v>
      </c>
      <c r="J7" s="45" t="str">
        <f t="shared" si="1"/>
        <v>450000.00</v>
      </c>
    </row>
    <row r="8" spans="1:11" x14ac:dyDescent="0.25">
      <c r="A8" s="36">
        <v>6</v>
      </c>
      <c r="B8" s="37">
        <v>44932</v>
      </c>
      <c r="C8" s="38" t="s">
        <v>81</v>
      </c>
      <c r="D8" s="42" t="s">
        <v>86</v>
      </c>
      <c r="E8" s="38">
        <v>6</v>
      </c>
      <c r="F8" s="38" t="s">
        <v>116</v>
      </c>
      <c r="G8" s="39" t="s">
        <v>80</v>
      </c>
      <c r="H8" s="25" t="s">
        <v>7</v>
      </c>
      <c r="I8" t="str">
        <f t="shared" si="0"/>
        <v>да</v>
      </c>
      <c r="J8" s="45" t="str">
        <f t="shared" si="1"/>
        <v>35000.00</v>
      </c>
    </row>
    <row r="9" spans="1:11" x14ac:dyDescent="0.25">
      <c r="A9" s="32">
        <v>7</v>
      </c>
      <c r="B9" s="33">
        <v>44933</v>
      </c>
      <c r="C9" s="34" t="s">
        <v>79</v>
      </c>
      <c r="D9" s="41" t="s">
        <v>88</v>
      </c>
      <c r="E9" s="34">
        <v>7</v>
      </c>
      <c r="F9" s="34" t="s">
        <v>117</v>
      </c>
      <c r="G9" s="35" t="s">
        <v>85</v>
      </c>
      <c r="H9" s="25" t="s">
        <v>7</v>
      </c>
      <c r="I9">
        <f t="shared" si="0"/>
        <v>0</v>
      </c>
      <c r="J9" s="45">
        <f t="shared" si="1"/>
        <v>0</v>
      </c>
    </row>
    <row r="10" spans="1:11" x14ac:dyDescent="0.25">
      <c r="A10" s="36">
        <v>8</v>
      </c>
      <c r="B10" s="37">
        <v>44934</v>
      </c>
      <c r="C10" s="38" t="s">
        <v>81</v>
      </c>
      <c r="D10" s="42" t="s">
        <v>91</v>
      </c>
      <c r="E10" s="38">
        <v>8</v>
      </c>
      <c r="F10" s="38" t="s">
        <v>118</v>
      </c>
      <c r="G10" s="39" t="s">
        <v>83</v>
      </c>
      <c r="H10" s="25" t="s">
        <v>7</v>
      </c>
      <c r="I10" t="str">
        <f t="shared" si="0"/>
        <v>да</v>
      </c>
      <c r="J10" s="45" t="str">
        <f t="shared" si="1"/>
        <v>25000.00</v>
      </c>
    </row>
    <row r="11" spans="1:11" x14ac:dyDescent="0.25">
      <c r="A11" s="32">
        <v>9</v>
      </c>
      <c r="B11" s="33">
        <v>44935</v>
      </c>
      <c r="C11" s="34" t="s">
        <v>79</v>
      </c>
      <c r="D11" s="41" t="s">
        <v>102</v>
      </c>
      <c r="E11" s="34">
        <v>9</v>
      </c>
      <c r="F11" s="34" t="s">
        <v>119</v>
      </c>
      <c r="G11" s="35" t="s">
        <v>80</v>
      </c>
      <c r="H11" s="25" t="s">
        <v>7</v>
      </c>
      <c r="I11" t="str">
        <f t="shared" si="0"/>
        <v>да</v>
      </c>
      <c r="J11" s="45" t="str">
        <f t="shared" si="1"/>
        <v>520000.00</v>
      </c>
    </row>
    <row r="12" spans="1:11" x14ac:dyDescent="0.25">
      <c r="A12" s="36">
        <v>10</v>
      </c>
      <c r="B12" s="37">
        <v>44936</v>
      </c>
      <c r="C12" s="38" t="s">
        <v>81</v>
      </c>
      <c r="D12" s="42" t="s">
        <v>120</v>
      </c>
      <c r="E12" s="38">
        <v>10</v>
      </c>
      <c r="F12" s="38" t="s">
        <v>121</v>
      </c>
      <c r="G12" s="39" t="s">
        <v>80</v>
      </c>
      <c r="H12" s="25" t="s">
        <v>7</v>
      </c>
      <c r="I12" t="str">
        <f t="shared" si="0"/>
        <v>да</v>
      </c>
      <c r="J12" s="45" t="str">
        <f t="shared" si="1"/>
        <v>27000.00</v>
      </c>
    </row>
    <row r="13" spans="1:11" x14ac:dyDescent="0.25">
      <c r="A13" s="32">
        <v>11</v>
      </c>
      <c r="B13" s="33">
        <v>44937</v>
      </c>
      <c r="C13" s="34" t="s">
        <v>79</v>
      </c>
      <c r="D13" s="41" t="s">
        <v>94</v>
      </c>
      <c r="E13" s="34">
        <v>11</v>
      </c>
      <c r="F13" s="34" t="s">
        <v>122</v>
      </c>
      <c r="G13" s="35" t="s">
        <v>85</v>
      </c>
      <c r="H13" s="24" t="s">
        <v>8</v>
      </c>
      <c r="I13">
        <f t="shared" si="0"/>
        <v>0</v>
      </c>
      <c r="J13" s="45">
        <f t="shared" si="1"/>
        <v>0</v>
      </c>
    </row>
    <row r="14" spans="1:11" x14ac:dyDescent="0.25">
      <c r="A14" s="36">
        <v>12</v>
      </c>
      <c r="B14" s="37">
        <v>44938</v>
      </c>
      <c r="C14" s="38" t="s">
        <v>81</v>
      </c>
      <c r="D14" s="42" t="s">
        <v>123</v>
      </c>
      <c r="E14" s="38">
        <v>12</v>
      </c>
      <c r="F14" s="38" t="s">
        <v>124</v>
      </c>
      <c r="G14" s="39" t="s">
        <v>83</v>
      </c>
      <c r="H14" s="24" t="s">
        <v>8</v>
      </c>
      <c r="I14" t="str">
        <f t="shared" si="0"/>
        <v>да</v>
      </c>
      <c r="J14" s="45" t="str">
        <f t="shared" si="1"/>
        <v>23000.00</v>
      </c>
    </row>
    <row r="15" spans="1:11" x14ac:dyDescent="0.25">
      <c r="A15" s="32">
        <v>13</v>
      </c>
      <c r="B15" s="33">
        <v>44939</v>
      </c>
      <c r="C15" s="34" t="s">
        <v>79</v>
      </c>
      <c r="D15" s="41" t="s">
        <v>125</v>
      </c>
      <c r="E15" s="34">
        <v>13</v>
      </c>
      <c r="F15" s="34" t="s">
        <v>126</v>
      </c>
      <c r="G15" s="35" t="s">
        <v>80</v>
      </c>
      <c r="H15" s="24" t="s">
        <v>8</v>
      </c>
      <c r="I15" t="str">
        <f t="shared" si="0"/>
        <v>да</v>
      </c>
      <c r="J15" s="45" t="str">
        <f t="shared" si="1"/>
        <v>750000.00</v>
      </c>
    </row>
    <row r="16" spans="1:11" x14ac:dyDescent="0.25">
      <c r="A16" s="36">
        <v>14</v>
      </c>
      <c r="B16" s="37">
        <v>44940</v>
      </c>
      <c r="C16" s="38" t="s">
        <v>81</v>
      </c>
      <c r="D16" s="42" t="s">
        <v>127</v>
      </c>
      <c r="E16" s="38">
        <v>14</v>
      </c>
      <c r="F16" s="38" t="s">
        <v>128</v>
      </c>
      <c r="G16" s="39" t="s">
        <v>80</v>
      </c>
      <c r="H16" s="24" t="s">
        <v>8</v>
      </c>
      <c r="I16" t="str">
        <f t="shared" si="0"/>
        <v>да</v>
      </c>
      <c r="J16" s="45" t="str">
        <f t="shared" si="1"/>
        <v>60000.00</v>
      </c>
    </row>
    <row r="17" spans="1:10" x14ac:dyDescent="0.25">
      <c r="A17" s="32">
        <v>15</v>
      </c>
      <c r="B17" s="33">
        <v>44941</v>
      </c>
      <c r="C17" s="34" t="s">
        <v>79</v>
      </c>
      <c r="D17" s="41" t="s">
        <v>129</v>
      </c>
      <c r="E17" s="34">
        <v>15</v>
      </c>
      <c r="F17" s="34" t="s">
        <v>130</v>
      </c>
      <c r="G17" s="35" t="s">
        <v>85</v>
      </c>
      <c r="H17" s="24" t="s">
        <v>8</v>
      </c>
      <c r="I17">
        <f t="shared" si="0"/>
        <v>0</v>
      </c>
      <c r="J17" s="45">
        <f t="shared" si="1"/>
        <v>0</v>
      </c>
    </row>
    <row r="18" spans="1:10" x14ac:dyDescent="0.25">
      <c r="A18" s="36">
        <v>16</v>
      </c>
      <c r="B18" s="37">
        <v>44942</v>
      </c>
      <c r="C18" s="38" t="s">
        <v>81</v>
      </c>
      <c r="D18" s="42" t="s">
        <v>89</v>
      </c>
      <c r="E18" s="38">
        <v>16</v>
      </c>
      <c r="F18" s="38" t="s">
        <v>131</v>
      </c>
      <c r="G18" s="39" t="s">
        <v>83</v>
      </c>
      <c r="H18" s="25" t="s">
        <v>9</v>
      </c>
      <c r="I18" t="str">
        <f t="shared" si="0"/>
        <v>да</v>
      </c>
      <c r="J18" s="45" t="str">
        <f t="shared" si="1"/>
        <v>45000.00</v>
      </c>
    </row>
    <row r="19" spans="1:10" x14ac:dyDescent="0.25">
      <c r="A19" s="32">
        <v>17</v>
      </c>
      <c r="B19" s="33">
        <v>44943</v>
      </c>
      <c r="C19" s="34" t="s">
        <v>79</v>
      </c>
      <c r="D19" s="41" t="s">
        <v>132</v>
      </c>
      <c r="E19" s="34">
        <v>17</v>
      </c>
      <c r="F19" s="34" t="s">
        <v>133</v>
      </c>
      <c r="G19" s="35" t="s">
        <v>80</v>
      </c>
      <c r="H19" s="25" t="s">
        <v>9</v>
      </c>
      <c r="I19" t="str">
        <f t="shared" si="0"/>
        <v>да</v>
      </c>
      <c r="J19" s="45" t="str">
        <f t="shared" si="1"/>
        <v>950000.00</v>
      </c>
    </row>
    <row r="20" spans="1:10" x14ac:dyDescent="0.25">
      <c r="A20" s="36">
        <v>18</v>
      </c>
      <c r="B20" s="37">
        <v>44944</v>
      </c>
      <c r="C20" s="38" t="s">
        <v>81</v>
      </c>
      <c r="D20" s="42" t="s">
        <v>134</v>
      </c>
      <c r="E20" s="38">
        <v>18</v>
      </c>
      <c r="F20" s="38" t="s">
        <v>135</v>
      </c>
      <c r="G20" s="39" t="s">
        <v>80</v>
      </c>
      <c r="H20" s="24" t="s">
        <v>10</v>
      </c>
      <c r="I20" t="str">
        <f t="shared" si="0"/>
        <v>да</v>
      </c>
      <c r="J20" s="45" t="str">
        <f>IF(I20 = "да",D20,0)</f>
        <v>55000.00</v>
      </c>
    </row>
    <row r="21" spans="1:10" x14ac:dyDescent="0.25">
      <c r="A21" s="32">
        <v>19</v>
      </c>
      <c r="B21" s="33">
        <v>44945</v>
      </c>
      <c r="C21" s="34" t="s">
        <v>79</v>
      </c>
      <c r="D21" s="41" t="s">
        <v>136</v>
      </c>
      <c r="E21" s="34">
        <v>19</v>
      </c>
      <c r="F21" s="34" t="s">
        <v>137</v>
      </c>
      <c r="G21" s="35" t="s">
        <v>85</v>
      </c>
      <c r="H21" s="24" t="s">
        <v>10</v>
      </c>
      <c r="I21">
        <f t="shared" si="0"/>
        <v>0</v>
      </c>
      <c r="J21" s="45">
        <f t="shared" si="1"/>
        <v>0</v>
      </c>
    </row>
    <row r="22" spans="1:10" x14ac:dyDescent="0.25">
      <c r="A22" s="36">
        <v>20</v>
      </c>
      <c r="B22" s="37">
        <v>44946</v>
      </c>
      <c r="C22" s="38" t="s">
        <v>81</v>
      </c>
      <c r="D22" s="42" t="s">
        <v>86</v>
      </c>
      <c r="E22" s="38">
        <v>20</v>
      </c>
      <c r="F22" s="38" t="s">
        <v>138</v>
      </c>
      <c r="G22" s="39" t="s">
        <v>83</v>
      </c>
      <c r="H22" s="24" t="s">
        <v>10</v>
      </c>
      <c r="I22" t="str">
        <f t="shared" si="0"/>
        <v>да</v>
      </c>
      <c r="J22" s="45" t="str">
        <f t="shared" si="1"/>
        <v>35000.00</v>
      </c>
    </row>
    <row r="23" spans="1:10" x14ac:dyDescent="0.25">
      <c r="A23" s="32">
        <v>21</v>
      </c>
      <c r="B23" s="33">
        <v>44947</v>
      </c>
      <c r="C23" s="34" t="s">
        <v>79</v>
      </c>
      <c r="D23" s="41" t="s">
        <v>139</v>
      </c>
      <c r="E23" s="34">
        <v>21</v>
      </c>
      <c r="F23" s="34" t="s">
        <v>140</v>
      </c>
      <c r="G23" s="35" t="s">
        <v>80</v>
      </c>
      <c r="H23" s="24" t="s">
        <v>10</v>
      </c>
      <c r="I23" t="str">
        <f t="shared" si="0"/>
        <v>да</v>
      </c>
      <c r="J23" s="45" t="str">
        <f t="shared" si="1"/>
        <v>720000.00</v>
      </c>
    </row>
    <row r="24" spans="1:10" x14ac:dyDescent="0.25">
      <c r="A24" s="36">
        <v>22</v>
      </c>
      <c r="B24" s="37">
        <v>44948</v>
      </c>
      <c r="C24" s="38" t="s">
        <v>81</v>
      </c>
      <c r="D24" s="42" t="s">
        <v>141</v>
      </c>
      <c r="E24" s="38">
        <v>22</v>
      </c>
      <c r="F24" s="38" t="s">
        <v>142</v>
      </c>
      <c r="G24" s="39" t="s">
        <v>80</v>
      </c>
      <c r="H24" s="25" t="s">
        <v>11</v>
      </c>
      <c r="I24" t="str">
        <f t="shared" si="0"/>
        <v>да</v>
      </c>
      <c r="J24" s="45" t="str">
        <f t="shared" si="1"/>
        <v>31000.00</v>
      </c>
    </row>
    <row r="25" spans="1:10" x14ac:dyDescent="0.25">
      <c r="A25" s="32">
        <v>23</v>
      </c>
      <c r="B25" s="33">
        <v>44949</v>
      </c>
      <c r="C25" s="34" t="s">
        <v>79</v>
      </c>
      <c r="D25" s="41" t="s">
        <v>143</v>
      </c>
      <c r="E25" s="34">
        <v>23</v>
      </c>
      <c r="F25" s="34" t="s">
        <v>144</v>
      </c>
      <c r="G25" s="35" t="s">
        <v>80</v>
      </c>
      <c r="H25" s="25" t="s">
        <v>11</v>
      </c>
      <c r="I25" t="str">
        <f t="shared" si="0"/>
        <v>да</v>
      </c>
      <c r="J25" s="45" t="str">
        <f t="shared" si="1"/>
        <v>790000.00</v>
      </c>
    </row>
    <row r="26" spans="1:10" x14ac:dyDescent="0.25">
      <c r="A26" s="36">
        <v>24</v>
      </c>
      <c r="B26" s="37">
        <v>44950</v>
      </c>
      <c r="C26" s="38" t="s">
        <v>81</v>
      </c>
      <c r="D26" s="42" t="s">
        <v>108</v>
      </c>
      <c r="E26" s="38">
        <v>24</v>
      </c>
      <c r="F26" s="38" t="s">
        <v>145</v>
      </c>
      <c r="G26" s="39" t="s">
        <v>83</v>
      </c>
      <c r="H26" s="25" t="s">
        <v>11</v>
      </c>
      <c r="I26" t="str">
        <f t="shared" si="0"/>
        <v>да</v>
      </c>
      <c r="J26" s="45" t="str">
        <f t="shared" si="1"/>
        <v>38000.00</v>
      </c>
    </row>
    <row r="27" spans="1:10" x14ac:dyDescent="0.25">
      <c r="A27" s="32">
        <v>25</v>
      </c>
      <c r="B27" s="33">
        <v>44951</v>
      </c>
      <c r="C27" s="34" t="s">
        <v>79</v>
      </c>
      <c r="D27" s="41" t="s">
        <v>146</v>
      </c>
      <c r="E27" s="34">
        <v>25</v>
      </c>
      <c r="F27" s="34" t="s">
        <v>147</v>
      </c>
      <c r="G27" s="35" t="s">
        <v>80</v>
      </c>
      <c r="H27" s="24" t="s">
        <v>12</v>
      </c>
      <c r="I27" t="str">
        <f t="shared" si="0"/>
        <v>да</v>
      </c>
      <c r="J27" s="45" t="str">
        <f t="shared" si="1"/>
        <v>670000.00</v>
      </c>
    </row>
    <row r="28" spans="1:10" x14ac:dyDescent="0.25">
      <c r="A28" s="36">
        <v>26</v>
      </c>
      <c r="B28" s="37">
        <v>44952</v>
      </c>
      <c r="C28" s="38" t="s">
        <v>81</v>
      </c>
      <c r="D28" s="42" t="s">
        <v>82</v>
      </c>
      <c r="E28" s="38">
        <v>26</v>
      </c>
      <c r="F28" s="38" t="s">
        <v>148</v>
      </c>
      <c r="G28" s="39" t="s">
        <v>80</v>
      </c>
      <c r="H28" s="24" t="s">
        <v>12</v>
      </c>
      <c r="I28" t="str">
        <f t="shared" si="0"/>
        <v>да</v>
      </c>
      <c r="J28" s="45" t="str">
        <f>IF(I28 = "да",D28,0)</f>
        <v>30000.00</v>
      </c>
    </row>
    <row r="29" spans="1:10" x14ac:dyDescent="0.25">
      <c r="A29" s="32">
        <v>27</v>
      </c>
      <c r="B29" s="33">
        <v>44953</v>
      </c>
      <c r="C29" s="34" t="s">
        <v>79</v>
      </c>
      <c r="D29" s="41" t="s">
        <v>149</v>
      </c>
      <c r="E29" s="34">
        <v>27</v>
      </c>
      <c r="F29" s="34" t="s">
        <v>150</v>
      </c>
      <c r="G29" s="35" t="s">
        <v>85</v>
      </c>
      <c r="H29" s="24" t="s">
        <v>12</v>
      </c>
      <c r="I29">
        <f t="shared" si="0"/>
        <v>0</v>
      </c>
      <c r="J29" s="45">
        <f t="shared" si="1"/>
        <v>0</v>
      </c>
    </row>
    <row r="30" spans="1:10" x14ac:dyDescent="0.25">
      <c r="A30" s="36">
        <v>28</v>
      </c>
      <c r="B30" s="37">
        <v>44954</v>
      </c>
      <c r="C30" s="38" t="s">
        <v>81</v>
      </c>
      <c r="D30" s="42" t="s">
        <v>101</v>
      </c>
      <c r="E30" s="38">
        <v>28</v>
      </c>
      <c r="F30" s="38" t="s">
        <v>151</v>
      </c>
      <c r="G30" s="39" t="s">
        <v>83</v>
      </c>
      <c r="H30" s="24" t="s">
        <v>12</v>
      </c>
      <c r="I30" t="str">
        <f t="shared" si="0"/>
        <v>да</v>
      </c>
      <c r="J30" s="45" t="str">
        <f t="shared" si="1"/>
        <v>43000.00</v>
      </c>
    </row>
    <row r="31" spans="1:10" x14ac:dyDescent="0.25">
      <c r="A31" s="32">
        <v>29</v>
      </c>
      <c r="B31" s="33">
        <v>44955</v>
      </c>
      <c r="C31" s="34" t="s">
        <v>79</v>
      </c>
      <c r="D31" s="41" t="s">
        <v>152</v>
      </c>
      <c r="E31" s="34">
        <v>29</v>
      </c>
      <c r="F31" s="34" t="s">
        <v>153</v>
      </c>
      <c r="G31" s="35" t="s">
        <v>80</v>
      </c>
      <c r="H31" s="24" t="s">
        <v>12</v>
      </c>
      <c r="I31" t="str">
        <f t="shared" si="0"/>
        <v>да</v>
      </c>
      <c r="J31" s="45" t="str">
        <f t="shared" si="1"/>
        <v>910000.00</v>
      </c>
    </row>
    <row r="32" spans="1:10" x14ac:dyDescent="0.25">
      <c r="A32" s="36">
        <v>30</v>
      </c>
      <c r="B32" s="37">
        <v>44956</v>
      </c>
      <c r="C32" s="38" t="s">
        <v>81</v>
      </c>
      <c r="D32" s="42" t="s">
        <v>103</v>
      </c>
      <c r="E32" s="38">
        <v>30</v>
      </c>
      <c r="F32" s="38" t="s">
        <v>154</v>
      </c>
      <c r="G32" s="39" t="s">
        <v>80</v>
      </c>
      <c r="H32" s="25" t="s">
        <v>13</v>
      </c>
      <c r="I32" t="str">
        <f t="shared" si="0"/>
        <v>да</v>
      </c>
      <c r="J32" s="45" t="str">
        <f t="shared" si="1"/>
        <v>34000.00</v>
      </c>
    </row>
    <row r="33" spans="1:10" x14ac:dyDescent="0.25">
      <c r="A33" s="32">
        <v>31</v>
      </c>
      <c r="B33" s="33">
        <v>44958</v>
      </c>
      <c r="C33" s="34" t="s">
        <v>79</v>
      </c>
      <c r="D33" s="41" t="s">
        <v>92</v>
      </c>
      <c r="E33" s="34">
        <v>31</v>
      </c>
      <c r="F33" s="34" t="s">
        <v>155</v>
      </c>
      <c r="G33" s="35" t="s">
        <v>85</v>
      </c>
      <c r="H33" s="25" t="s">
        <v>13</v>
      </c>
      <c r="I33">
        <f t="shared" si="0"/>
        <v>0</v>
      </c>
      <c r="J33" s="45">
        <f t="shared" si="1"/>
        <v>0</v>
      </c>
    </row>
    <row r="34" spans="1:10" x14ac:dyDescent="0.25">
      <c r="A34" s="36">
        <v>32</v>
      </c>
      <c r="B34" s="37">
        <v>44959</v>
      </c>
      <c r="C34" s="38" t="s">
        <v>81</v>
      </c>
      <c r="D34" s="42" t="s">
        <v>99</v>
      </c>
      <c r="E34" s="38">
        <v>32</v>
      </c>
      <c r="F34" s="38" t="s">
        <v>156</v>
      </c>
      <c r="G34" s="39" t="s">
        <v>83</v>
      </c>
      <c r="H34" s="25" t="s">
        <v>13</v>
      </c>
      <c r="I34" t="str">
        <f t="shared" si="0"/>
        <v>да</v>
      </c>
      <c r="J34" s="45" t="str">
        <f t="shared" si="1"/>
        <v>29000.00</v>
      </c>
    </row>
    <row r="35" spans="1:10" x14ac:dyDescent="0.25">
      <c r="A35" s="32">
        <v>33</v>
      </c>
      <c r="B35" s="33">
        <v>44960</v>
      </c>
      <c r="C35" s="34" t="s">
        <v>79</v>
      </c>
      <c r="D35" s="41" t="s">
        <v>157</v>
      </c>
      <c r="E35" s="34">
        <v>33</v>
      </c>
      <c r="F35" s="34" t="s">
        <v>158</v>
      </c>
      <c r="G35" s="35" t="s">
        <v>80</v>
      </c>
      <c r="H35" s="25" t="s">
        <v>13</v>
      </c>
      <c r="I35" t="str">
        <f t="shared" si="0"/>
        <v>да</v>
      </c>
      <c r="J35" s="45" t="str">
        <f t="shared" si="1"/>
        <v>580000.00</v>
      </c>
    </row>
    <row r="36" spans="1:10" x14ac:dyDescent="0.25">
      <c r="A36" s="36">
        <v>34</v>
      </c>
      <c r="B36" s="37">
        <v>44961</v>
      </c>
      <c r="C36" s="38" t="s">
        <v>81</v>
      </c>
      <c r="D36" s="42" t="s">
        <v>159</v>
      </c>
      <c r="E36" s="38">
        <v>34</v>
      </c>
      <c r="F36" s="38" t="s">
        <v>160</v>
      </c>
      <c r="G36" s="39" t="s">
        <v>80</v>
      </c>
      <c r="H36" s="24" t="s">
        <v>25</v>
      </c>
      <c r="I36" t="str">
        <f t="shared" si="0"/>
        <v>да</v>
      </c>
      <c r="J36" s="45" t="str">
        <f t="shared" si="1"/>
        <v>46000.00</v>
      </c>
    </row>
    <row r="37" spans="1:10" x14ac:dyDescent="0.25">
      <c r="A37" s="32">
        <v>35</v>
      </c>
      <c r="B37" s="33">
        <v>44962</v>
      </c>
      <c r="C37" s="34" t="s">
        <v>79</v>
      </c>
      <c r="D37" s="41" t="s">
        <v>161</v>
      </c>
      <c r="E37" s="34">
        <v>35</v>
      </c>
      <c r="F37" s="34" t="s">
        <v>162</v>
      </c>
      <c r="G37" s="35" t="s">
        <v>85</v>
      </c>
      <c r="H37" s="25" t="s">
        <v>14</v>
      </c>
      <c r="I37">
        <f t="shared" si="0"/>
        <v>0</v>
      </c>
      <c r="J37" s="45">
        <f t="shared" si="1"/>
        <v>0</v>
      </c>
    </row>
    <row r="38" spans="1:10" x14ac:dyDescent="0.25">
      <c r="A38" s="36">
        <v>36</v>
      </c>
      <c r="B38" s="37">
        <v>44963</v>
      </c>
      <c r="C38" s="38" t="s">
        <v>81</v>
      </c>
      <c r="D38" s="42" t="s">
        <v>110</v>
      </c>
      <c r="E38" s="38">
        <v>36</v>
      </c>
      <c r="F38" s="38" t="s">
        <v>163</v>
      </c>
      <c r="G38" s="39" t="s">
        <v>83</v>
      </c>
      <c r="H38" s="25" t="s">
        <v>14</v>
      </c>
      <c r="I38" t="str">
        <f t="shared" si="0"/>
        <v>да</v>
      </c>
      <c r="J38" s="45" t="str">
        <f>IF(I38 = "да",D38,0)</f>
        <v>42000.00</v>
      </c>
    </row>
    <row r="39" spans="1:10" x14ac:dyDescent="0.25">
      <c r="A39" s="32">
        <v>37</v>
      </c>
      <c r="B39" s="33">
        <v>44964</v>
      </c>
      <c r="C39" s="34" t="s">
        <v>79</v>
      </c>
      <c r="D39" s="41" t="s">
        <v>164</v>
      </c>
      <c r="E39" s="34">
        <v>37</v>
      </c>
      <c r="F39" s="34" t="s">
        <v>165</v>
      </c>
      <c r="G39" s="35" t="s">
        <v>80</v>
      </c>
      <c r="H39" s="25" t="s">
        <v>14</v>
      </c>
      <c r="I39" t="str">
        <f t="shared" si="0"/>
        <v>да</v>
      </c>
      <c r="J39" s="45" t="str">
        <f t="shared" si="1"/>
        <v>920000.00</v>
      </c>
    </row>
    <row r="40" spans="1:10" x14ac:dyDescent="0.25">
      <c r="A40" s="36">
        <v>38</v>
      </c>
      <c r="B40" s="37">
        <v>44965</v>
      </c>
      <c r="C40" s="38" t="s">
        <v>81</v>
      </c>
      <c r="D40" s="42" t="s">
        <v>86</v>
      </c>
      <c r="E40" s="38">
        <v>38</v>
      </c>
      <c r="F40" s="38" t="s">
        <v>166</v>
      </c>
      <c r="G40" s="39" t="s">
        <v>80</v>
      </c>
      <c r="H40" s="25" t="s">
        <v>14</v>
      </c>
      <c r="I40" t="str">
        <f t="shared" si="0"/>
        <v>да</v>
      </c>
      <c r="J40" s="45" t="str">
        <f t="shared" si="1"/>
        <v>35000.00</v>
      </c>
    </row>
    <row r="41" spans="1:10" x14ac:dyDescent="0.25">
      <c r="A41" s="32">
        <v>39</v>
      </c>
      <c r="B41" s="33">
        <v>44966</v>
      </c>
      <c r="C41" s="34" t="s">
        <v>79</v>
      </c>
      <c r="D41" s="41" t="s">
        <v>90</v>
      </c>
      <c r="E41" s="34">
        <v>39</v>
      </c>
      <c r="F41" s="34" t="s">
        <v>167</v>
      </c>
      <c r="G41" s="35" t="s">
        <v>85</v>
      </c>
      <c r="H41" s="24" t="s">
        <v>15</v>
      </c>
      <c r="I41">
        <f t="shared" si="0"/>
        <v>0</v>
      </c>
      <c r="J41" s="45">
        <f t="shared" si="1"/>
        <v>0</v>
      </c>
    </row>
    <row r="42" spans="1:10" x14ac:dyDescent="0.25">
      <c r="A42" s="36">
        <v>40</v>
      </c>
      <c r="B42" s="37">
        <v>44967</v>
      </c>
      <c r="C42" s="38" t="s">
        <v>81</v>
      </c>
      <c r="D42" s="42" t="s">
        <v>141</v>
      </c>
      <c r="E42" s="38">
        <v>40</v>
      </c>
      <c r="F42" s="38" t="s">
        <v>168</v>
      </c>
      <c r="G42" s="39" t="s">
        <v>83</v>
      </c>
      <c r="H42" s="24" t="s">
        <v>15</v>
      </c>
      <c r="I42" t="str">
        <f t="shared" si="0"/>
        <v>да</v>
      </c>
      <c r="J42" s="45" t="str">
        <f t="shared" si="1"/>
        <v>31000.00</v>
      </c>
    </row>
    <row r="43" spans="1:10" x14ac:dyDescent="0.25">
      <c r="A43" s="32">
        <v>41</v>
      </c>
      <c r="B43" s="33">
        <v>44968</v>
      </c>
      <c r="C43" s="34" t="s">
        <v>79</v>
      </c>
      <c r="D43" s="41" t="s">
        <v>125</v>
      </c>
      <c r="E43" s="34">
        <v>41</v>
      </c>
      <c r="F43" s="34" t="s">
        <v>169</v>
      </c>
      <c r="G43" s="35" t="s">
        <v>80</v>
      </c>
      <c r="H43" s="24" t="s">
        <v>15</v>
      </c>
      <c r="I43" t="str">
        <f t="shared" si="0"/>
        <v>да</v>
      </c>
      <c r="J43" s="45" t="str">
        <f t="shared" si="1"/>
        <v>750000.00</v>
      </c>
    </row>
    <row r="44" spans="1:10" x14ac:dyDescent="0.25">
      <c r="A44" s="36">
        <v>42</v>
      </c>
      <c r="B44" s="37">
        <v>44969</v>
      </c>
      <c r="C44" s="38" t="s">
        <v>81</v>
      </c>
      <c r="D44" s="42" t="s">
        <v>98</v>
      </c>
      <c r="E44" s="38">
        <v>42</v>
      </c>
      <c r="F44" s="38" t="s">
        <v>170</v>
      </c>
      <c r="G44" s="39" t="s">
        <v>80</v>
      </c>
      <c r="H44" s="24" t="s">
        <v>15</v>
      </c>
      <c r="I44" t="str">
        <f t="shared" si="0"/>
        <v>да</v>
      </c>
      <c r="J44" s="45" t="str">
        <f t="shared" si="1"/>
        <v>37000.00</v>
      </c>
    </row>
    <row r="45" spans="1:10" x14ac:dyDescent="0.25">
      <c r="A45" s="32">
        <v>43</v>
      </c>
      <c r="B45" s="33">
        <v>44970</v>
      </c>
      <c r="C45" s="34" t="s">
        <v>79</v>
      </c>
      <c r="D45" s="41" t="s">
        <v>129</v>
      </c>
      <c r="E45" s="34">
        <v>43</v>
      </c>
      <c r="F45" s="34" t="s">
        <v>171</v>
      </c>
      <c r="G45" s="35" t="s">
        <v>85</v>
      </c>
      <c r="H45" s="24" t="s">
        <v>15</v>
      </c>
      <c r="I45">
        <f t="shared" si="0"/>
        <v>0</v>
      </c>
      <c r="J45" s="45">
        <f t="shared" si="1"/>
        <v>0</v>
      </c>
    </row>
    <row r="46" spans="1:10" x14ac:dyDescent="0.25">
      <c r="A46" s="36">
        <v>44</v>
      </c>
      <c r="B46" s="37">
        <v>44971</v>
      </c>
      <c r="C46" s="38" t="s">
        <v>81</v>
      </c>
      <c r="D46" s="42" t="s">
        <v>105</v>
      </c>
      <c r="E46" s="38">
        <v>44</v>
      </c>
      <c r="F46" s="38" t="s">
        <v>172</v>
      </c>
      <c r="G46" s="39" t="s">
        <v>83</v>
      </c>
      <c r="H46" s="25" t="s">
        <v>16</v>
      </c>
      <c r="I46" t="str">
        <f t="shared" si="0"/>
        <v>да</v>
      </c>
      <c r="J46" s="45" t="str">
        <f t="shared" si="1"/>
        <v>41000.00</v>
      </c>
    </row>
    <row r="47" spans="1:10" x14ac:dyDescent="0.25">
      <c r="A47" s="32">
        <v>45</v>
      </c>
      <c r="B47" s="33">
        <v>44972</v>
      </c>
      <c r="C47" s="34" t="s">
        <v>79</v>
      </c>
      <c r="D47" s="41" t="s">
        <v>107</v>
      </c>
      <c r="E47" s="34">
        <v>45</v>
      </c>
      <c r="F47" s="34" t="s">
        <v>173</v>
      </c>
      <c r="G47" s="35" t="s">
        <v>80</v>
      </c>
      <c r="H47" s="25" t="s">
        <v>16</v>
      </c>
      <c r="I47" t="str">
        <f t="shared" si="0"/>
        <v>да</v>
      </c>
      <c r="J47" s="45" t="str">
        <f t="shared" si="1"/>
        <v>680000.00</v>
      </c>
    </row>
    <row r="48" spans="1:10" x14ac:dyDescent="0.25">
      <c r="A48" s="36">
        <v>46</v>
      </c>
      <c r="B48" s="37">
        <v>44973</v>
      </c>
      <c r="C48" s="38" t="s">
        <v>81</v>
      </c>
      <c r="D48" s="42" t="s">
        <v>110</v>
      </c>
      <c r="E48" s="38">
        <v>46</v>
      </c>
      <c r="F48" s="38" t="s">
        <v>174</v>
      </c>
      <c r="G48" s="39" t="s">
        <v>80</v>
      </c>
      <c r="H48" s="25" t="s">
        <v>16</v>
      </c>
      <c r="I48" t="str">
        <f t="shared" si="0"/>
        <v>да</v>
      </c>
      <c r="J48" s="45" t="str">
        <f t="shared" si="1"/>
        <v>42000.00</v>
      </c>
    </row>
    <row r="49" spans="1:10" x14ac:dyDescent="0.25">
      <c r="A49" s="32">
        <v>47</v>
      </c>
      <c r="B49" s="33">
        <v>44974</v>
      </c>
      <c r="C49" s="34" t="s">
        <v>79</v>
      </c>
      <c r="D49" s="41" t="s">
        <v>106</v>
      </c>
      <c r="E49" s="34">
        <v>47</v>
      </c>
      <c r="F49" s="34" t="s">
        <v>175</v>
      </c>
      <c r="G49" s="35" t="s">
        <v>85</v>
      </c>
      <c r="H49" s="24" t="s">
        <v>17</v>
      </c>
      <c r="I49">
        <f t="shared" si="0"/>
        <v>0</v>
      </c>
      <c r="J49" s="45">
        <f t="shared" si="1"/>
        <v>0</v>
      </c>
    </row>
    <row r="50" spans="1:10" x14ac:dyDescent="0.25">
      <c r="A50" s="36">
        <v>48</v>
      </c>
      <c r="B50" s="37">
        <v>44975</v>
      </c>
      <c r="C50" s="38" t="s">
        <v>81</v>
      </c>
      <c r="D50" s="42" t="s">
        <v>176</v>
      </c>
      <c r="E50" s="38">
        <v>48</v>
      </c>
      <c r="F50" s="38" t="s">
        <v>177</v>
      </c>
      <c r="G50" s="39" t="s">
        <v>83</v>
      </c>
      <c r="H50" s="24" t="s">
        <v>17</v>
      </c>
      <c r="I50" t="str">
        <f t="shared" si="0"/>
        <v>да</v>
      </c>
      <c r="J50" s="45" t="str">
        <f t="shared" si="1"/>
        <v>39000.00</v>
      </c>
    </row>
    <row r="51" spans="1:10" x14ac:dyDescent="0.25">
      <c r="A51" s="32">
        <v>49</v>
      </c>
      <c r="B51" s="33">
        <v>44976</v>
      </c>
      <c r="C51" s="34" t="s">
        <v>79</v>
      </c>
      <c r="D51" s="41" t="s">
        <v>178</v>
      </c>
      <c r="E51" s="34">
        <v>49</v>
      </c>
      <c r="F51" s="34" t="s">
        <v>179</v>
      </c>
      <c r="G51" s="35" t="s">
        <v>80</v>
      </c>
      <c r="H51" s="25" t="s">
        <v>18</v>
      </c>
      <c r="I51" t="str">
        <f t="shared" si="0"/>
        <v>да</v>
      </c>
      <c r="J51" s="45" t="str">
        <f t="shared" si="1"/>
        <v>740000.00</v>
      </c>
    </row>
    <row r="52" spans="1:10" x14ac:dyDescent="0.25">
      <c r="A52" s="36">
        <v>50</v>
      </c>
      <c r="B52" s="37">
        <v>44977</v>
      </c>
      <c r="C52" s="38" t="s">
        <v>81</v>
      </c>
      <c r="D52" s="42" t="s">
        <v>95</v>
      </c>
      <c r="E52" s="38">
        <v>50</v>
      </c>
      <c r="F52" s="38" t="s">
        <v>180</v>
      </c>
      <c r="G52" s="39" t="s">
        <v>80</v>
      </c>
      <c r="H52" s="25" t="s">
        <v>18</v>
      </c>
      <c r="I52" t="str">
        <f t="shared" si="0"/>
        <v>да</v>
      </c>
      <c r="J52" s="45" t="str">
        <f t="shared" si="1"/>
        <v>33000.00</v>
      </c>
    </row>
    <row r="53" spans="1:10" x14ac:dyDescent="0.25">
      <c r="A53" s="32">
        <v>51</v>
      </c>
      <c r="B53" s="33">
        <v>44978</v>
      </c>
      <c r="C53" s="34" t="s">
        <v>79</v>
      </c>
      <c r="D53" s="41" t="s">
        <v>109</v>
      </c>
      <c r="E53" s="34">
        <v>51</v>
      </c>
      <c r="F53" s="34" t="s">
        <v>181</v>
      </c>
      <c r="G53" s="35" t="s">
        <v>85</v>
      </c>
      <c r="H53" s="24" t="s">
        <v>23</v>
      </c>
      <c r="I53">
        <f t="shared" si="0"/>
        <v>0</v>
      </c>
      <c r="J53" s="45">
        <f t="shared" si="1"/>
        <v>0</v>
      </c>
    </row>
    <row r="54" spans="1:10" x14ac:dyDescent="0.25">
      <c r="A54" s="36">
        <v>52</v>
      </c>
      <c r="B54" s="37">
        <v>44979</v>
      </c>
      <c r="C54" s="38" t="s">
        <v>81</v>
      </c>
      <c r="D54" s="42" t="s">
        <v>108</v>
      </c>
      <c r="E54" s="38">
        <v>52</v>
      </c>
      <c r="F54" s="38" t="s">
        <v>182</v>
      </c>
      <c r="G54" s="39" t="s">
        <v>83</v>
      </c>
      <c r="H54" s="24" t="s">
        <v>23</v>
      </c>
      <c r="I54" t="str">
        <f t="shared" si="0"/>
        <v>да</v>
      </c>
      <c r="J54" s="45" t="str">
        <f t="shared" si="1"/>
        <v>38000.00</v>
      </c>
    </row>
    <row r="55" spans="1:10" x14ac:dyDescent="0.25">
      <c r="A55" s="32">
        <v>53</v>
      </c>
      <c r="B55" s="33">
        <v>44980</v>
      </c>
      <c r="C55" s="34" t="s">
        <v>79</v>
      </c>
      <c r="D55" s="41" t="s">
        <v>183</v>
      </c>
      <c r="E55" s="34">
        <v>53</v>
      </c>
      <c r="F55" s="34" t="s">
        <v>184</v>
      </c>
      <c r="G55" s="35" t="s">
        <v>80</v>
      </c>
      <c r="H55" s="25" t="s">
        <v>22</v>
      </c>
      <c r="I55" t="str">
        <f t="shared" si="0"/>
        <v>да</v>
      </c>
      <c r="J55" s="45" t="str">
        <f t="shared" si="1"/>
        <v>930000.00</v>
      </c>
    </row>
    <row r="56" spans="1:10" x14ac:dyDescent="0.25">
      <c r="A56" s="36">
        <v>54</v>
      </c>
      <c r="B56" s="37">
        <v>44981</v>
      </c>
      <c r="C56" s="38" t="s">
        <v>81</v>
      </c>
      <c r="D56" s="42" t="s">
        <v>105</v>
      </c>
      <c r="E56" s="38">
        <v>54</v>
      </c>
      <c r="F56" s="38" t="s">
        <v>185</v>
      </c>
      <c r="G56" s="39" t="s">
        <v>80</v>
      </c>
      <c r="H56" s="25" t="s">
        <v>22</v>
      </c>
      <c r="I56" t="str">
        <f t="shared" si="0"/>
        <v>да</v>
      </c>
      <c r="J56" s="45" t="str">
        <f t="shared" si="1"/>
        <v>41000.00</v>
      </c>
    </row>
    <row r="57" spans="1:10" x14ac:dyDescent="0.25">
      <c r="A57" s="32">
        <v>55</v>
      </c>
      <c r="B57" s="33">
        <v>44982</v>
      </c>
      <c r="C57" s="34" t="s">
        <v>79</v>
      </c>
      <c r="D57" s="41" t="s">
        <v>104</v>
      </c>
      <c r="E57" s="34">
        <v>55</v>
      </c>
      <c r="F57" s="34" t="s">
        <v>186</v>
      </c>
      <c r="G57" s="35" t="s">
        <v>85</v>
      </c>
      <c r="H57" s="25" t="s">
        <v>22</v>
      </c>
      <c r="I57">
        <f t="shared" si="0"/>
        <v>0</v>
      </c>
      <c r="J57" s="45">
        <f t="shared" si="1"/>
        <v>0</v>
      </c>
    </row>
    <row r="58" spans="1:10" x14ac:dyDescent="0.25">
      <c r="A58" s="36">
        <v>56</v>
      </c>
      <c r="B58" s="37">
        <v>44983</v>
      </c>
      <c r="C58" s="38" t="s">
        <v>81</v>
      </c>
      <c r="D58" s="42" t="s">
        <v>86</v>
      </c>
      <c r="E58" s="38">
        <v>56</v>
      </c>
      <c r="F58" s="38" t="s">
        <v>187</v>
      </c>
      <c r="G58" s="39" t="s">
        <v>83</v>
      </c>
      <c r="H58" s="25" t="s">
        <v>22</v>
      </c>
      <c r="I58" t="str">
        <f t="shared" si="0"/>
        <v>да</v>
      </c>
      <c r="J58" s="45" t="str">
        <f t="shared" si="1"/>
        <v>35000.00</v>
      </c>
    </row>
    <row r="59" spans="1:10" x14ac:dyDescent="0.25">
      <c r="A59" s="32">
        <v>57</v>
      </c>
      <c r="B59" s="33">
        <v>44984</v>
      </c>
      <c r="C59" s="34" t="s">
        <v>79</v>
      </c>
      <c r="D59" s="41" t="s">
        <v>88</v>
      </c>
      <c r="E59" s="34">
        <v>57</v>
      </c>
      <c r="F59" s="34" t="s">
        <v>188</v>
      </c>
      <c r="G59" s="35" t="s">
        <v>80</v>
      </c>
      <c r="H59" s="24" t="s">
        <v>21</v>
      </c>
      <c r="I59" t="str">
        <f t="shared" si="0"/>
        <v>да</v>
      </c>
      <c r="J59" s="45" t="str">
        <f t="shared" si="1"/>
        <v>600000.00</v>
      </c>
    </row>
    <row r="60" spans="1:10" x14ac:dyDescent="0.25">
      <c r="A60" s="36">
        <v>58</v>
      </c>
      <c r="B60" s="37">
        <v>44985</v>
      </c>
      <c r="C60" s="38" t="s">
        <v>81</v>
      </c>
      <c r="D60" s="42" t="s">
        <v>110</v>
      </c>
      <c r="E60" s="38">
        <v>58</v>
      </c>
      <c r="F60" s="38" t="s">
        <v>189</v>
      </c>
      <c r="G60" s="39" t="s">
        <v>80</v>
      </c>
      <c r="H60" s="24" t="s">
        <v>21</v>
      </c>
      <c r="I60" t="str">
        <f t="shared" si="0"/>
        <v>да</v>
      </c>
      <c r="J60" s="45" t="str">
        <f t="shared" si="1"/>
        <v>42000.00</v>
      </c>
    </row>
    <row r="61" spans="1:10" x14ac:dyDescent="0.25">
      <c r="A61" s="32">
        <v>59</v>
      </c>
      <c r="B61" s="33">
        <v>44986</v>
      </c>
      <c r="C61" s="34" t="s">
        <v>79</v>
      </c>
      <c r="D61" s="41" t="s">
        <v>190</v>
      </c>
      <c r="E61" s="34">
        <v>59</v>
      </c>
      <c r="F61" s="34" t="s">
        <v>191</v>
      </c>
      <c r="G61" s="35" t="s">
        <v>85</v>
      </c>
      <c r="H61" s="25" t="s">
        <v>20</v>
      </c>
      <c r="I61">
        <f t="shared" si="0"/>
        <v>0</v>
      </c>
      <c r="J61" s="45">
        <f t="shared" si="1"/>
        <v>0</v>
      </c>
    </row>
    <row r="62" spans="1:10" x14ac:dyDescent="0.25">
      <c r="A62" s="36">
        <v>60</v>
      </c>
      <c r="B62" s="37">
        <v>44987</v>
      </c>
      <c r="C62" s="38" t="s">
        <v>81</v>
      </c>
      <c r="D62" s="42" t="s">
        <v>101</v>
      </c>
      <c r="E62" s="38">
        <v>60</v>
      </c>
      <c r="F62" s="38" t="s">
        <v>192</v>
      </c>
      <c r="G62" s="39" t="s">
        <v>83</v>
      </c>
      <c r="H62" s="25" t="s">
        <v>20</v>
      </c>
      <c r="I62" t="str">
        <f t="shared" si="0"/>
        <v>да</v>
      </c>
      <c r="J62" s="45" t="str">
        <f t="shared" si="1"/>
        <v>43000.00</v>
      </c>
    </row>
    <row r="63" spans="1:10" x14ac:dyDescent="0.25">
      <c r="A63" s="32">
        <v>61</v>
      </c>
      <c r="B63" s="33">
        <v>44988</v>
      </c>
      <c r="C63" s="34" t="s">
        <v>79</v>
      </c>
      <c r="D63" s="41" t="s">
        <v>193</v>
      </c>
      <c r="E63" s="34">
        <v>61</v>
      </c>
      <c r="F63" s="34" t="s">
        <v>194</v>
      </c>
      <c r="G63" s="35" t="s">
        <v>80</v>
      </c>
      <c r="H63" s="25" t="s">
        <v>20</v>
      </c>
      <c r="I63" t="str">
        <f t="shared" si="0"/>
        <v>да</v>
      </c>
      <c r="J63" s="45" t="str">
        <f>IF(I63 = "да",D63,0)</f>
        <v>550000.00</v>
      </c>
    </row>
    <row r="64" spans="1:10" x14ac:dyDescent="0.25">
      <c r="A64" s="36">
        <v>62</v>
      </c>
      <c r="B64" s="37">
        <v>44989</v>
      </c>
      <c r="C64" s="38" t="s">
        <v>81</v>
      </c>
      <c r="D64" s="42" t="s">
        <v>176</v>
      </c>
      <c r="E64" s="38">
        <v>62</v>
      </c>
      <c r="F64" s="38" t="s">
        <v>195</v>
      </c>
      <c r="G64" s="39" t="s">
        <v>80</v>
      </c>
      <c r="H64" s="25" t="s">
        <v>20</v>
      </c>
      <c r="I64" t="str">
        <f t="shared" si="0"/>
        <v>да</v>
      </c>
      <c r="J64" s="45" t="str">
        <f t="shared" si="1"/>
        <v>39000.00</v>
      </c>
    </row>
    <row r="65" spans="1:10" x14ac:dyDescent="0.25">
      <c r="A65" s="32">
        <v>63</v>
      </c>
      <c r="B65" s="33">
        <v>44990</v>
      </c>
      <c r="C65" s="34" t="s">
        <v>79</v>
      </c>
      <c r="D65" s="41" t="s">
        <v>152</v>
      </c>
      <c r="E65" s="34">
        <v>63</v>
      </c>
      <c r="F65" s="34" t="s">
        <v>196</v>
      </c>
      <c r="G65" s="35" t="s">
        <v>85</v>
      </c>
      <c r="H65" s="25" t="s">
        <v>20</v>
      </c>
      <c r="I65">
        <f t="shared" si="0"/>
        <v>0</v>
      </c>
      <c r="J65" s="45">
        <f t="shared" si="1"/>
        <v>0</v>
      </c>
    </row>
    <row r="66" spans="1:10" x14ac:dyDescent="0.25">
      <c r="A66" s="36">
        <v>64</v>
      </c>
      <c r="B66" s="37">
        <v>44991</v>
      </c>
      <c r="C66" s="38" t="s">
        <v>81</v>
      </c>
      <c r="D66" s="42" t="s">
        <v>93</v>
      </c>
      <c r="E66" s="38">
        <v>64</v>
      </c>
      <c r="F66" s="38" t="s">
        <v>197</v>
      </c>
      <c r="G66" s="39" t="s">
        <v>83</v>
      </c>
      <c r="H66" s="24" t="s">
        <v>19</v>
      </c>
      <c r="I66" t="str">
        <f t="shared" si="0"/>
        <v>да</v>
      </c>
      <c r="J66" s="45" t="str">
        <f t="shared" si="1"/>
        <v>22000.00</v>
      </c>
    </row>
    <row r="67" spans="1:10" x14ac:dyDescent="0.25">
      <c r="A67" s="32">
        <v>65</v>
      </c>
      <c r="B67" s="33">
        <v>44992</v>
      </c>
      <c r="C67" s="34" t="s">
        <v>79</v>
      </c>
      <c r="D67" s="41" t="s">
        <v>149</v>
      </c>
      <c r="E67" s="34">
        <v>65</v>
      </c>
      <c r="F67" s="34" t="s">
        <v>198</v>
      </c>
      <c r="G67" s="35" t="s">
        <v>80</v>
      </c>
      <c r="H67" s="24" t="s">
        <v>19</v>
      </c>
      <c r="I67" t="str">
        <f t="shared" si="0"/>
        <v>да</v>
      </c>
      <c r="J67" s="45" t="str">
        <f t="shared" si="1"/>
        <v>850000.00</v>
      </c>
    </row>
    <row r="68" spans="1:10" x14ac:dyDescent="0.25">
      <c r="A68" s="36">
        <v>66</v>
      </c>
      <c r="B68" s="37">
        <v>44993</v>
      </c>
      <c r="C68" s="38" t="s">
        <v>81</v>
      </c>
      <c r="D68" s="42" t="s">
        <v>199</v>
      </c>
      <c r="E68" s="38">
        <v>66</v>
      </c>
      <c r="F68" s="38" t="s">
        <v>200</v>
      </c>
      <c r="G68" s="39" t="s">
        <v>80</v>
      </c>
      <c r="H68" s="24" t="s">
        <v>19</v>
      </c>
      <c r="I68" t="str">
        <f t="shared" ref="I68:I69" si="2">IF(G68&lt;&gt;"отменена","да",)</f>
        <v>да</v>
      </c>
      <c r="J68" s="45" t="str">
        <f t="shared" ref="J68:J69" si="3">IF(I68 = "да",D68,0)</f>
        <v>36000.00</v>
      </c>
    </row>
    <row r="69" spans="1:10" x14ac:dyDescent="0.25">
      <c r="A69" s="18">
        <v>67</v>
      </c>
      <c r="B69" s="19">
        <v>44994</v>
      </c>
      <c r="C69" s="20" t="s">
        <v>79</v>
      </c>
      <c r="D69" s="43" t="s">
        <v>201</v>
      </c>
      <c r="E69" s="20">
        <v>67</v>
      </c>
      <c r="F69" s="20" t="s">
        <v>202</v>
      </c>
      <c r="G69" s="21" t="s">
        <v>85</v>
      </c>
      <c r="H69" s="24" t="s">
        <v>19</v>
      </c>
      <c r="I69">
        <f t="shared" si="2"/>
        <v>0</v>
      </c>
      <c r="J69" s="45">
        <f t="shared" si="3"/>
        <v>0</v>
      </c>
    </row>
  </sheetData>
  <mergeCells count="2">
    <mergeCell ref="A1:G1"/>
    <mergeCell ref="K3:K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2024-11-18T19:56:29Z</dcterms:modified>
</cp:coreProperties>
</file>