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T:\Planning statewide\TMDL_DB\"/>
    </mc:Choice>
  </mc:AlternateContent>
  <bookViews>
    <workbookView xWindow="555" yWindow="780" windowWidth="27075" windowHeight="13905"/>
  </bookViews>
  <sheets>
    <sheet name="tmdl_actions_table" sheetId="7" r:id="rId1"/>
    <sheet name="geo_id_table" sheetId="5" r:id="rId2"/>
    <sheet name="pollutant_table" sheetId="1" r:id="rId3"/>
    <sheet name="db_version" sheetId="6" r:id="rId4"/>
    <sheet name="table_dictionary" sheetId="2" r:id="rId5"/>
  </sheets>
  <definedNames>
    <definedName name="_xlnm._FilterDatabase" localSheetId="1" hidden="1">geo_id_table!$A$1:$F$88</definedName>
    <definedName name="_xlnm._FilterDatabase" localSheetId="2" hidden="1">pollutant_table!$A$1:$P$199</definedName>
    <definedName name="_xlnm._FilterDatabase" localSheetId="0" hidden="1">tmdl_actions_table!$A$1:$L$56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 l="1"/>
  <c r="B3" i="1" l="1"/>
  <c r="B4" i="1"/>
  <c r="B5" i="1"/>
  <c r="B6" i="1"/>
  <c r="B7"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E3" i="5"/>
  <c r="C3" i="1" s="1"/>
  <c r="F3" i="5"/>
  <c r="D3" i="1" s="1"/>
  <c r="E4" i="5"/>
  <c r="C5" i="1" s="1"/>
  <c r="F4" i="5"/>
  <c r="D5" i="1" s="1"/>
  <c r="E5" i="5"/>
  <c r="C6" i="1" s="1"/>
  <c r="F5" i="5"/>
  <c r="D6" i="1" s="1"/>
  <c r="E6" i="5"/>
  <c r="C7" i="1" s="1"/>
  <c r="F6" i="5"/>
  <c r="D7" i="1" s="1"/>
  <c r="E8" i="5"/>
  <c r="C9" i="1" s="1"/>
  <c r="F8" i="5"/>
  <c r="D9" i="1" s="1"/>
  <c r="E9" i="5"/>
  <c r="C10" i="1" s="1"/>
  <c r="F9" i="5"/>
  <c r="D10" i="1" s="1"/>
  <c r="E10" i="5"/>
  <c r="C16" i="1" s="1"/>
  <c r="F10" i="5"/>
  <c r="D16" i="1" s="1"/>
  <c r="E11" i="5"/>
  <c r="C18" i="1" s="1"/>
  <c r="F11" i="5"/>
  <c r="D20" i="1" s="1"/>
  <c r="E12" i="5"/>
  <c r="C22" i="1" s="1"/>
  <c r="F12" i="5"/>
  <c r="D22" i="1" s="1"/>
  <c r="E13" i="5"/>
  <c r="C28" i="1" s="1"/>
  <c r="F13" i="5"/>
  <c r="D28" i="1" s="1"/>
  <c r="E14" i="5"/>
  <c r="C30" i="1" s="1"/>
  <c r="F14" i="5"/>
  <c r="D30" i="1" s="1"/>
  <c r="E15" i="5"/>
  <c r="C34" i="1" s="1"/>
  <c r="F15" i="5"/>
  <c r="D34" i="1" s="1"/>
  <c r="E16" i="5"/>
  <c r="C40" i="1" s="1"/>
  <c r="F16" i="5"/>
  <c r="D40" i="1" s="1"/>
  <c r="E17" i="5"/>
  <c r="C42" i="1" s="1"/>
  <c r="F17" i="5"/>
  <c r="D44" i="1" s="1"/>
  <c r="E18" i="5"/>
  <c r="C46" i="1" s="1"/>
  <c r="F18" i="5"/>
  <c r="D46" i="1" s="1"/>
  <c r="E19" i="5"/>
  <c r="C47" i="1" s="1"/>
  <c r="F19" i="5"/>
  <c r="D47" i="1" s="1"/>
  <c r="E20" i="5"/>
  <c r="C48" i="1" s="1"/>
  <c r="F20" i="5"/>
  <c r="D48" i="1" s="1"/>
  <c r="E21" i="5"/>
  <c r="C49" i="1" s="1"/>
  <c r="F21" i="5"/>
  <c r="D49" i="1" s="1"/>
  <c r="E22" i="5"/>
  <c r="C50" i="1" s="1"/>
  <c r="F22" i="5"/>
  <c r="D50" i="1" s="1"/>
  <c r="E23" i="5"/>
  <c r="C51" i="1" s="1"/>
  <c r="F23" i="5"/>
  <c r="D51" i="1" s="1"/>
  <c r="E24" i="5"/>
  <c r="C52" i="1" s="1"/>
  <c r="F24" i="5"/>
  <c r="D52" i="1" s="1"/>
  <c r="E25" i="5"/>
  <c r="C53" i="1" s="1"/>
  <c r="F25" i="5"/>
  <c r="D53" i="1" s="1"/>
  <c r="E26" i="5"/>
  <c r="C54" i="1" s="1"/>
  <c r="F26" i="5"/>
  <c r="D54" i="1" s="1"/>
  <c r="E27" i="5"/>
  <c r="C55" i="1" s="1"/>
  <c r="F27" i="5"/>
  <c r="D55" i="1" s="1"/>
  <c r="E28" i="5"/>
  <c r="C56" i="1" s="1"/>
  <c r="F28" i="5"/>
  <c r="D56" i="1" s="1"/>
  <c r="E29" i="5"/>
  <c r="C57" i="1" s="1"/>
  <c r="F29" i="5"/>
  <c r="D57" i="1" s="1"/>
  <c r="E30" i="5"/>
  <c r="C58" i="1" s="1"/>
  <c r="F30" i="5"/>
  <c r="D58" i="1" s="1"/>
  <c r="E31" i="5"/>
  <c r="C59" i="1" s="1"/>
  <c r="F31" i="5"/>
  <c r="D59" i="1" s="1"/>
  <c r="E32" i="5"/>
  <c r="C60" i="1" s="1"/>
  <c r="F32" i="5"/>
  <c r="D60" i="1" s="1"/>
  <c r="E33" i="5"/>
  <c r="C61" i="1" s="1"/>
  <c r="F33" i="5"/>
  <c r="D61" i="1" s="1"/>
  <c r="E34" i="5"/>
  <c r="C62" i="1" s="1"/>
  <c r="F34" i="5"/>
  <c r="D62" i="1" s="1"/>
  <c r="E35" i="5"/>
  <c r="C64" i="1" s="1"/>
  <c r="F35" i="5"/>
  <c r="D64" i="1" s="1"/>
  <c r="E36" i="5"/>
  <c r="C66" i="1" s="1"/>
  <c r="F36" i="5"/>
  <c r="D66" i="1" s="1"/>
  <c r="E37" i="5"/>
  <c r="C67" i="1" s="1"/>
  <c r="F37" i="5"/>
  <c r="D67" i="1" s="1"/>
  <c r="E38" i="5"/>
  <c r="C68" i="1" s="1"/>
  <c r="F38" i="5"/>
  <c r="D68" i="1" s="1"/>
  <c r="E39" i="5"/>
  <c r="C69" i="1" s="1"/>
  <c r="F39" i="5"/>
  <c r="D69" i="1" s="1"/>
  <c r="E40" i="5"/>
  <c r="C70" i="1" s="1"/>
  <c r="F40" i="5"/>
  <c r="D70" i="1" s="1"/>
  <c r="E41" i="5"/>
  <c r="C72" i="1" s="1"/>
  <c r="F41" i="5"/>
  <c r="D74" i="1" s="1"/>
  <c r="E42" i="5"/>
  <c r="C76" i="1" s="1"/>
  <c r="F42" i="5"/>
  <c r="D76" i="1" s="1"/>
  <c r="E43" i="5"/>
  <c r="C78" i="1" s="1"/>
  <c r="F43" i="5"/>
  <c r="D80" i="1" s="1"/>
  <c r="E44" i="5"/>
  <c r="C81" i="1" s="1"/>
  <c r="F44" i="5"/>
  <c r="D81" i="1" s="1"/>
  <c r="E45" i="5"/>
  <c r="C82" i="1" s="1"/>
  <c r="F45" i="5"/>
  <c r="D82" i="1" s="1"/>
  <c r="E46" i="5"/>
  <c r="C84" i="1" s="1"/>
  <c r="F46" i="5"/>
  <c r="D85" i="1" s="1"/>
  <c r="E47" i="5"/>
  <c r="C86" i="1" s="1"/>
  <c r="F47" i="5"/>
  <c r="D86" i="1" s="1"/>
  <c r="E48" i="5"/>
  <c r="C88" i="1" s="1"/>
  <c r="F48" i="5"/>
  <c r="D88" i="1" s="1"/>
  <c r="E49" i="5"/>
  <c r="C94" i="1" s="1"/>
  <c r="F49" i="5"/>
  <c r="D94" i="1" s="1"/>
  <c r="E50" i="5"/>
  <c r="C97" i="1" s="1"/>
  <c r="F50" i="5"/>
  <c r="D98" i="1" s="1"/>
  <c r="E51" i="5"/>
  <c r="C100" i="1" s="1"/>
  <c r="F51" i="5"/>
  <c r="D100" i="1" s="1"/>
  <c r="E52" i="5"/>
  <c r="C101" i="1" s="1"/>
  <c r="F52" i="5"/>
  <c r="D101" i="1" s="1"/>
  <c r="E53" i="5"/>
  <c r="C103" i="1" s="1"/>
  <c r="F53" i="5"/>
  <c r="D103" i="1" s="1"/>
  <c r="E54" i="5"/>
  <c r="C104" i="1" s="1"/>
  <c r="F54" i="5"/>
  <c r="D104" i="1" s="1"/>
  <c r="E55" i="5"/>
  <c r="C105" i="1" s="1"/>
  <c r="F55" i="5"/>
  <c r="D105" i="1" s="1"/>
  <c r="E56" i="5"/>
  <c r="C106" i="1" s="1"/>
  <c r="F56" i="5"/>
  <c r="D106" i="1" s="1"/>
  <c r="E57" i="5"/>
  <c r="C107" i="1" s="1"/>
  <c r="F57" i="5"/>
  <c r="D107" i="1" s="1"/>
  <c r="E58" i="5"/>
  <c r="C108" i="1" s="1"/>
  <c r="F58" i="5"/>
  <c r="D108" i="1" s="1"/>
  <c r="E59" i="5"/>
  <c r="C109" i="1" s="1"/>
  <c r="F59" i="5"/>
  <c r="D110" i="1" s="1"/>
  <c r="E60" i="5"/>
  <c r="C112" i="1" s="1"/>
  <c r="F60" i="5"/>
  <c r="D112" i="1" s="1"/>
  <c r="E61" i="5"/>
  <c r="C113" i="1" s="1"/>
  <c r="F61" i="5"/>
  <c r="D113" i="1" s="1"/>
  <c r="E62" i="5"/>
  <c r="C114" i="1" s="1"/>
  <c r="F62" i="5"/>
  <c r="D114" i="1" s="1"/>
  <c r="E63" i="5"/>
  <c r="C115" i="1" s="1"/>
  <c r="F63" i="5"/>
  <c r="D115" i="1" s="1"/>
  <c r="E64" i="5"/>
  <c r="C116" i="1" s="1"/>
  <c r="F64" i="5"/>
  <c r="D116" i="1" s="1"/>
  <c r="E65" i="5"/>
  <c r="C117" i="1" s="1"/>
  <c r="F65" i="5"/>
  <c r="D117" i="1" s="1"/>
  <c r="E66" i="5"/>
  <c r="C118" i="1" s="1"/>
  <c r="F66" i="5"/>
  <c r="D118" i="1" s="1"/>
  <c r="E67" i="5"/>
  <c r="C119" i="1" s="1"/>
  <c r="F67" i="5"/>
  <c r="D119" i="1" s="1"/>
  <c r="E68" i="5"/>
  <c r="C120" i="1" s="1"/>
  <c r="F68" i="5"/>
  <c r="D120" i="1" s="1"/>
  <c r="E69" i="5"/>
  <c r="C121" i="1" s="1"/>
  <c r="F69" i="5"/>
  <c r="D121" i="1" s="1"/>
  <c r="E70" i="5"/>
  <c r="C122" i="1" s="1"/>
  <c r="F70" i="5"/>
  <c r="D122" i="1" s="1"/>
  <c r="E71" i="5"/>
  <c r="C123" i="1" s="1"/>
  <c r="F71" i="5"/>
  <c r="D123" i="1" s="1"/>
  <c r="E72" i="5"/>
  <c r="C124" i="1" s="1"/>
  <c r="F72" i="5"/>
  <c r="D124" i="1" s="1"/>
  <c r="E73" i="5"/>
  <c r="C125" i="1" s="1"/>
  <c r="F73" i="5"/>
  <c r="D125" i="1" s="1"/>
  <c r="E74" i="5"/>
  <c r="C130" i="1" s="1"/>
  <c r="F74" i="5"/>
  <c r="D130" i="1" s="1"/>
  <c r="E75" i="5"/>
  <c r="C132" i="1" s="1"/>
  <c r="F75" i="5"/>
  <c r="D132" i="1" s="1"/>
  <c r="E76" i="5"/>
  <c r="C133" i="1" s="1"/>
  <c r="F76" i="5"/>
  <c r="D133" i="1" s="1"/>
  <c r="E77" i="5"/>
  <c r="C134" i="1" s="1"/>
  <c r="F77" i="5"/>
  <c r="D134" i="1" s="1"/>
  <c r="E78" i="5"/>
  <c r="C136" i="1" s="1"/>
  <c r="F78" i="5"/>
  <c r="D136" i="1" s="1"/>
  <c r="E79" i="5"/>
  <c r="C137" i="1" s="1"/>
  <c r="F79" i="5"/>
  <c r="D137" i="1" s="1"/>
  <c r="E80" i="5"/>
  <c r="C139" i="1" s="1"/>
  <c r="F80" i="5"/>
  <c r="D140" i="1" s="1"/>
  <c r="E81" i="5"/>
  <c r="C142" i="1" s="1"/>
  <c r="F81" i="5"/>
  <c r="D142" i="1" s="1"/>
  <c r="E82" i="5"/>
  <c r="C143" i="1" s="1"/>
  <c r="F82" i="5"/>
  <c r="D143" i="1" s="1"/>
  <c r="E83" i="5"/>
  <c r="C145" i="1" s="1"/>
  <c r="F83" i="5"/>
  <c r="D146" i="1" s="1"/>
  <c r="E84" i="5"/>
  <c r="C148" i="1" s="1"/>
  <c r="F84" i="5"/>
  <c r="D148" i="1" s="1"/>
  <c r="E85" i="5"/>
  <c r="C149" i="1" s="1"/>
  <c r="F85" i="5"/>
  <c r="D149" i="1" s="1"/>
  <c r="E86" i="5"/>
  <c r="C151" i="1" s="1"/>
  <c r="F86" i="5"/>
  <c r="D152" i="1" s="1"/>
  <c r="E87" i="5"/>
  <c r="C154" i="1" s="1"/>
  <c r="F87" i="5"/>
  <c r="D154" i="1" s="1"/>
  <c r="E88" i="5"/>
  <c r="C160" i="1" s="1"/>
  <c r="F88" i="5"/>
  <c r="D160" i="1" s="1"/>
  <c r="E89" i="5"/>
  <c r="C161" i="1" s="1"/>
  <c r="F89" i="5"/>
  <c r="D161" i="1" s="1"/>
  <c r="E90" i="5"/>
  <c r="C163" i="1" s="1"/>
  <c r="F90" i="5"/>
  <c r="D164" i="1" s="1"/>
  <c r="E91" i="5"/>
  <c r="C166" i="1" s="1"/>
  <c r="F91" i="5"/>
  <c r="D166" i="1" s="1"/>
  <c r="E92" i="5"/>
  <c r="C167" i="1" s="1"/>
  <c r="F92" i="5"/>
  <c r="D167" i="1" s="1"/>
  <c r="E93" i="5"/>
  <c r="C169" i="1" s="1"/>
  <c r="F93" i="5"/>
  <c r="D170" i="1" s="1"/>
  <c r="E94" i="5"/>
  <c r="C172" i="1" s="1"/>
  <c r="F94" i="5"/>
  <c r="D172" i="1" s="1"/>
  <c r="E95" i="5"/>
  <c r="C173" i="1" s="1"/>
  <c r="F95" i="5"/>
  <c r="D173" i="1" s="1"/>
  <c r="E96" i="5"/>
  <c r="C175" i="1" s="1"/>
  <c r="F96" i="5"/>
  <c r="D176" i="1" s="1"/>
  <c r="E97" i="5"/>
  <c r="C178" i="1" s="1"/>
  <c r="F97" i="5"/>
  <c r="D178" i="1" s="1"/>
  <c r="E98" i="5"/>
  <c r="C184" i="1" s="1"/>
  <c r="F98" i="5"/>
  <c r="D184" i="1" s="1"/>
  <c r="E99" i="5"/>
  <c r="C185" i="1" s="1"/>
  <c r="F99" i="5"/>
  <c r="D185" i="1" s="1"/>
  <c r="E100" i="5"/>
  <c r="C190" i="1" s="1"/>
  <c r="F100" i="5"/>
  <c r="D190" i="1" s="1"/>
  <c r="E101" i="5"/>
  <c r="C194" i="1" s="1"/>
  <c r="F101" i="5"/>
  <c r="D194" i="1" s="1"/>
  <c r="E102" i="5"/>
  <c r="C196" i="1" s="1"/>
  <c r="F102" i="5"/>
  <c r="D196" i="1" s="1"/>
  <c r="E103" i="5"/>
  <c r="C197" i="1" s="1"/>
  <c r="F103" i="5"/>
  <c r="D197" i="1" s="1"/>
  <c r="E104" i="5"/>
  <c r="C198" i="1" s="1"/>
  <c r="F104" i="5"/>
  <c r="D198" i="1" s="1"/>
  <c r="E105" i="5"/>
  <c r="C199" i="1" s="1"/>
  <c r="F105" i="5"/>
  <c r="D199" i="1" s="1"/>
  <c r="F2" i="5"/>
  <c r="D2" i="1" s="1"/>
  <c r="E2" i="5"/>
  <c r="C2" i="1" s="1"/>
  <c r="D180" i="1" l="1"/>
  <c r="D175" i="1"/>
  <c r="D144" i="1"/>
  <c r="D139" i="1"/>
  <c r="D72" i="1"/>
  <c r="D25" i="1"/>
  <c r="D24" i="1"/>
  <c r="D192" i="1"/>
  <c r="D156" i="1"/>
  <c r="D84" i="1"/>
  <c r="D42" i="1"/>
  <c r="D187" i="1"/>
  <c r="D151" i="1"/>
  <c r="D79" i="1"/>
  <c r="D37" i="1"/>
  <c r="D186" i="1"/>
  <c r="D150" i="1"/>
  <c r="D78" i="1"/>
  <c r="D36" i="1"/>
  <c r="D181" i="1"/>
  <c r="D145" i="1"/>
  <c r="D109" i="1"/>
  <c r="D73" i="1"/>
  <c r="D31" i="1"/>
  <c r="D174" i="1"/>
  <c r="D138" i="1"/>
  <c r="D102" i="1"/>
  <c r="D19" i="1"/>
  <c r="D169" i="1"/>
  <c r="D97" i="1"/>
  <c r="D18" i="1"/>
  <c r="D168" i="1"/>
  <c r="D96" i="1"/>
  <c r="D13" i="1"/>
  <c r="D163" i="1"/>
  <c r="D127" i="1"/>
  <c r="D91" i="1"/>
  <c r="D12" i="1"/>
  <c r="D162" i="1"/>
  <c r="D126" i="1"/>
  <c r="D90" i="1"/>
  <c r="D193" i="1"/>
  <c r="D157" i="1"/>
  <c r="D43" i="1"/>
  <c r="D195" i="1"/>
  <c r="D189" i="1"/>
  <c r="D183" i="1"/>
  <c r="D177" i="1"/>
  <c r="D171" i="1"/>
  <c r="D165" i="1"/>
  <c r="D159" i="1"/>
  <c r="D153" i="1"/>
  <c r="D147" i="1"/>
  <c r="D141" i="1"/>
  <c r="D135" i="1"/>
  <c r="D129" i="1"/>
  <c r="D111" i="1"/>
  <c r="D99" i="1"/>
  <c r="D93" i="1"/>
  <c r="D87" i="1"/>
  <c r="D75" i="1"/>
  <c r="D63" i="1"/>
  <c r="D45" i="1"/>
  <c r="D39" i="1"/>
  <c r="D33" i="1"/>
  <c r="D27" i="1"/>
  <c r="D21" i="1"/>
  <c r="D15" i="1"/>
  <c r="C195" i="1"/>
  <c r="C189" i="1"/>
  <c r="C183" i="1"/>
  <c r="C177" i="1"/>
  <c r="C171" i="1"/>
  <c r="C165" i="1"/>
  <c r="C159" i="1"/>
  <c r="C153" i="1"/>
  <c r="C147" i="1"/>
  <c r="C141" i="1"/>
  <c r="C135" i="1"/>
  <c r="C129" i="1"/>
  <c r="C111" i="1"/>
  <c r="C99" i="1"/>
  <c r="C93" i="1"/>
  <c r="C87" i="1"/>
  <c r="C75" i="1"/>
  <c r="C63" i="1"/>
  <c r="C45" i="1"/>
  <c r="C39" i="1"/>
  <c r="C33" i="1"/>
  <c r="C27" i="1"/>
  <c r="C21" i="1"/>
  <c r="C15" i="1"/>
  <c r="D188" i="1"/>
  <c r="D182" i="1"/>
  <c r="D158" i="1"/>
  <c r="D128" i="1"/>
  <c r="D92" i="1"/>
  <c r="D38" i="1"/>
  <c r="D32" i="1"/>
  <c r="D26" i="1"/>
  <c r="D14" i="1"/>
  <c r="C188" i="1"/>
  <c r="C182" i="1"/>
  <c r="C176" i="1"/>
  <c r="C170" i="1"/>
  <c r="C164" i="1"/>
  <c r="C158" i="1"/>
  <c r="C152" i="1"/>
  <c r="C146" i="1"/>
  <c r="C140" i="1"/>
  <c r="C128" i="1"/>
  <c r="C110" i="1"/>
  <c r="C98" i="1"/>
  <c r="C92" i="1"/>
  <c r="C80" i="1"/>
  <c r="C74" i="1"/>
  <c r="C44" i="1"/>
  <c r="C38" i="1"/>
  <c r="C32" i="1"/>
  <c r="C26" i="1"/>
  <c r="C20" i="1"/>
  <c r="C14" i="1"/>
  <c r="C193" i="1"/>
  <c r="C187" i="1"/>
  <c r="C181" i="1"/>
  <c r="C157" i="1"/>
  <c r="C127" i="1"/>
  <c r="C91" i="1"/>
  <c r="C85" i="1"/>
  <c r="C79" i="1"/>
  <c r="C73" i="1"/>
  <c r="C43" i="1"/>
  <c r="C37" i="1"/>
  <c r="C31" i="1"/>
  <c r="C25" i="1"/>
  <c r="C19" i="1"/>
  <c r="C13" i="1"/>
  <c r="C192" i="1"/>
  <c r="C186" i="1"/>
  <c r="C180" i="1"/>
  <c r="C174" i="1"/>
  <c r="C168" i="1"/>
  <c r="C162" i="1"/>
  <c r="C156" i="1"/>
  <c r="C150" i="1"/>
  <c r="C144" i="1"/>
  <c r="C138" i="1"/>
  <c r="C126" i="1"/>
  <c r="C102" i="1"/>
  <c r="C96" i="1"/>
  <c r="C90" i="1"/>
  <c r="C36" i="1"/>
  <c r="C24" i="1"/>
  <c r="C12" i="1"/>
  <c r="D191" i="1"/>
  <c r="D179" i="1"/>
  <c r="D155" i="1"/>
  <c r="D131" i="1"/>
  <c r="D95" i="1"/>
  <c r="D89" i="1"/>
  <c r="D83" i="1"/>
  <c r="D77" i="1"/>
  <c r="D71" i="1"/>
  <c r="D65" i="1"/>
  <c r="D41" i="1"/>
  <c r="D35" i="1"/>
  <c r="D29" i="1"/>
  <c r="D23" i="1"/>
  <c r="D17" i="1"/>
  <c r="D11" i="1"/>
  <c r="D4" i="1"/>
  <c r="C191" i="1"/>
  <c r="C179" i="1"/>
  <c r="C155" i="1"/>
  <c r="C131" i="1"/>
  <c r="C95" i="1"/>
  <c r="C89" i="1"/>
  <c r="C83" i="1"/>
  <c r="C77" i="1"/>
  <c r="C71" i="1"/>
  <c r="C65" i="1"/>
  <c r="C41" i="1"/>
  <c r="C35" i="1"/>
  <c r="C29" i="1"/>
  <c r="C23" i="1"/>
  <c r="C17" i="1"/>
  <c r="C11" i="1"/>
  <c r="C4" i="1"/>
</calcChain>
</file>

<file path=xl/sharedStrings.xml><?xml version="1.0" encoding="utf-8"?>
<sst xmlns="http://schemas.openxmlformats.org/spreadsheetml/2006/main" count="2226" uniqueCount="549">
  <si>
    <t>Total Phosphorus</t>
  </si>
  <si>
    <t>Upper Klamath Lake and Agency Lake</t>
  </si>
  <si>
    <t>annual mean</t>
  </si>
  <si>
    <t>ug/l</t>
  </si>
  <si>
    <t>seasonal mean</t>
  </si>
  <si>
    <t>metric tons/year</t>
  </si>
  <si>
    <t>concentration</t>
  </si>
  <si>
    <t>load</t>
  </si>
  <si>
    <t>text</t>
  </si>
  <si>
    <t>undefined</t>
  </si>
  <si>
    <t>numeric</t>
  </si>
  <si>
    <t>Total Suspended Solids</t>
  </si>
  <si>
    <t>mg/l</t>
  </si>
  <si>
    <t>monthly mean</t>
  </si>
  <si>
    <t>Tributaries to the Snake River</t>
  </si>
  <si>
    <t>single sample</t>
  </si>
  <si>
    <t>Storm events less than 14 days long</t>
  </si>
  <si>
    <t>Tualatin Subbasin TMDL and WQMP</t>
  </si>
  <si>
    <t>Oswego Lake Watershed</t>
  </si>
  <si>
    <t>base flow (non storm events)</t>
  </si>
  <si>
    <t>storm events</t>
  </si>
  <si>
    <t>Willamette Basin TMDL</t>
  </si>
  <si>
    <t>NTU</t>
  </si>
  <si>
    <t>Turbidity</t>
  </si>
  <si>
    <t>suggested as surrogate for TSS</t>
  </si>
  <si>
    <t>pH and Chlorophyll a</t>
  </si>
  <si>
    <t>dichlorodiphenyltrichloroethane (DDT)</t>
  </si>
  <si>
    <t>Dissolved Oxygen, pH, and Chlorophyll a</t>
  </si>
  <si>
    <t>sedimentation</t>
  </si>
  <si>
    <t>Dissolved Oxygen, Algae</t>
  </si>
  <si>
    <t>kg/day</t>
  </si>
  <si>
    <t>Snake River RM 409 to 335</t>
  </si>
  <si>
    <t>Snake River RM 285 to 272.5</t>
  </si>
  <si>
    <t>Snake River RM 335 to 285</t>
  </si>
  <si>
    <t>Snake River and tributaries to the Snake River including drains</t>
  </si>
  <si>
    <t>Upper Klamath and Lost River Subbasin Nutrient TMDL and WQMP</t>
  </si>
  <si>
    <t>Dissolved Inorganic Nitrogen</t>
  </si>
  <si>
    <t>Lost River</t>
  </si>
  <si>
    <t>Dissolved Oxygen, pH, Chlorophyll a, Ammonia Toxicity</t>
  </si>
  <si>
    <t>Carbonaceous Biochemical Oxygen Demand (CBOD)</t>
  </si>
  <si>
    <t>Lost River Diversion Channel</t>
  </si>
  <si>
    <t>Klamath Straits Drain</t>
  </si>
  <si>
    <t>lbs/day</t>
  </si>
  <si>
    <t>Total Nitrogen</t>
  </si>
  <si>
    <t>Biochemical Oxygen Demand (BOD5)</t>
  </si>
  <si>
    <t>Load Allocation</t>
  </si>
  <si>
    <t>Amazon Creek</t>
  </si>
  <si>
    <t>Coyote Creek</t>
  </si>
  <si>
    <t>clarity</t>
  </si>
  <si>
    <t>Table 10.75, see Equation 4 (page 10-201) subsitued into Equations 2, 3, (page 10-197)</t>
  </si>
  <si>
    <t>Table 10.75, see Equation 4 (page 10-201) subsitued into Equations 1, 3, (page 10-197)</t>
  </si>
  <si>
    <t>Table 10.75, see Equation 2 and 3 page 10-197</t>
  </si>
  <si>
    <t>Table 10.75, see Equation 1 and 3 page 10-197</t>
  </si>
  <si>
    <t>Loading Capacity</t>
  </si>
  <si>
    <t>Table 10.75, flow based</t>
  </si>
  <si>
    <t>Orthophosphate (PO4-P)</t>
  </si>
  <si>
    <t>Ultimate Carbonaceous Biochemical Oxygen Demand (CBODU)</t>
  </si>
  <si>
    <t>Inorganic Suspended Solids (ISS)</t>
  </si>
  <si>
    <t>Ammonium-Nitrogen (NH4-N)</t>
  </si>
  <si>
    <t>Nitrite + Nitrate Nitrogen (NO3-4N)</t>
  </si>
  <si>
    <t>Amazon Creek and Amazon Diversion Channel</t>
  </si>
  <si>
    <t>Dissolved Oxygen</t>
  </si>
  <si>
    <t>Coyote Creek downstream of Spencer Creek</t>
  </si>
  <si>
    <t>Ammonia as N</t>
  </si>
  <si>
    <t>4-day mean</t>
  </si>
  <si>
    <t>not specified</t>
  </si>
  <si>
    <t>Malheur River Basin TMDL and WQMP</t>
  </si>
  <si>
    <t>Dissolved Oxygen, pH, Chlorophyll a</t>
  </si>
  <si>
    <t>Molalla-Pudding Subbasin TMDL and WQMP</t>
  </si>
  <si>
    <t>DDT</t>
  </si>
  <si>
    <t>Pudding River</t>
  </si>
  <si>
    <t>Little Pudding River</t>
  </si>
  <si>
    <t>individual observations are assumed to represent 96-hr averages (page 4-30)</t>
  </si>
  <si>
    <t>Iron</t>
  </si>
  <si>
    <t>TMDL says TSS targets are "meant to be helpful planning targets" page 6-18</t>
  </si>
  <si>
    <t>Tenmile Lakes TMDL</t>
  </si>
  <si>
    <t>Aquatic Weeds, Algae, pH</t>
  </si>
  <si>
    <t>tones/ha</t>
  </si>
  <si>
    <t>Urban catchments - Lakeside (see figure 56 Appendix A)</t>
  </si>
  <si>
    <t>Urban catchments - West North (see figure 56 Appendix A)</t>
  </si>
  <si>
    <t>Urban catchments - Central South (see figure 56 Appendix A)</t>
  </si>
  <si>
    <t>Other Lake tributaries (see figure 56 Appendix A)</t>
  </si>
  <si>
    <t>Upper Klamath and Lost Subbasins Temperature TMDL and WQMP</t>
  </si>
  <si>
    <t>Temperature</t>
  </si>
  <si>
    <t>deg C</t>
  </si>
  <si>
    <t>daily maximum</t>
  </si>
  <si>
    <t>temperature</t>
  </si>
  <si>
    <t>Bear Creek Watershed TMDL</t>
  </si>
  <si>
    <t>Bear Creek</t>
  </si>
  <si>
    <t>monthly median</t>
  </si>
  <si>
    <t>seasonal median</t>
  </si>
  <si>
    <t>Bear Creek Rivermile 0 - 22.4</t>
  </si>
  <si>
    <t>Dissolved Oxygen, pH</t>
  </si>
  <si>
    <t>Umatilla River Basin TMDL and WQMP</t>
  </si>
  <si>
    <t>not to exceed 48 hour duration</t>
  </si>
  <si>
    <t>Sedimentation</t>
  </si>
  <si>
    <t>Upper Umatilla River Watershed</t>
  </si>
  <si>
    <t>Meacham Creek Watershed</t>
  </si>
  <si>
    <t>Pendleton Watershed</t>
  </si>
  <si>
    <t>Squaw/Buckaroo Watershed</t>
  </si>
  <si>
    <t>Wildhorse Watershed</t>
  </si>
  <si>
    <t>Tutuilla Watershed</t>
  </si>
  <si>
    <t>McKay Watershed</t>
  </si>
  <si>
    <t>Birch Watershed</t>
  </si>
  <si>
    <t>Butter Watershed</t>
  </si>
  <si>
    <t>Gulches and Canyons Watershed</t>
  </si>
  <si>
    <t>Stage Gulch Watershed</t>
  </si>
  <si>
    <t>Sand Hollow Watershed</t>
  </si>
  <si>
    <t>Cold Springs Watershed</t>
  </si>
  <si>
    <t>Lower Umatilla River Watershed</t>
  </si>
  <si>
    <t>Grande Ronde River (Headwaters–182.0)</t>
  </si>
  <si>
    <t>Grande Ronde River (182.0-173.0)</t>
  </si>
  <si>
    <t>Grande Ronde River (173.0-166.9)</t>
  </si>
  <si>
    <t>Grande Ronde River (166.9-160.1)</t>
  </si>
  <si>
    <t>Grande Ronde River (160.1-153.8)</t>
  </si>
  <si>
    <t>Grande Ronde River (153.8-State Ditch)</t>
  </si>
  <si>
    <t>Grande Ronde River (State Ditch - Mouth)</t>
  </si>
  <si>
    <t>Meadow Creek</t>
  </si>
  <si>
    <t>Catherine Creek</t>
  </si>
  <si>
    <t>Dissolved Orthophosphate as P</t>
  </si>
  <si>
    <t>Dissolved Inorganic Nitrogen as N</t>
  </si>
  <si>
    <t>Targets when riparian conditions equal site potential</t>
  </si>
  <si>
    <t>percent</t>
  </si>
  <si>
    <t>percent streambed fines</t>
  </si>
  <si>
    <t>Grande Ronde Subbasin</t>
  </si>
  <si>
    <t>Garrison Lake TMDL</t>
  </si>
  <si>
    <t>Aesthetics, Algal Growth</t>
  </si>
  <si>
    <t>Garrison Lake and tributaries</t>
  </si>
  <si>
    <t>Clear Lake TMDL</t>
  </si>
  <si>
    <t>Clear Lake Watershed</t>
  </si>
  <si>
    <t>median over two consecutive years</t>
  </si>
  <si>
    <t>Coast Fork Willamette River downstream of the Row River</t>
  </si>
  <si>
    <t>2012_Tualatin_TribsUSDairy</t>
  </si>
  <si>
    <t>2012_Tualatin_TribsDSDairy</t>
  </si>
  <si>
    <t>2012_Tualatin_10455-ORDEQ</t>
  </si>
  <si>
    <t>2012_Tualatin_10457-ORDEQ</t>
  </si>
  <si>
    <t>2012_Tualatin_10458-ORDEQ</t>
  </si>
  <si>
    <t>2012_Tualatin_10460-ORDEQ</t>
  </si>
  <si>
    <t>2012_Tualatin_10461-ORDEQ</t>
  </si>
  <si>
    <t>2012_Tualatin_10463-ORDEQ</t>
  </si>
  <si>
    <t>2012_Tualatin_Bronson</t>
  </si>
  <si>
    <t>2012_Tualatin_Dairy</t>
  </si>
  <si>
    <t>2012_Tualatin_Fanno</t>
  </si>
  <si>
    <t>2012_Tualatin_Gales</t>
  </si>
  <si>
    <t>2012_Tualatin_Rock</t>
  </si>
  <si>
    <t>2012_Tualatin_Oswego</t>
  </si>
  <si>
    <t>2007_Tenmile_Lake</t>
  </si>
  <si>
    <t>2006_Willamette_Amazon</t>
  </si>
  <si>
    <t>2006_Willamette_Coyote</t>
  </si>
  <si>
    <t>2010_Malheur</t>
  </si>
  <si>
    <t>2008_MP_Pudding</t>
  </si>
  <si>
    <t>2008_MP_LittlePudding</t>
  </si>
  <si>
    <t>2007_Tenmile_Tribs</t>
  </si>
  <si>
    <t>2007_Tenmile_Lakeside</t>
  </si>
  <si>
    <t>2007_Tenmile_WestNorth</t>
  </si>
  <si>
    <t>2007_Tenmile_CentralSouth</t>
  </si>
  <si>
    <t>2006_Willamette_JohnsonCreek</t>
  </si>
  <si>
    <t>2006_Willamette_CoyoteDSSpencer</t>
  </si>
  <si>
    <t>2006_Willamette_Amazon_AmazonDiversion</t>
  </si>
  <si>
    <t>2004_SRHC_Tributaries</t>
  </si>
  <si>
    <t>2004_SRHC_SnakeRiver_Drains</t>
  </si>
  <si>
    <t>2004_SRHC_SnakeRiver_409-335</t>
  </si>
  <si>
    <t>2004_SRHC_SnakeRiver_335-285</t>
  </si>
  <si>
    <t>2004_SRHC_SnakeRiver_285-272</t>
  </si>
  <si>
    <t>2002_UKLD_Lakes</t>
  </si>
  <si>
    <t>2002_UKLD_Inflows</t>
  </si>
  <si>
    <t>Umatilla Subbasin</t>
  </si>
  <si>
    <t>2000_UGR_Meadow</t>
  </si>
  <si>
    <t>2000_UGR_Catherine</t>
  </si>
  <si>
    <t>2000_UGR_GrandeRonde4</t>
  </si>
  <si>
    <t>2000_UGR_GrandeRonde5</t>
  </si>
  <si>
    <t>2000_UGR_GrandeRonde6</t>
  </si>
  <si>
    <t>2000_UGR_GrandeRonde7</t>
  </si>
  <si>
    <t>2000_UGR_GrandeRonde8</t>
  </si>
  <si>
    <t>2000_UGR_GrandeRonde9</t>
  </si>
  <si>
    <t>2000_UGR_GrandeRondeMouth</t>
  </si>
  <si>
    <t>2000_UGR_Subbasin</t>
  </si>
  <si>
    <t>1995_CF_CoastFork</t>
  </si>
  <si>
    <t>2008_MP_Zollner</t>
  </si>
  <si>
    <t>Zollner Creek</t>
  </si>
  <si>
    <t>2012_Tualatin_Burris_etc</t>
  </si>
  <si>
    <t>2012_Tualatin_Cedar_etc</t>
  </si>
  <si>
    <t>Year the TMDL was issued by Oregon DEQ</t>
  </si>
  <si>
    <t>Other nonpoint source inflows to the Klamath River</t>
  </si>
  <si>
    <t>Endpoint</t>
  </si>
  <si>
    <t>Other inflows to the Lost River from Malone to Harpold</t>
  </si>
  <si>
    <t>Other inflows to the Lost River from Harpold to RM 27</t>
  </si>
  <si>
    <t>Other inflows to the Lost River from RM 27 to Wilson Reservoir</t>
  </si>
  <si>
    <t>Inflows to Wilson Reservoir</t>
  </si>
  <si>
    <t>Other inflows to the Lost River from Wilson Dam to Anderson Rose</t>
  </si>
  <si>
    <t>Other inflows to the Lost River from Anderson Rose to CA border</t>
  </si>
  <si>
    <t>Inflows to Klamath Straits Drain from CA border to E</t>
  </si>
  <si>
    <t>Inflows to Klamath Straits Drain from E to F</t>
  </si>
  <si>
    <t>Inflows to Klamath Straits Drain from F to Klamath River</t>
  </si>
  <si>
    <t>Big Springs flow into the Lost River</t>
  </si>
  <si>
    <t>Buck Creek  flow into the Lost River</t>
  </si>
  <si>
    <t>Drain #1 flow into the Lost River</t>
  </si>
  <si>
    <t>Drain #5 flow into the Lost River</t>
  </si>
  <si>
    <t>E Canal flow into the Lost River</t>
  </si>
  <si>
    <t>F-1 Canal flow into the Lost River</t>
  </si>
  <si>
    <t>Klamath Straits Drain flow into the Klamath River</t>
  </si>
  <si>
    <t>Lost River Upstream of Malone Dam - California Allocation</t>
  </si>
  <si>
    <t>Lost River Diversion Channel flow into the Klamath River</t>
  </si>
  <si>
    <t>Miller Creek flow into the Lost River</t>
  </si>
  <si>
    <t>Station 48 Turnout flow into the Lost River</t>
  </si>
  <si>
    <t>Natural springs flowing into the Klamath River</t>
  </si>
  <si>
    <t>2019_UKLRN_ADY</t>
  </si>
  <si>
    <t>2019_UKLRN_BigSprings</t>
  </si>
  <si>
    <t>2019_UKLRN_BuckCreek</t>
  </si>
  <si>
    <t>2019_UKLRN_Drain1</t>
  </si>
  <si>
    <t>2019_UKLRN_Drain5</t>
  </si>
  <si>
    <t>2019_UKLRN_Ecanal</t>
  </si>
  <si>
    <t>2019_UKLRN_F1</t>
  </si>
  <si>
    <t>2019_UKLRN_KSD_KR</t>
  </si>
  <si>
    <t>2019_UKLRT_KSD</t>
  </si>
  <si>
    <t>2019_UKLRN_KSD_CA_E</t>
  </si>
  <si>
    <t>2019_UKLRN_KSD_E_F</t>
  </si>
  <si>
    <t>2019_UKLRN_KSD_F_KR</t>
  </si>
  <si>
    <t>2019_UKLRN_Lost_AndersonRose_CA</t>
  </si>
  <si>
    <t>2019_UKLRN_Lost_Harpold_RM27</t>
  </si>
  <si>
    <t>2019_UKLRN_Lost_Malone_Harpold</t>
  </si>
  <si>
    <t>2019_UKLRN_Lost_RM27_Wilson</t>
  </si>
  <si>
    <t>2019_UKLRN_Lost_Wilson</t>
  </si>
  <si>
    <t>2019_UKLRN_Lost_Wilson_AndersonRose</t>
  </si>
  <si>
    <t>2019_UKLRT_LostRiver</t>
  </si>
  <si>
    <t>2019_UKLRN_LostusMalone</t>
  </si>
  <si>
    <t>2019_UKLRT_LRDC</t>
  </si>
  <si>
    <t>2019_UKLRN_LRDC_KR</t>
  </si>
  <si>
    <t>2019_UKLRN_MillerCreek</t>
  </si>
  <si>
    <t>2019_UKLRN_NPS_KR</t>
  </si>
  <si>
    <t>2019_UKLRN_Springs_KR</t>
  </si>
  <si>
    <t>2019_UKLRN_Station48</t>
  </si>
  <si>
    <t>2019_UKLRN_LostRiver</t>
  </si>
  <si>
    <t>2019_UKLRT_KR_Keno_Link</t>
  </si>
  <si>
    <t>pollutant_name_AWQMS</t>
  </si>
  <si>
    <t>pollutant_name_TMDL</t>
  </si>
  <si>
    <t>TMDL_name</t>
  </si>
  <si>
    <t>geo_description</t>
  </si>
  <si>
    <t>season_end</t>
  </si>
  <si>
    <t>season_start</t>
  </si>
  <si>
    <t>target_units</t>
  </si>
  <si>
    <t>target_value</t>
  </si>
  <si>
    <t>target_stat_base</t>
  </si>
  <si>
    <t>target_type</t>
  </si>
  <si>
    <t>TMDL_element</t>
  </si>
  <si>
    <t>target_conditionals_references</t>
  </si>
  <si>
    <t>Dissolved Oxygen, Chlorophyll a, Ammonia Toxicity</t>
  </si>
  <si>
    <t>Inflows into Upper Klamath Lake and Agency Lake</t>
  </si>
  <si>
    <t>Total nonpoint source load for all inflows combined</t>
  </si>
  <si>
    <t>mapped</t>
  </si>
  <si>
    <t>concentration, load, clarity, percent, temperature</t>
  </si>
  <si>
    <t>Loading Capacity, Load Allocation, Endpoint</t>
  </si>
  <si>
    <t>TRUE, FALSE</t>
  </si>
  <si>
    <t>Johnson Creek Watershed (170900120101, 170900120103)</t>
  </si>
  <si>
    <t>action_id</t>
  </si>
  <si>
    <t>geo_id</t>
  </si>
  <si>
    <t>col_number</t>
  </si>
  <si>
    <t>pollutant_table</t>
  </si>
  <si>
    <t>geo_id_table</t>
  </si>
  <si>
    <t>data_type</t>
  </si>
  <si>
    <t>valid_values</t>
  </si>
  <si>
    <t>description</t>
  </si>
  <si>
    <t>variable</t>
  </si>
  <si>
    <t>table</t>
  </si>
  <si>
    <t>tmdl_db_shp</t>
  </si>
  <si>
    <t>NA</t>
  </si>
  <si>
    <t>logical</t>
  </si>
  <si>
    <t>ReachCode</t>
  </si>
  <si>
    <t>AU_ID</t>
  </si>
  <si>
    <t>date in format %m-%b (e.g 31-Aug)</t>
  </si>
  <si>
    <t>Total Phosphorus, mixed forms</t>
  </si>
  <si>
    <t>Total suspended solids</t>
  </si>
  <si>
    <t>Temperature, water</t>
  </si>
  <si>
    <t>Biochemical oxygen demand, non-standard conditions</t>
  </si>
  <si>
    <t>db_version</t>
  </si>
  <si>
    <t>edit_date</t>
  </si>
  <si>
    <t>date in format yyyy-mm-dd</t>
  </si>
  <si>
    <t>date</t>
  </si>
  <si>
    <t>v20200504</t>
  </si>
  <si>
    <t>Initial compilation</t>
  </si>
  <si>
    <t>v20200430</t>
  </si>
  <si>
    <t>date in format mm/dd/yyyy</t>
  </si>
  <si>
    <t>The date the tabular database was edited.</t>
  </si>
  <si>
    <t>version and date in format "yyyymmdd" (e.g. v20200430)</t>
  </si>
  <si>
    <t>fixed target_units for 110 ug/l for Upper Klamath Lake. Created notes field in pollutant table to separate notes from conditionals. Cleaned up impairment columns values for consistency. Updated db_version table to include edit_date and edit_notes</t>
  </si>
  <si>
    <t>v20200506</t>
  </si>
  <si>
    <t>updated tualatin stat base.</t>
  </si>
  <si>
    <t>v20200511</t>
  </si>
  <si>
    <t>measured during 2-5 year storm return interval</t>
  </si>
  <si>
    <t>Malheur River Subbasins</t>
  </si>
  <si>
    <t>Klamath River (Keno Dam to Upper Klamath Lake)</t>
  </si>
  <si>
    <t>Mainstem Tualatin River at Stafford Rd. (RM 5.5)</t>
  </si>
  <si>
    <t>Mainstem Tualatin River at Hwy 99W (RM 11.6)</t>
  </si>
  <si>
    <t>Mainstem Tualatin River at Elsner (RM 16.2)</t>
  </si>
  <si>
    <t>Mainstem Tualatin River at Farmington (RM 33.3)</t>
  </si>
  <si>
    <t>Mainstem Tualatin River at Rood Rd. (RM 38.4)</t>
  </si>
  <si>
    <t>Mainstem Tualatin River at Golf Course Rd. (RM 51.5)</t>
  </si>
  <si>
    <t>All tributaries to the Mainstem Tualatin below Dairy Creek (unless otherwise specified)</t>
  </si>
  <si>
    <t>All tributaries to the Mainstem Tualatin above Dairy Creek (Unless otherwise specified)</t>
  </si>
  <si>
    <t>ADY Canal flow into CA and Lower Klamath Wildlife Refuge</t>
  </si>
  <si>
    <t>Bronson Creek at Mouth (205th)</t>
  </si>
  <si>
    <t>Gales Creek at mouth</t>
  </si>
  <si>
    <t>Fanno Creek at mouth</t>
  </si>
  <si>
    <t>Dairy Creek at mouth</t>
  </si>
  <si>
    <t>Rock Creek at mouth</t>
  </si>
  <si>
    <t>Cedar, Chicken, Rock (South),  Nyberg, Hedges, and Saum Creeks (all at mouth)</t>
  </si>
  <si>
    <t>Burris, Baker, McFee, and Christensen Creeks (all at mouth)</t>
  </si>
  <si>
    <t>Updated stat base for Upper Klamath and Lost River nutrient concentration load allocations from not specified to single sample. Updated  various Tualatin and Malheur geo_descriptions for clarity and to correct spelling.</t>
  </si>
  <si>
    <t>2006_Umpqua_Deer</t>
  </si>
  <si>
    <t>2006_Umpqua_Calapooya</t>
  </si>
  <si>
    <t>Inorganic Phosphorus</t>
  </si>
  <si>
    <t>Volatlie Solids</t>
  </si>
  <si>
    <t>percent reduction</t>
  </si>
  <si>
    <t>implemented by bacteria and temperature TMDLs</t>
  </si>
  <si>
    <t>Deer Creek</t>
  </si>
  <si>
    <t>Calapooya Inflows</t>
  </si>
  <si>
    <t>Target value is background. Anthropogenic nonpoint surce load alloctions equal 0</t>
  </si>
  <si>
    <t>Steamboat Creek inflows</t>
  </si>
  <si>
    <t>2006_Umpqua_10997-ORDEQ</t>
  </si>
  <si>
    <t>Dissolved Oxygen, pH, Chlorophyll a, Aquatic Weeds or Algae, Phosphorus</t>
  </si>
  <si>
    <t>2006_Umpqua_Jackson</t>
  </si>
  <si>
    <t>2006_Umpqua_BlackCanyon</t>
  </si>
  <si>
    <t>from South Umpqua Allocation table 4.28</t>
  </si>
  <si>
    <t>pH</t>
  </si>
  <si>
    <t>2006_Umpqua_SouthUmpquaR</t>
  </si>
  <si>
    <t>2006_Umpqua_Steamboat</t>
  </si>
  <si>
    <t>Headwater, tributary, and diffuse loading from background and anthropogenic nonpoint sources into the South Umpqua River</t>
  </si>
  <si>
    <t>v20200518</t>
  </si>
  <si>
    <t>Jackson Creek inflows</t>
  </si>
  <si>
    <t>Black Canyon Creek inflows</t>
  </si>
  <si>
    <t>Cow Creek at mouth (10997-ORDEQ)</t>
  </si>
  <si>
    <t>Bear Creek at Kirtland Road (11051-ORDEQ)</t>
  </si>
  <si>
    <t>Umpqua Basin TMDL and WQMP</t>
  </si>
  <si>
    <t>1988_GarrisonLake</t>
  </si>
  <si>
    <t>Added Umpqua TMDL nutrient related targets. Fixed Garrison Lake geo_id year from 1998  to 1988.</t>
  </si>
  <si>
    <t>v20200706</t>
  </si>
  <si>
    <t>wq_limited_parameters</t>
  </si>
  <si>
    <t>Unique ID assigned to the NHD reachescodes where a TMDL target applies. ID is structured as YearTMDLissued_ShortTMDLdocName_TargetGeoArea.</t>
  </si>
  <si>
    <t>General name and description of area where a TMDL target applies.</t>
  </si>
  <si>
    <t>Boolean to indicate if the geo_id has been mapped in a GIS.</t>
  </si>
  <si>
    <t>Year the TMDL was issued by Oregon DEQ.</t>
  </si>
  <si>
    <t>Name of TMDL document.</t>
  </si>
  <si>
    <t>EPA ATTAINS Action ID assigned to each TMDL document.</t>
  </si>
  <si>
    <t>Unique ID assigned to the NHD reachescodes where a TMDL target applies.</t>
  </si>
  <si>
    <t>Name of TMDL pollutant.</t>
  </si>
  <si>
    <t>Name of TMDL pollutant in AWQMS.</t>
  </si>
  <si>
    <t>Type of target, e.g.. concentration, load, percent, clarity.</t>
  </si>
  <si>
    <t>Value of TMDL Target.</t>
  </si>
  <si>
    <t>Parameter units of the TMDL Target.</t>
  </si>
  <si>
    <t>The method used to calculate derived results of the TMDL target.</t>
  </si>
  <si>
    <t>Specific conditions or references describing how or when to apply the target.</t>
  </si>
  <si>
    <t>Notes.</t>
  </si>
  <si>
    <t>The version of the tabular database (when lasted edited).</t>
  </si>
  <si>
    <t>Notes summarizing the edits that were made.</t>
  </si>
  <si>
    <t>Assessment Unit ID.</t>
  </si>
  <si>
    <t>DEQ NHD High reachcode value.</t>
  </si>
  <si>
    <t>The date the GIS feature was last edited .</t>
  </si>
  <si>
    <t>Added missing GIS reaches on Upper Klamath Lake. Updated temperature target for waterbodies in the Lost Subbasin. Changed pollutant_table column name from 'impairments' to 'wq_limited_parameters'. Removed duplicated records in GIS of Reachcode 17090001020927.</t>
  </si>
  <si>
    <t>Target is 27.9 deg-C to account for 0.1 deg-C set aside for reserve capacity.</t>
  </si>
  <si>
    <t>Tualatin River TMDL</t>
  </si>
  <si>
    <t>TMDL for Dioxin Discharges to the Columbia Basin</t>
  </si>
  <si>
    <t>TMDLs for the Yamhill River</t>
  </si>
  <si>
    <t>Pudding River Water Quality Report TMDL</t>
  </si>
  <si>
    <t>Rickreall Creek Water Quality Report TMDL</t>
  </si>
  <si>
    <t>Coquille River &amp; Estuary Water Quality Report TMDL</t>
  </si>
  <si>
    <t>Coast Fork Water Quality Report TMDL</t>
  </si>
  <si>
    <t>Columbia Slough TMDL</t>
  </si>
  <si>
    <t>Upper Sucker Creek TMDL and WQMP</t>
  </si>
  <si>
    <t>Applegate Subbasin TMDL and WQMP</t>
  </si>
  <si>
    <t>Little River Watershed TMDL</t>
  </si>
  <si>
    <t>Tillamook Bay TMDL</t>
  </si>
  <si>
    <t>Tualatin Subbasin TMDL</t>
  </si>
  <si>
    <t>Upper South Fork Coquille TMDL and WQMP</t>
  </si>
  <si>
    <t>Western Hood Subbasin Temperature TMDL and WQMP</t>
  </si>
  <si>
    <t>Lobster Creek Watershed TMDL</t>
  </si>
  <si>
    <t>Lower Sucker Creek TMDL and WQMP</t>
  </si>
  <si>
    <t>Nestucca Bay Watershed TMDL and WQMP</t>
  </si>
  <si>
    <t>TMDL for Lower Columba River Total Dissolved Gas</t>
  </si>
  <si>
    <t>Upper Klamath Lake Drainage TMDL and WQMP</t>
  </si>
  <si>
    <t>North Coast Subbasins TMDL and WQMP</t>
  </si>
  <si>
    <t>Sandy River Basin TMDL</t>
  </si>
  <si>
    <t>Walla Walla Subbasin Stream Temperature TMDL and WQMP</t>
  </si>
  <si>
    <t>Willow Creek Subbasin Temperature, pH and Bacteria TMDL and WQMP</t>
  </si>
  <si>
    <t>Middle Columbia-Hood (Miles Creeks) Subbasin TMDL and WQMP</t>
  </si>
  <si>
    <t>Rogue River Basin TMDL</t>
  </si>
  <si>
    <t>John Day River Basin TMDL and WQMP</t>
  </si>
  <si>
    <t>Lower Grande Ronde Subbasins TMDLS</t>
  </si>
  <si>
    <t>Upper Klamath and Lost River Subbasin TMDL and WQMP</t>
  </si>
  <si>
    <t>Western Hood Subbasin Temperature TMDL</t>
  </si>
  <si>
    <t>TMDL_issue_year</t>
  </si>
  <si>
    <t>2001_Umatilla_Birch</t>
  </si>
  <si>
    <t>2001_Umatilla_Butter</t>
  </si>
  <si>
    <t>2001_Umatilla_ColdSprings</t>
  </si>
  <si>
    <t>2001_Umatilla_Gulches</t>
  </si>
  <si>
    <t>2001_Umatilla_LowerRiver</t>
  </si>
  <si>
    <t>2001_Umatilla_McKay</t>
  </si>
  <si>
    <t>2001_Umatilla_Meacham</t>
  </si>
  <si>
    <t>2001_Umatilla_Pendleton</t>
  </si>
  <si>
    <t>2001_Umatilla_SandHollow</t>
  </si>
  <si>
    <t>2001_Umatilla_Squaw</t>
  </si>
  <si>
    <t>2001_Umatilla_Stage</t>
  </si>
  <si>
    <t>2001_Umatilla_Subbasin</t>
  </si>
  <si>
    <t>2001_Umatilla_UpperRiver</t>
  </si>
  <si>
    <t>2001_Umatilla_Wildhorse</t>
  </si>
  <si>
    <t>2001_Umatilla_Tutuilla</t>
  </si>
  <si>
    <t>v20200722</t>
  </si>
  <si>
    <t>TMDL_active</t>
  </si>
  <si>
    <t>Modifications to North Coast Basin Temperature Waste and Load Allocations</t>
  </si>
  <si>
    <t>Addendum 1: Modifications to the Willamette Basin Temperature TMDL</t>
  </si>
  <si>
    <t>Revised Willamette Basin Mercury Total Maximum Daily Load</t>
  </si>
  <si>
    <t>EPA's Willamette Basin Mercury Total Maximum Daily Load</t>
  </si>
  <si>
    <t>1991_BearCreek_0_22</t>
  </si>
  <si>
    <t>1991_BearCreek_11051-ORDEQ</t>
  </si>
  <si>
    <t>1991_BearCreek_BearCreek</t>
  </si>
  <si>
    <t>Columbia and Lower Snake Rivers Temperature TMDL</t>
  </si>
  <si>
    <t>OR_TMDL_20200518</t>
  </si>
  <si>
    <t>OR_TMDL_20190116</t>
  </si>
  <si>
    <t>OR_TMDL_20190919</t>
  </si>
  <si>
    <t>OR_TMDL_20180216</t>
  </si>
  <si>
    <t>Little River Watershed TMDL Addendum</t>
  </si>
  <si>
    <t>TMDL_issue_date</t>
  </si>
  <si>
    <t>Upper Grande Ronde River Sub-basin TMDL</t>
  </si>
  <si>
    <t>Snake River - Hells Canyon TMDL</t>
  </si>
  <si>
    <t>in_attains</t>
  </si>
  <si>
    <t>OR_TMDL_20111014</t>
  </si>
  <si>
    <t>OR_TMDL_20061218</t>
  </si>
  <si>
    <t>OR_TMDL_20191122</t>
  </si>
  <si>
    <t>OR_TMDL_20120828</t>
  </si>
  <si>
    <t>OR_TMDL_20171219</t>
  </si>
  <si>
    <t>issue_agency</t>
  </si>
  <si>
    <t>DEQ</t>
  </si>
  <si>
    <t>EPA</t>
  </si>
  <si>
    <t>DEQ, EPA</t>
  </si>
  <si>
    <t>Boolean to indicate if the TMDL and TMDL allocations are effective and being implemented.</t>
  </si>
  <si>
    <t>Boolean to indicate if the TMDL action has been entered into EPA's ATTAINS database.</t>
  </si>
  <si>
    <t>The date the TMDL was issued by the issue agency.</t>
  </si>
  <si>
    <t>EPA_action_date</t>
  </si>
  <si>
    <t>The date EPA took action (approval or disapproval) on the TMDL.</t>
  </si>
  <si>
    <t>notes</t>
  </si>
  <si>
    <t>Alvord Lake Subbasin TMDL and WQMP</t>
  </si>
  <si>
    <t>Updated Umatilla issue year from 2000 to 2001 and Bear Creek from 1992 to 1991. The Umatilla and Bear Creek geo_ids were also changed. Added tmdl_id_table.</t>
  </si>
  <si>
    <t>v20200727</t>
  </si>
  <si>
    <t>tmdl_actions_table</t>
  </si>
  <si>
    <t>1991_ClearLake</t>
  </si>
  <si>
    <t xml:space="preserve">Updated Clear Lake TMDL geo_id from '1992_ClearLake' to '1991_ClearLake'. Changed column names 'approval_year' to 'TMDL_issue_year' and 'Notes' to 'notes' (lowercase). Added action_ids and additional columns for 'TMDL_active', 'issue_agency', 'in_attains', 'TMDL_issue_date', and 'EPA_action_date'. Updated issue year and dates and EPA action dates. </t>
  </si>
  <si>
    <t>Aesthetics and Algal Growth</t>
  </si>
  <si>
    <t>2.3,7,8-TCCD (polychlorinated dibenzo-para-dioxins)</t>
  </si>
  <si>
    <t>pH, Algae</t>
  </si>
  <si>
    <t>pH, Dissolved Oxygen</t>
  </si>
  <si>
    <t>Total Phosphorus, BOD5, Ammonia</t>
  </si>
  <si>
    <t>CBOD5, Total Suspended Solids, Ammonia Nitrogen (NH3-N)</t>
  </si>
  <si>
    <t>CBOD5, Ammonia Nitrogen (NH3-N)</t>
  </si>
  <si>
    <t>Nuisance Algal Growth, pH</t>
  </si>
  <si>
    <t>BOD</t>
  </si>
  <si>
    <t>pH, Dissolved Oxygen, Nutrients, Periphyton, Temperature</t>
  </si>
  <si>
    <t>Dissoloved ortho phosphate as phosphorus (PO4-P), Ammonia</t>
  </si>
  <si>
    <t>Algae, pH, Bacteria (water contact recreation), DDT/DDE, dieldrin, dioxin, PCBs, Dissolved Oxygen, Lead</t>
  </si>
  <si>
    <t>Total Phosphorus, E. coli, DDT/DDE, dieldrin, dioxin, PCBs, BOD5, Lead</t>
  </si>
  <si>
    <t>Heat</t>
  </si>
  <si>
    <t>Dissolved Oxygen, pH, Sedimentation, Temperature</t>
  </si>
  <si>
    <t>Heat, Sediment, Dissolved Inorganic Nitrogen, DOP</t>
  </si>
  <si>
    <t>Ammonia, Aquatic Weeds,  pH, Bacteria (water contact recreation), Nitrate, Sedimentation, Turbidity, Temperature</t>
  </si>
  <si>
    <t>Heat, E. coli, Nitrate, Turbidity, Total Suspended Solids</t>
  </si>
  <si>
    <t>Bacteria (water contact recreation), Bacteria (shellfish harvesting), Temperature</t>
  </si>
  <si>
    <t>E. coli, fecal coliform, Heat</t>
  </si>
  <si>
    <t>Bacteria (water contact recreation), pH, Algae, Temperature, Chlorophyll a, Dissolved Oxygen</t>
  </si>
  <si>
    <t>pH, Sedimentation, Temperature</t>
  </si>
  <si>
    <t>Sediment, Heat</t>
  </si>
  <si>
    <t>Bacteria (water contact recreation), Bacteria (shellfish harvesting), Sedimentation, Temperature</t>
  </si>
  <si>
    <t>E. coli, fecal coliform, Sediment, Heat</t>
  </si>
  <si>
    <t>pH, Dissolved Oxygen, Chlorophyll a, Temperature</t>
  </si>
  <si>
    <t>Heat, Total Phosphorus</t>
  </si>
  <si>
    <t>Total Dissolved Gas</t>
  </si>
  <si>
    <t>Bacteria (water contact recreation), Dissolved Oxygen, Algae, pH, Sediment, Temperature, DDT, Dieldrin</t>
  </si>
  <si>
    <t>Total Phosphorus, Heat, DDT, Dieldrin, Total Suspended Solids, Total Dissolved Gas</t>
  </si>
  <si>
    <t>Dissolved Oxygen, Temperature</t>
  </si>
  <si>
    <t>Biological Criteria, Sedimentation, Temperature</t>
  </si>
  <si>
    <t>Bacteria (water contact recreation), Temperature</t>
  </si>
  <si>
    <t>E. coli, Heat</t>
  </si>
  <si>
    <t>Bacteria (water contact recreation), DDT, dieldrin, Dissolved Oxygen, Mercury, Temperature, Turbidity</t>
  </si>
  <si>
    <t>Algae, Dissolved Oxygen, pH, Bacteria (water contact recreation), Bacteria (shellfish harvesting), Temperature</t>
  </si>
  <si>
    <t>Heat, E. coli, fecal coliform, Total Phosphorus, BOD, Organic Solids, inorganic N, inorganic P, Phosphorus recycling</t>
  </si>
  <si>
    <t>Bacteria (water contact recreation), pH, Temperature</t>
  </si>
  <si>
    <t>Heat, E. coli, Ammonia</t>
  </si>
  <si>
    <t>Aquatic Weeds, Algae, Sedimentation</t>
  </si>
  <si>
    <t>Sediment, Total Phosphorus</t>
  </si>
  <si>
    <t>Bacteria (water contact recreation), Sedimentation, Temperature</t>
  </si>
  <si>
    <t>Heat, E. coli, Sediment</t>
  </si>
  <si>
    <t>Bacteria (water contact recreation), DDT, dieldrin, chlordane, Iron, Nitrate, Temperature</t>
  </si>
  <si>
    <t>E. coli, DDT, dieldrin, chlordane, Iron, Nitrate, Heat</t>
  </si>
  <si>
    <t>Bacteria (water contact recreation), Dissolved Oxygen, Chlorophyll a, pH, Temperature</t>
  </si>
  <si>
    <t>E. coli, fecal coliform, Total Phopshorus, Heat</t>
  </si>
  <si>
    <t>Bacteria (water contact recreation), Dissolved Oxygen, Temperature</t>
  </si>
  <si>
    <t>Heat, E. coli</t>
  </si>
  <si>
    <t>Dissolved Oxygen, Chlorophyll a, pH, Ammonia</t>
  </si>
  <si>
    <t>Dissolved Inorganic Nitrogen, CBOD, Total Phosphorus, Nitrogen</t>
  </si>
  <si>
    <t>Mercury</t>
  </si>
  <si>
    <t>Heat, Turbidity, Total Suspended Solids, E. coli, Total Phosphorus, Total Mercury, Inorganic Suspended Solids (ISS), Ammonium-Nitrogen (NH4-N), Nitrite + Nitrate Nitrogen (NO3-4N), Dissolved Inorganic Nitrogen, Ultimate Carbonaceous Biochemical Oxygen Demand (CBODU), Ammonia as N</t>
  </si>
  <si>
    <t>action_wq_limited_parameters</t>
  </si>
  <si>
    <t>action_TMDL_pollutants</t>
  </si>
  <si>
    <t>All pollutants causing the water quality listings associated with the TMDL action.</t>
  </si>
  <si>
    <t>Name of the water quality limited 303(d) listed parameters that the TMDL addresses.</t>
  </si>
  <si>
    <t>The end of the period when the target applies.</t>
  </si>
  <si>
    <t>The beginning of the period when the target applies.</t>
  </si>
  <si>
    <t>The TMDL element under which the target is identified.</t>
  </si>
  <si>
    <t>The agency that developed and issued the TMDL.</t>
  </si>
  <si>
    <t>db_edit_date</t>
  </si>
  <si>
    <t>db_edit_notes</t>
  </si>
  <si>
    <t>Year the TMDL was issued by the issue agency.</t>
  </si>
  <si>
    <t>DEQ, WADOE</t>
  </si>
  <si>
    <t>DEQ, IDEQ</t>
  </si>
  <si>
    <t>1991_Yamhill</t>
  </si>
  <si>
    <t>Yamhill, North Yamhill, and South Yamhill Rivers</t>
  </si>
  <si>
    <t>TMDL targets adopted in rule at OAR 340-041-0345(5)(a). Scope of instream target could be interepted to apply to entire Yamhill subbasin but public noticed attached to the June 3, 1989 EQC rule adoption staff report indicated the rule only applies to the Yamhill, South Yamhill, and North Yamhill Rivers.</t>
  </si>
  <si>
    <t>TMDL targets adopted in rule at OAR 340-041-0225(3)</t>
  </si>
  <si>
    <t>v20200803</t>
  </si>
  <si>
    <t>Added 1991_Yamhill geo_id and polluntant table information. Added reference to OARs for Clear Lake.</t>
  </si>
  <si>
    <t>Clarity (Algal growth)</t>
  </si>
  <si>
    <t>Clarity (Algal growth), Protection of high quality water, public water supply source</t>
  </si>
  <si>
    <t>v20200806</t>
  </si>
  <si>
    <t>Tenmile Lake, North Tenmile Lake, and Eel Lake (lake water column)</t>
  </si>
  <si>
    <t>Correct spelling error for Clear Lake TMDL (Agal to Algal) and clarify action_wq_limited_parameters. Update geo_description for 2007_Tenmile_Lake.</t>
  </si>
  <si>
    <t>OR_TMDL_20191230</t>
  </si>
  <si>
    <t>Ammonia, Volatile Solids, Total Phosphorus, BOD</t>
  </si>
  <si>
    <t>pH, Dissolved Oxygen,  Chlorophyll a</t>
  </si>
  <si>
    <t>Total Mercury, Methylmercury</t>
  </si>
  <si>
    <t>TMDL_active_note</t>
  </si>
  <si>
    <t>This TMDL was replaced by the 1993 Tualatin River TMDL (Action ID 1230).</t>
  </si>
  <si>
    <t>This TMDL was replaced by the 2012 Tualatin Subbasin TMDL and WQMP (Action ID OR_TMDL_20120828).</t>
  </si>
  <si>
    <t>This TMDL was replaced by the 2004 Snake River - Hells Canyon TMDL (Action ID 10791).</t>
  </si>
  <si>
    <t>This TMDL was replaced by the 2019 Upper Klamath and Lost River Subbasin Nutrient TMDL and WQMP (Action ID OR_TMDL_20190116).</t>
  </si>
  <si>
    <t>This addendum modifies the temperature waste load allocation for Wolf Creek Conservation Center in the 2001 Little River Watershed Temperature TMDL (Action ID 2022).</t>
  </si>
  <si>
    <t>This addendum modifies the temperature allocations in the 2001 Tillamook Bay,  2002 Nestucca Bay Watershed, and 2003 North Coast Subbasins TMDLs (Action IDs 1380, 2238, and 9447).</t>
  </si>
  <si>
    <t>The nutrient TMDL was replaced by the 2017 Upper Klamath and Lost River Subbasin TMDL and WQMP (OR_TMDL_20171219). The temperature TMDL was withdrawn and resubmitted in 2019 as the Upper Klamath and Lost Subbasins Temperature TMDL and WQMP (Action ID OR_TMDL_20190919).</t>
  </si>
  <si>
    <t>This addendum modifies the temperature allocation for the City of Jefferson in the 2006 Willamette Basin temperature TMDL (Action ID 30674).</t>
  </si>
  <si>
    <t>v20201014</t>
  </si>
  <si>
    <t>Note summarizing information about the TMDL and if it was replaced or modified.</t>
  </si>
  <si>
    <t>Added TMDL_active_note in action table. Rearranged the order for some of the columns in the tmdl_actions_table.</t>
  </si>
  <si>
    <t>This TMDL was disapproved by EPA and replaced by EPA's Willamette Basin Mercury Total Maximum Daily Load (Action ID OR_TMDL_20191230). The state issued WQMP is still effective.</t>
  </si>
  <si>
    <t>This TMDL was replaced by the 2018 Western Hood Subbasin Temperature TMDL (Action ID OR_TMDL_20180216). The WQMP is still effective.</t>
  </si>
  <si>
    <t>Dissolved Inorganic Nitrogen, Biochemical Oxygen Demand, Carbonaceous Biochemical Oxygen Demand (CBOD), Total Phosphorus, Total Nitrogen</t>
  </si>
  <si>
    <t>Final</t>
  </si>
  <si>
    <t>attains_status</t>
  </si>
  <si>
    <t>Added attains_status and updated completion dates for EPA's Willamette Basin Mercury TMDL. Updated AU_IDs that have been updated by Assessment program in the GIS feature.</t>
  </si>
  <si>
    <t>v20210927</t>
  </si>
  <si>
    <t>Draft</t>
  </si>
  <si>
    <t>Draft, Final, NA</t>
  </si>
  <si>
    <t>Status of TMDL action in ATTAINS. NA indicates the TMDL action is not included in ATTAINS.</t>
  </si>
  <si>
    <t>All 303(d) water quality limited parameters being addressed by the TMDL 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</si>
</sst>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6" x14ac:knownFonts="1">
    <font>
      <sz val="11"/>
      <color theme="1"/>
      <name val="Calibri"/>
      <family val="2"/>
      <scheme val="minor"/>
    </font>
    <font>
      <b/>
      <sz val="11"/>
      <color theme="1"/>
      <name val="Calibri"/>
      <family val="2"/>
      <scheme val="minor"/>
    </font>
    <font>
      <sz val="11"/>
      <name val="Calibri"/>
      <family val="2"/>
      <scheme val="minor"/>
    </font>
    <font>
      <b/>
      <sz val="11"/>
      <color rgb="FFFF0000"/>
      <name val="Calibri"/>
      <family val="2"/>
      <scheme val="minor"/>
    </font>
    <font>
      <sz val="11"/>
      <color rgb="FF000000"/>
      <name val="Calibri"/>
      <family val="2"/>
      <scheme val="minor"/>
    </font>
    <font>
      <b/>
      <u/>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right/>
      <top/>
      <bottom style="thin">
        <color indexed="64"/>
      </bottom>
      <diagonal/>
    </border>
  </borders>
  <cellStyleXfs count="1">
    <xf numFmtId="0" fontId="0" fillId="0" borderId="0"/>
  </cellStyleXfs>
  <cellXfs count="48">
    <xf numFmtId="0" fontId="0" fillId="0" borderId="0" xfId="0"/>
    <xf numFmtId="0" fontId="1" fillId="2" borderId="1" xfId="0" applyFont="1" applyFill="1" applyBorder="1" applyAlignment="1">
      <alignment horizontal="center"/>
    </xf>
    <xf numFmtId="0" fontId="0" fillId="0" borderId="0" xfId="0" applyAlignment="1">
      <alignment horizontal="center"/>
    </xf>
    <xf numFmtId="16" fontId="0" fillId="0" borderId="0" xfId="0" applyNumberFormat="1" applyAlignment="1">
      <alignment horizontal="center"/>
    </xf>
    <xf numFmtId="0" fontId="1" fillId="2" borderId="1" xfId="0" applyFont="1" applyFill="1" applyBorder="1" applyAlignment="1">
      <alignment horizontal="left"/>
    </xf>
    <xf numFmtId="0" fontId="0" fillId="0" borderId="0" xfId="0" applyAlignment="1">
      <alignment horizontal="left"/>
    </xf>
    <xf numFmtId="0" fontId="0" fillId="0" borderId="0" xfId="0" applyFill="1" applyBorder="1" applyAlignment="1">
      <alignment horizontal="center"/>
    </xf>
    <xf numFmtId="0" fontId="0" fillId="0" borderId="0" xfId="0" applyFont="1" applyFill="1" applyBorder="1" applyAlignment="1">
      <alignment horizontal="left"/>
    </xf>
    <xf numFmtId="0" fontId="1" fillId="0" borderId="0" xfId="0" applyFont="1" applyFill="1" applyBorder="1"/>
    <xf numFmtId="0" fontId="0" fillId="0" borderId="0" xfId="0" applyFont="1"/>
    <xf numFmtId="0" fontId="1" fillId="0" borderId="0" xfId="0" applyFont="1" applyFill="1" applyBorder="1" applyAlignment="1">
      <alignment horizontal="center"/>
    </xf>
    <xf numFmtId="0" fontId="0" fillId="3" borderId="0" xfId="0" applyFill="1" applyAlignment="1">
      <alignment horizontal="center"/>
    </xf>
    <xf numFmtId="0" fontId="0" fillId="0" borderId="0" xfId="0" applyFont="1" applyFill="1" applyBorder="1"/>
    <xf numFmtId="0" fontId="0" fillId="0" borderId="0" xfId="0" applyFill="1"/>
    <xf numFmtId="0" fontId="0" fillId="0" borderId="0" xfId="0" applyFont="1" applyBorder="1" applyAlignment="1">
      <alignment vertical="center" wrapText="1"/>
    </xf>
    <xf numFmtId="0" fontId="3" fillId="2" borderId="1" xfId="0" applyFont="1" applyFill="1" applyBorder="1" applyAlignment="1">
      <alignment horizontal="left"/>
    </xf>
    <xf numFmtId="0" fontId="1" fillId="0" borderId="0" xfId="0" applyFont="1"/>
    <xf numFmtId="0" fontId="2" fillId="0" borderId="0" xfId="0" applyFont="1"/>
    <xf numFmtId="0" fontId="2" fillId="0" borderId="0" xfId="0" applyFont="1" applyFill="1" applyBorder="1" applyAlignment="1">
      <alignment horizontal="left"/>
    </xf>
    <xf numFmtId="0" fontId="2" fillId="0" borderId="0" xfId="0" applyFont="1" applyFill="1" applyBorder="1"/>
    <xf numFmtId="0" fontId="4" fillId="0" borderId="0" xfId="0" applyFont="1" applyAlignment="1">
      <alignment vertical="center"/>
    </xf>
    <xf numFmtId="0" fontId="5" fillId="2" borderId="0" xfId="0" applyFont="1" applyFill="1" applyBorder="1" applyAlignment="1">
      <alignment horizontal="center"/>
    </xf>
    <xf numFmtId="0" fontId="0" fillId="0" borderId="0" xfId="0" applyAlignment="1">
      <alignment wrapText="1"/>
    </xf>
    <xf numFmtId="0" fontId="0" fillId="0" borderId="0" xfId="0" applyFill="1" applyAlignment="1">
      <alignment horizontal="center"/>
    </xf>
    <xf numFmtId="49" fontId="0" fillId="0" borderId="0" xfId="0" applyNumberFormat="1"/>
    <xf numFmtId="0" fontId="0" fillId="0" borderId="0" xfId="0" applyFont="1" applyFill="1" applyBorder="1" applyAlignment="1">
      <alignment horizontal="center"/>
    </xf>
    <xf numFmtId="14" fontId="0" fillId="4" borderId="0" xfId="0" applyNumberFormat="1" applyFill="1" applyAlignment="1">
      <alignment horizontal="center" vertical="top"/>
    </xf>
    <xf numFmtId="14" fontId="0" fillId="0" borderId="0" xfId="0" applyNumberFormat="1" applyFill="1" applyAlignment="1">
      <alignment horizontal="center" vertical="top"/>
    </xf>
    <xf numFmtId="14" fontId="0" fillId="0" borderId="0" xfId="0" applyNumberFormat="1" applyAlignment="1">
      <alignment horizontal="center" vertical="top"/>
    </xf>
    <xf numFmtId="0" fontId="0" fillId="0" borderId="0" xfId="0" applyAlignment="1">
      <alignment horizontal="center" vertical="top"/>
    </xf>
    <xf numFmtId="14" fontId="0" fillId="4" borderId="0" xfId="0" applyNumberFormat="1" applyFont="1" applyFill="1" applyAlignment="1">
      <alignment horizontal="center" vertical="top"/>
    </xf>
    <xf numFmtId="14" fontId="0" fillId="0" borderId="0" xfId="0" applyNumberFormat="1" applyAlignment="1">
      <alignment horizontal="center"/>
    </xf>
    <xf numFmtId="14" fontId="0" fillId="4" borderId="0" xfId="0" applyNumberFormat="1" applyFill="1" applyAlignment="1">
      <alignment horizontal="center"/>
    </xf>
    <xf numFmtId="0" fontId="0" fillId="0" borderId="0" xfId="0" applyFont="1" applyAlignment="1">
      <alignment wrapText="1"/>
    </xf>
    <xf numFmtId="0" fontId="0" fillId="0" borderId="0" xfId="0" applyAlignment="1">
      <alignment horizontal="left" wrapText="1"/>
    </xf>
    <xf numFmtId="0" fontId="0" fillId="0" borderId="0" xfId="0" applyFill="1" applyAlignment="1">
      <alignment wrapText="1"/>
    </xf>
    <xf numFmtId="0" fontId="0" fillId="3" borderId="0" xfId="0" applyFill="1" applyAlignment="1">
      <alignment horizontal="left" vertical="top" wrapText="1"/>
    </xf>
    <xf numFmtId="0" fontId="0" fillId="0" borderId="0" xfId="0" applyFont="1" applyFill="1" applyAlignment="1">
      <alignment wrapText="1"/>
    </xf>
    <xf numFmtId="0" fontId="0" fillId="0" borderId="0" xfId="0" applyFill="1" applyAlignment="1">
      <alignment horizontal="left" vertical="top" wrapText="1"/>
    </xf>
    <xf numFmtId="0" fontId="0" fillId="0" borderId="0" xfId="0" applyAlignment="1">
      <alignment horizontal="left" vertical="top" wrapText="1"/>
    </xf>
    <xf numFmtId="0" fontId="0" fillId="3" borderId="0" xfId="0" applyFill="1" applyAlignment="1">
      <alignment wrapText="1"/>
    </xf>
    <xf numFmtId="0" fontId="0" fillId="3" borderId="0" xfId="0" applyFont="1" applyFill="1" applyAlignment="1">
      <alignment wrapText="1"/>
    </xf>
    <xf numFmtId="49" fontId="0" fillId="0" borderId="0" xfId="0" applyNumberFormat="1" applyAlignment="1">
      <alignment horizontal="right"/>
    </xf>
    <xf numFmtId="0" fontId="0" fillId="0" borderId="0" xfId="0" applyAlignment="1">
      <alignment horizontal="right"/>
    </xf>
    <xf numFmtId="0" fontId="0" fillId="0" borderId="0" xfId="0" applyAlignment="1"/>
    <xf numFmtId="164" fontId="0" fillId="0" borderId="0" xfId="0" applyNumberFormat="1" applyAlignment="1"/>
    <xf numFmtId="14" fontId="0" fillId="0" borderId="0" xfId="0" applyNumberFormat="1" applyAlignme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tabSelected="1" workbookViewId="0">
      <selection activeCell="D1" sqref="D1"/>
    </sheetView>
  </sheetViews>
  <sheetFormatPr defaultColWidth="15.7109375" defaultRowHeight="15" x14ac:dyDescent="0.25"/>
  <cols>
    <col min="1" max="1" width="18.7109375" bestFit="1" customWidth="1"/>
    <col min="2" max="2" width="70" bestFit="1" customWidth="1"/>
    <col min="3" max="3" width="16.5703125" bestFit="1" customWidth="1"/>
    <col min="4" max="4" width="12.7109375" bestFit="1" customWidth="1"/>
    <col min="5" max="5" width="12.28515625" bestFit="1" customWidth="1"/>
    <col min="6" max="6" width="44.140625" bestFit="1" customWidth="1"/>
    <col min="7" max="7" width="9.7109375" bestFit="1" customWidth="1"/>
    <col min="8" max="8" width="13.42578125" style="2" bestFit="1" customWidth="1"/>
    <col min="9" max="9" width="16.7109375" bestFit="1" customWidth="1"/>
    <col min="10" max="10" width="16" bestFit="1" customWidth="1"/>
    <col min="11" max="11" width="50.7109375" bestFit="1" customWidth="1"/>
    <col min="12" max="12" width="54.28515625" bestFit="1" customWidth="1"/>
  </cols>
  <sheetData>
    <row r="1" spans="1:12" x14ac:dyDescent="0.25">
      <c r="A1" s="4" t="s">
        <v>254</v>
      </c>
      <c r="B1" s="4" t="s">
        <v>236</v>
      </c>
      <c r="C1" s="4" t="s">
        <v>389</v>
      </c>
      <c r="D1" s="4" t="s">
        <v>429</v>
      </c>
      <c r="E1" s="4" t="s">
        <v>406</v>
      </c>
      <c r="F1" s="4" t="s">
        <v>526</v>
      </c>
      <c r="G1" s="4" t="s">
        <v>423</v>
      </c>
      <c r="H1" s="1" t="s">
        <v>542</v>
      </c>
      <c r="I1" s="4" t="s">
        <v>420</v>
      </c>
      <c r="J1" s="4" t="s">
        <v>436</v>
      </c>
      <c r="K1" s="4" t="s">
        <v>498</v>
      </c>
      <c r="L1" s="4" t="s">
        <v>499</v>
      </c>
    </row>
    <row r="2" spans="1:12" ht="30" x14ac:dyDescent="0.25">
      <c r="A2" s="24">
        <v>2043</v>
      </c>
      <c r="B2" t="s">
        <v>359</v>
      </c>
      <c r="C2">
        <v>1988</v>
      </c>
      <c r="D2" s="2" t="s">
        <v>430</v>
      </c>
      <c r="E2" t="b">
        <v>0</v>
      </c>
      <c r="F2" s="22" t="s">
        <v>527</v>
      </c>
      <c r="G2" t="b">
        <v>1</v>
      </c>
      <c r="H2" s="2" t="s">
        <v>545</v>
      </c>
      <c r="I2" s="26">
        <v>32408</v>
      </c>
      <c r="J2" s="26">
        <v>32423</v>
      </c>
      <c r="K2" s="33" t="s">
        <v>61</v>
      </c>
      <c r="L2" s="34" t="s">
        <v>44</v>
      </c>
    </row>
    <row r="3" spans="1:12" x14ac:dyDescent="0.25">
      <c r="A3" s="24">
        <v>2039</v>
      </c>
      <c r="B3" t="s">
        <v>125</v>
      </c>
      <c r="C3">
        <v>1988</v>
      </c>
      <c r="D3" s="2" t="s">
        <v>430</v>
      </c>
      <c r="E3" t="b">
        <v>1</v>
      </c>
      <c r="F3" s="22"/>
      <c r="G3" t="b">
        <v>1</v>
      </c>
      <c r="H3" s="2" t="s">
        <v>545</v>
      </c>
      <c r="I3" s="28">
        <v>32408</v>
      </c>
      <c r="J3" s="26">
        <v>32423</v>
      </c>
      <c r="K3" s="33" t="s">
        <v>445</v>
      </c>
      <c r="L3" s="35" t="s">
        <v>0</v>
      </c>
    </row>
    <row r="4" spans="1:12" x14ac:dyDescent="0.25">
      <c r="A4" s="24">
        <v>319</v>
      </c>
      <c r="B4" t="s">
        <v>360</v>
      </c>
      <c r="C4">
        <v>1991</v>
      </c>
      <c r="D4" s="2" t="s">
        <v>431</v>
      </c>
      <c r="E4" t="b">
        <v>1</v>
      </c>
      <c r="F4" s="22"/>
      <c r="G4" t="b">
        <v>1</v>
      </c>
      <c r="H4" s="2" t="s">
        <v>545</v>
      </c>
      <c r="I4" s="28">
        <v>33294</v>
      </c>
      <c r="J4" s="26">
        <v>33294</v>
      </c>
      <c r="K4" s="33" t="s">
        <v>446</v>
      </c>
      <c r="L4" s="33" t="s">
        <v>446</v>
      </c>
    </row>
    <row r="5" spans="1:12" x14ac:dyDescent="0.25">
      <c r="A5" s="24">
        <v>1352</v>
      </c>
      <c r="B5" t="s">
        <v>361</v>
      </c>
      <c r="C5">
        <v>1991</v>
      </c>
      <c r="D5" s="2" t="s">
        <v>430</v>
      </c>
      <c r="E5" t="b">
        <v>1</v>
      </c>
      <c r="F5" s="22"/>
      <c r="G5" t="b">
        <v>1</v>
      </c>
      <c r="H5" s="2" t="s">
        <v>545</v>
      </c>
      <c r="I5" s="26">
        <v>33462</v>
      </c>
      <c r="J5" s="26">
        <v>33679</v>
      </c>
      <c r="K5" s="33" t="s">
        <v>447</v>
      </c>
      <c r="L5" s="36" t="s">
        <v>0</v>
      </c>
    </row>
    <row r="6" spans="1:12" x14ac:dyDescent="0.25">
      <c r="A6" s="24">
        <v>2035</v>
      </c>
      <c r="B6" t="s">
        <v>87</v>
      </c>
      <c r="C6">
        <v>1991</v>
      </c>
      <c r="D6" s="2" t="s">
        <v>430</v>
      </c>
      <c r="F6" s="22"/>
      <c r="G6" t="b">
        <v>1</v>
      </c>
      <c r="H6" s="2" t="s">
        <v>545</v>
      </c>
      <c r="I6" s="28">
        <v>33462</v>
      </c>
      <c r="J6" s="26">
        <v>33679</v>
      </c>
      <c r="K6" s="37" t="s">
        <v>448</v>
      </c>
      <c r="L6" s="37" t="s">
        <v>449</v>
      </c>
    </row>
    <row r="7" spans="1:12" ht="30" x14ac:dyDescent="0.25">
      <c r="A7" s="24">
        <v>2038</v>
      </c>
      <c r="B7" t="s">
        <v>128</v>
      </c>
      <c r="C7">
        <v>1991</v>
      </c>
      <c r="D7" s="2" t="s">
        <v>430</v>
      </c>
      <c r="E7" t="b">
        <v>1</v>
      </c>
      <c r="F7" s="22"/>
      <c r="G7" t="b">
        <v>1</v>
      </c>
      <c r="H7" s="2" t="s">
        <v>545</v>
      </c>
      <c r="I7" s="28">
        <v>33462</v>
      </c>
      <c r="J7" s="26">
        <v>33679</v>
      </c>
      <c r="K7" s="33" t="s">
        <v>518</v>
      </c>
      <c r="L7" s="38" t="s">
        <v>0</v>
      </c>
    </row>
    <row r="8" spans="1:12" ht="30" x14ac:dyDescent="0.25">
      <c r="A8" s="24">
        <v>2037</v>
      </c>
      <c r="B8" t="s">
        <v>362</v>
      </c>
      <c r="C8">
        <v>1993</v>
      </c>
      <c r="D8" s="2" t="s">
        <v>430</v>
      </c>
      <c r="E8" t="b">
        <v>1</v>
      </c>
      <c r="F8" s="22"/>
      <c r="G8" t="b">
        <v>1</v>
      </c>
      <c r="H8" s="2" t="s">
        <v>545</v>
      </c>
      <c r="I8" s="28">
        <v>34182</v>
      </c>
      <c r="J8" s="26">
        <v>34321</v>
      </c>
      <c r="K8" s="33" t="s">
        <v>61</v>
      </c>
      <c r="L8" s="35" t="s">
        <v>450</v>
      </c>
    </row>
    <row r="9" spans="1:12" x14ac:dyDescent="0.25">
      <c r="A9" s="24">
        <v>2036</v>
      </c>
      <c r="B9" t="s">
        <v>363</v>
      </c>
      <c r="C9">
        <v>1993</v>
      </c>
      <c r="D9" s="2" t="s">
        <v>430</v>
      </c>
      <c r="E9" t="b">
        <v>1</v>
      </c>
      <c r="F9" s="22"/>
      <c r="G9" t="b">
        <v>1</v>
      </c>
      <c r="H9" s="2" t="s">
        <v>545</v>
      </c>
      <c r="I9" s="28">
        <v>34304</v>
      </c>
      <c r="J9" s="26">
        <v>34442</v>
      </c>
      <c r="K9" s="33" t="s">
        <v>61</v>
      </c>
      <c r="L9" s="35" t="s">
        <v>451</v>
      </c>
    </row>
    <row r="10" spans="1:12" ht="45" x14ac:dyDescent="0.25">
      <c r="A10" s="24">
        <v>1230</v>
      </c>
      <c r="B10" t="s">
        <v>359</v>
      </c>
      <c r="C10">
        <v>1993</v>
      </c>
      <c r="D10" s="2" t="s">
        <v>430</v>
      </c>
      <c r="E10" t="b">
        <v>0</v>
      </c>
      <c r="F10" s="22" t="s">
        <v>528</v>
      </c>
      <c r="G10" t="b">
        <v>1</v>
      </c>
      <c r="H10" s="2" t="s">
        <v>545</v>
      </c>
      <c r="I10" s="26">
        <v>34330</v>
      </c>
      <c r="J10" s="26">
        <v>34361</v>
      </c>
      <c r="K10" s="33" t="s">
        <v>452</v>
      </c>
      <c r="L10" s="39" t="s">
        <v>0</v>
      </c>
    </row>
    <row r="11" spans="1:12" x14ac:dyDescent="0.25">
      <c r="A11" s="24">
        <v>329</v>
      </c>
      <c r="B11" t="s">
        <v>364</v>
      </c>
      <c r="C11">
        <v>1994</v>
      </c>
      <c r="D11" s="2" t="s">
        <v>430</v>
      </c>
      <c r="E11" t="b">
        <v>1</v>
      </c>
      <c r="F11" s="22"/>
      <c r="G11" t="b">
        <v>1</v>
      </c>
      <c r="H11" s="2" t="s">
        <v>545</v>
      </c>
      <c r="I11" s="28">
        <v>34394</v>
      </c>
      <c r="J11" s="26">
        <v>35249</v>
      </c>
      <c r="K11" s="33" t="s">
        <v>61</v>
      </c>
      <c r="L11" s="40" t="s">
        <v>453</v>
      </c>
    </row>
    <row r="12" spans="1:12" ht="30" x14ac:dyDescent="0.25">
      <c r="A12" s="24">
        <v>310</v>
      </c>
      <c r="B12" t="s">
        <v>365</v>
      </c>
      <c r="C12">
        <v>1995</v>
      </c>
      <c r="D12" s="2" t="s">
        <v>430</v>
      </c>
      <c r="E12" t="b">
        <v>1</v>
      </c>
      <c r="F12" s="22"/>
      <c r="G12" t="b">
        <v>1</v>
      </c>
      <c r="H12" s="2" t="s">
        <v>545</v>
      </c>
      <c r="I12" s="26">
        <v>34974</v>
      </c>
      <c r="J12" s="26">
        <v>35202</v>
      </c>
      <c r="K12" s="33" t="s">
        <v>454</v>
      </c>
      <c r="L12" s="38" t="s">
        <v>455</v>
      </c>
    </row>
    <row r="13" spans="1:12" ht="45" x14ac:dyDescent="0.25">
      <c r="A13" s="24">
        <v>321</v>
      </c>
      <c r="B13" t="s">
        <v>366</v>
      </c>
      <c r="C13">
        <v>1998</v>
      </c>
      <c r="D13" s="2" t="s">
        <v>430</v>
      </c>
      <c r="E13" t="b">
        <v>1</v>
      </c>
      <c r="F13" s="22"/>
      <c r="G13" t="b">
        <v>1</v>
      </c>
      <c r="H13" s="2" t="s">
        <v>545</v>
      </c>
      <c r="I13" s="26">
        <v>36039</v>
      </c>
      <c r="J13" s="26">
        <v>36124</v>
      </c>
      <c r="K13" s="33" t="s">
        <v>456</v>
      </c>
      <c r="L13" s="40" t="s">
        <v>457</v>
      </c>
    </row>
    <row r="14" spans="1:12" x14ac:dyDescent="0.25">
      <c r="A14" s="24">
        <v>2034</v>
      </c>
      <c r="B14" t="s">
        <v>367</v>
      </c>
      <c r="C14">
        <v>1999</v>
      </c>
      <c r="D14" s="2" t="s">
        <v>430</v>
      </c>
      <c r="E14" t="b">
        <v>1</v>
      </c>
      <c r="F14" s="22"/>
      <c r="G14" t="b">
        <v>1</v>
      </c>
      <c r="H14" s="2" t="s">
        <v>545</v>
      </c>
      <c r="I14" s="26">
        <v>36220</v>
      </c>
      <c r="J14" s="26">
        <v>36284</v>
      </c>
      <c r="K14" s="33" t="s">
        <v>83</v>
      </c>
      <c r="L14" s="22" t="s">
        <v>458</v>
      </c>
    </row>
    <row r="15" spans="1:12" x14ac:dyDescent="0.25">
      <c r="A15" s="24">
        <v>489</v>
      </c>
      <c r="B15" t="s">
        <v>421</v>
      </c>
      <c r="C15">
        <v>2000</v>
      </c>
      <c r="D15" s="2" t="s">
        <v>430</v>
      </c>
      <c r="E15" t="b">
        <v>1</v>
      </c>
      <c r="F15" s="22"/>
      <c r="G15" t="b">
        <v>1</v>
      </c>
      <c r="H15" s="2" t="s">
        <v>545</v>
      </c>
      <c r="I15" s="26">
        <v>36617</v>
      </c>
      <c r="J15" s="26">
        <v>36649</v>
      </c>
      <c r="K15" s="33" t="s">
        <v>459</v>
      </c>
      <c r="L15" s="35" t="s">
        <v>460</v>
      </c>
    </row>
    <row r="16" spans="1:12" x14ac:dyDescent="0.25">
      <c r="A16" s="24">
        <v>2044</v>
      </c>
      <c r="B16" t="s">
        <v>372</v>
      </c>
      <c r="C16">
        <v>2001</v>
      </c>
      <c r="D16" s="2" t="s">
        <v>430</v>
      </c>
      <c r="E16" t="b">
        <v>1</v>
      </c>
      <c r="F16" s="22"/>
      <c r="G16" t="b">
        <v>1</v>
      </c>
      <c r="H16" s="2" t="s">
        <v>545</v>
      </c>
      <c r="I16" s="26">
        <v>36892</v>
      </c>
      <c r="J16" s="26">
        <v>36973</v>
      </c>
      <c r="K16" s="33" t="s">
        <v>83</v>
      </c>
      <c r="L16" s="22" t="s">
        <v>458</v>
      </c>
    </row>
    <row r="17" spans="1:12" ht="45" x14ac:dyDescent="0.25">
      <c r="A17" s="24">
        <v>1362</v>
      </c>
      <c r="B17" t="s">
        <v>93</v>
      </c>
      <c r="C17">
        <v>2001</v>
      </c>
      <c r="D17" s="2" t="s">
        <v>430</v>
      </c>
      <c r="E17" t="b">
        <v>1</v>
      </c>
      <c r="F17" s="22"/>
      <c r="G17" t="b">
        <v>1</v>
      </c>
      <c r="H17" s="2" t="s">
        <v>545</v>
      </c>
      <c r="I17" s="26">
        <v>36951</v>
      </c>
      <c r="J17" s="26">
        <v>37020</v>
      </c>
      <c r="K17" s="22" t="s">
        <v>461</v>
      </c>
      <c r="L17" s="35" t="s">
        <v>462</v>
      </c>
    </row>
    <row r="18" spans="1:12" ht="30" x14ac:dyDescent="0.25">
      <c r="A18" s="24">
        <v>1380</v>
      </c>
      <c r="B18" t="s">
        <v>370</v>
      </c>
      <c r="C18">
        <v>2001</v>
      </c>
      <c r="D18" s="2" t="s">
        <v>430</v>
      </c>
      <c r="E18" t="b">
        <v>1</v>
      </c>
      <c r="F18" s="22"/>
      <c r="G18" t="b">
        <v>1</v>
      </c>
      <c r="H18" s="2" t="s">
        <v>545</v>
      </c>
      <c r="I18" s="26">
        <v>37043</v>
      </c>
      <c r="J18" s="26">
        <v>37103</v>
      </c>
      <c r="K18" s="33" t="s">
        <v>463</v>
      </c>
      <c r="L18" s="22" t="s">
        <v>464</v>
      </c>
    </row>
    <row r="19" spans="1:12" ht="30" x14ac:dyDescent="0.25">
      <c r="A19" s="24">
        <v>1936</v>
      </c>
      <c r="B19" t="s">
        <v>371</v>
      </c>
      <c r="C19">
        <v>2001</v>
      </c>
      <c r="D19" s="2" t="s">
        <v>430</v>
      </c>
      <c r="E19" t="b">
        <v>1</v>
      </c>
      <c r="F19" s="22"/>
      <c r="G19" t="b">
        <v>1</v>
      </c>
      <c r="H19" s="2" t="s">
        <v>545</v>
      </c>
      <c r="I19" s="26">
        <v>37104</v>
      </c>
      <c r="J19" s="26">
        <v>37110</v>
      </c>
      <c r="K19" s="33" t="s">
        <v>465</v>
      </c>
      <c r="L19" s="22" t="s">
        <v>0</v>
      </c>
    </row>
    <row r="20" spans="1:12" x14ac:dyDescent="0.25">
      <c r="A20" s="24">
        <v>2022</v>
      </c>
      <c r="B20" t="s">
        <v>369</v>
      </c>
      <c r="C20">
        <v>2001</v>
      </c>
      <c r="D20" s="2" t="s">
        <v>430</v>
      </c>
      <c r="E20" t="b">
        <v>1</v>
      </c>
      <c r="F20" s="22"/>
      <c r="G20" t="b">
        <v>1</v>
      </c>
      <c r="H20" s="2" t="s">
        <v>545</v>
      </c>
      <c r="I20" s="26">
        <v>37226</v>
      </c>
      <c r="J20" s="26">
        <v>37285</v>
      </c>
      <c r="K20" s="33" t="s">
        <v>466</v>
      </c>
      <c r="L20" s="40" t="s">
        <v>467</v>
      </c>
    </row>
    <row r="21" spans="1:12" ht="60" x14ac:dyDescent="0.25">
      <c r="A21" s="24">
        <v>2021</v>
      </c>
      <c r="B21" t="s">
        <v>373</v>
      </c>
      <c r="C21">
        <v>2001</v>
      </c>
      <c r="D21" s="2" t="s">
        <v>430</v>
      </c>
      <c r="E21" t="b">
        <v>0</v>
      </c>
      <c r="F21" s="22" t="s">
        <v>539</v>
      </c>
      <c r="G21" t="b">
        <v>1</v>
      </c>
      <c r="H21" s="2" t="s">
        <v>545</v>
      </c>
      <c r="I21" s="26">
        <v>37226</v>
      </c>
      <c r="J21" s="28">
        <v>37286</v>
      </c>
      <c r="K21" s="33" t="s">
        <v>83</v>
      </c>
      <c r="L21" s="22" t="s">
        <v>458</v>
      </c>
    </row>
    <row r="22" spans="1:12" x14ac:dyDescent="0.25">
      <c r="A22" s="24">
        <v>2258</v>
      </c>
      <c r="B22" t="s">
        <v>374</v>
      </c>
      <c r="C22">
        <v>2002</v>
      </c>
      <c r="D22" s="2" t="s">
        <v>430</v>
      </c>
      <c r="E22" t="b">
        <v>1</v>
      </c>
      <c r="F22" s="22"/>
      <c r="G22" t="b">
        <v>1</v>
      </c>
      <c r="H22" s="2" t="s">
        <v>545</v>
      </c>
      <c r="I22" s="26">
        <v>37347</v>
      </c>
      <c r="J22" s="26">
        <v>37420</v>
      </c>
      <c r="K22" s="33" t="s">
        <v>83</v>
      </c>
      <c r="L22" s="22" t="s">
        <v>458</v>
      </c>
    </row>
    <row r="23" spans="1:12" x14ac:dyDescent="0.25">
      <c r="A23" s="24">
        <v>2241</v>
      </c>
      <c r="B23" t="s">
        <v>375</v>
      </c>
      <c r="C23">
        <v>2002</v>
      </c>
      <c r="D23" s="2" t="s">
        <v>430</v>
      </c>
      <c r="E23" t="b">
        <v>1</v>
      </c>
      <c r="F23" s="22"/>
      <c r="G23" t="b">
        <v>1</v>
      </c>
      <c r="H23" s="2" t="s">
        <v>545</v>
      </c>
      <c r="I23" s="26">
        <v>37347</v>
      </c>
      <c r="J23" s="26">
        <v>37406</v>
      </c>
      <c r="K23" s="33" t="s">
        <v>83</v>
      </c>
      <c r="L23" s="22" t="s">
        <v>458</v>
      </c>
    </row>
    <row r="24" spans="1:12" ht="30" x14ac:dyDescent="0.25">
      <c r="A24" s="24">
        <v>2238</v>
      </c>
      <c r="B24" t="s">
        <v>376</v>
      </c>
      <c r="C24">
        <v>2002</v>
      </c>
      <c r="D24" s="2" t="s">
        <v>430</v>
      </c>
      <c r="E24" t="b">
        <v>1</v>
      </c>
      <c r="F24" s="22"/>
      <c r="G24" t="b">
        <v>1</v>
      </c>
      <c r="H24" s="2" t="s">
        <v>545</v>
      </c>
      <c r="I24" s="26">
        <v>37347</v>
      </c>
      <c r="J24" s="26">
        <v>37389</v>
      </c>
      <c r="K24" s="33" t="s">
        <v>468</v>
      </c>
      <c r="L24" s="40" t="s">
        <v>469</v>
      </c>
    </row>
    <row r="25" spans="1:12" x14ac:dyDescent="0.25">
      <c r="A25" s="24">
        <v>2352</v>
      </c>
      <c r="B25" t="s">
        <v>378</v>
      </c>
      <c r="C25">
        <v>2002</v>
      </c>
      <c r="D25" s="2" t="s">
        <v>430</v>
      </c>
      <c r="E25" t="b">
        <v>1</v>
      </c>
      <c r="F25" s="22"/>
      <c r="G25" t="b">
        <v>1</v>
      </c>
      <c r="H25" s="2" t="s">
        <v>545</v>
      </c>
      <c r="I25" s="26">
        <v>37377</v>
      </c>
      <c r="J25" s="26">
        <v>37475</v>
      </c>
      <c r="K25" s="33" t="s">
        <v>470</v>
      </c>
      <c r="L25" s="22" t="s">
        <v>471</v>
      </c>
    </row>
    <row r="26" spans="1:12" x14ac:dyDescent="0.25">
      <c r="A26" s="24">
        <v>3753</v>
      </c>
      <c r="B26" t="s">
        <v>377</v>
      </c>
      <c r="C26">
        <v>2002</v>
      </c>
      <c r="D26" s="2" t="s">
        <v>509</v>
      </c>
      <c r="E26" t="b">
        <v>1</v>
      </c>
      <c r="F26" s="22"/>
      <c r="G26" t="b">
        <v>1</v>
      </c>
      <c r="H26" s="2" t="s">
        <v>545</v>
      </c>
      <c r="I26" s="26">
        <v>37526</v>
      </c>
      <c r="J26" s="26">
        <v>37578</v>
      </c>
      <c r="K26" s="33" t="s">
        <v>472</v>
      </c>
      <c r="L26" s="41" t="s">
        <v>472</v>
      </c>
    </row>
    <row r="27" spans="1:12" ht="30" x14ac:dyDescent="0.25">
      <c r="A27" s="24">
        <v>10007</v>
      </c>
      <c r="B27" t="s">
        <v>422</v>
      </c>
      <c r="C27">
        <v>2003</v>
      </c>
      <c r="D27" s="2" t="s">
        <v>510</v>
      </c>
      <c r="E27" t="b">
        <v>0</v>
      </c>
      <c r="F27" s="22" t="s">
        <v>529</v>
      </c>
      <c r="G27" t="b">
        <v>1</v>
      </c>
      <c r="H27" s="2" t="s">
        <v>545</v>
      </c>
      <c r="I27" s="28">
        <v>37817</v>
      </c>
      <c r="J27" s="29"/>
      <c r="K27" s="33" t="s">
        <v>473</v>
      </c>
      <c r="L27" s="22" t="s">
        <v>474</v>
      </c>
    </row>
    <row r="28" spans="1:12" ht="30" x14ac:dyDescent="0.25">
      <c r="A28" s="24">
        <v>9447</v>
      </c>
      <c r="B28" t="s">
        <v>379</v>
      </c>
      <c r="C28">
        <v>2003</v>
      </c>
      <c r="D28" s="2" t="s">
        <v>430</v>
      </c>
      <c r="E28" t="b">
        <v>1</v>
      </c>
      <c r="F28" s="22"/>
      <c r="G28" t="b">
        <v>1</v>
      </c>
      <c r="H28" s="2" t="s">
        <v>545</v>
      </c>
      <c r="I28" s="26">
        <v>37831</v>
      </c>
      <c r="J28" s="26">
        <v>37853</v>
      </c>
      <c r="K28" s="33" t="s">
        <v>463</v>
      </c>
      <c r="L28" s="22" t="s">
        <v>464</v>
      </c>
    </row>
    <row r="29" spans="1:12" x14ac:dyDescent="0.25">
      <c r="A29" s="24">
        <v>9767</v>
      </c>
      <c r="B29" t="s">
        <v>439</v>
      </c>
      <c r="C29">
        <v>2004</v>
      </c>
      <c r="D29" s="2" t="s">
        <v>430</v>
      </c>
      <c r="E29" t="b">
        <v>1</v>
      </c>
      <c r="F29" s="22"/>
      <c r="G29" t="b">
        <v>1</v>
      </c>
      <c r="H29" s="2" t="s">
        <v>545</v>
      </c>
      <c r="I29" s="26">
        <v>37998</v>
      </c>
      <c r="J29" s="26">
        <v>38028</v>
      </c>
      <c r="K29" s="22" t="s">
        <v>475</v>
      </c>
      <c r="L29" s="22" t="s">
        <v>458</v>
      </c>
    </row>
    <row r="30" spans="1:12" x14ac:dyDescent="0.25">
      <c r="A30" s="24">
        <v>10006</v>
      </c>
      <c r="B30" t="s">
        <v>368</v>
      </c>
      <c r="C30">
        <v>2004</v>
      </c>
      <c r="D30" s="2" t="s">
        <v>430</v>
      </c>
      <c r="E30" t="b">
        <v>1</v>
      </c>
      <c r="F30" s="22"/>
      <c r="G30" t="b">
        <v>1</v>
      </c>
      <c r="H30" s="2" t="s">
        <v>545</v>
      </c>
      <c r="I30" s="28">
        <v>37998</v>
      </c>
      <c r="J30" s="27"/>
      <c r="K30" s="33" t="s">
        <v>476</v>
      </c>
      <c r="L30" s="40" t="s">
        <v>467</v>
      </c>
    </row>
    <row r="31" spans="1:12" ht="60" x14ac:dyDescent="0.25">
      <c r="A31" s="24" t="s">
        <v>265</v>
      </c>
      <c r="B31" t="s">
        <v>419</v>
      </c>
      <c r="C31">
        <v>2004</v>
      </c>
      <c r="D31" s="2" t="s">
        <v>430</v>
      </c>
      <c r="E31" t="b">
        <v>1</v>
      </c>
      <c r="F31" s="22" t="s">
        <v>531</v>
      </c>
      <c r="G31" t="b">
        <v>0</v>
      </c>
      <c r="H31" s="2" t="s">
        <v>545</v>
      </c>
      <c r="I31" s="28">
        <v>38090</v>
      </c>
      <c r="J31" s="29"/>
      <c r="K31" s="33" t="s">
        <v>466</v>
      </c>
      <c r="L31" s="22" t="s">
        <v>467</v>
      </c>
    </row>
    <row r="32" spans="1:12" ht="30" x14ac:dyDescent="0.25">
      <c r="A32" s="24">
        <v>10791</v>
      </c>
      <c r="B32" t="s">
        <v>422</v>
      </c>
      <c r="C32">
        <v>2004</v>
      </c>
      <c r="D32" s="2" t="s">
        <v>510</v>
      </c>
      <c r="E32" t="b">
        <v>1</v>
      </c>
      <c r="F32" s="22"/>
      <c r="G32" t="b">
        <v>1</v>
      </c>
      <c r="H32" s="2" t="s">
        <v>545</v>
      </c>
      <c r="I32" s="26">
        <v>38139</v>
      </c>
      <c r="J32" s="26">
        <v>38239</v>
      </c>
      <c r="K32" s="33" t="s">
        <v>473</v>
      </c>
      <c r="L32" s="22" t="s">
        <v>474</v>
      </c>
    </row>
    <row r="33" spans="1:12" x14ac:dyDescent="0.25">
      <c r="A33" s="24">
        <v>11395</v>
      </c>
      <c r="B33" t="s">
        <v>380</v>
      </c>
      <c r="C33">
        <v>2005</v>
      </c>
      <c r="D33" s="2" t="s">
        <v>430</v>
      </c>
      <c r="E33" t="b">
        <v>1</v>
      </c>
      <c r="F33" s="22"/>
      <c r="G33" t="b">
        <v>1</v>
      </c>
      <c r="H33" s="2" t="s">
        <v>545</v>
      </c>
      <c r="I33" s="26">
        <v>38425</v>
      </c>
      <c r="J33" s="26">
        <v>38456</v>
      </c>
      <c r="K33" s="33" t="s">
        <v>477</v>
      </c>
      <c r="L33" s="22" t="s">
        <v>478</v>
      </c>
    </row>
    <row r="34" spans="1:12" x14ac:dyDescent="0.25">
      <c r="A34" s="24">
        <v>12241</v>
      </c>
      <c r="B34" t="s">
        <v>381</v>
      </c>
      <c r="C34">
        <v>2005</v>
      </c>
      <c r="D34" s="2" t="s">
        <v>430</v>
      </c>
      <c r="E34" t="b">
        <v>1</v>
      </c>
      <c r="F34" s="22"/>
      <c r="G34" t="b">
        <v>1</v>
      </c>
      <c r="H34" s="2" t="s">
        <v>545</v>
      </c>
      <c r="I34" s="26">
        <v>38608</v>
      </c>
      <c r="J34" s="26">
        <v>38624</v>
      </c>
      <c r="K34" s="33" t="s">
        <v>83</v>
      </c>
      <c r="L34" s="22" t="s">
        <v>458</v>
      </c>
    </row>
    <row r="35" spans="1:12" ht="90" x14ac:dyDescent="0.25">
      <c r="A35" s="24">
        <v>30674</v>
      </c>
      <c r="B35" t="s">
        <v>21</v>
      </c>
      <c r="C35">
        <v>2006</v>
      </c>
      <c r="D35" s="2" t="s">
        <v>430</v>
      </c>
      <c r="E35" t="b">
        <v>1</v>
      </c>
      <c r="F35" s="22"/>
      <c r="G35" t="b">
        <v>1</v>
      </c>
      <c r="H35" s="2" t="s">
        <v>545</v>
      </c>
      <c r="I35" s="26">
        <v>38981</v>
      </c>
      <c r="J35" s="26">
        <v>38989</v>
      </c>
      <c r="K35" s="33" t="s">
        <v>479</v>
      </c>
      <c r="L35" s="22" t="s">
        <v>497</v>
      </c>
    </row>
    <row r="36" spans="1:12" ht="45" x14ac:dyDescent="0.25">
      <c r="A36" s="24">
        <v>30358</v>
      </c>
      <c r="B36" t="s">
        <v>332</v>
      </c>
      <c r="C36">
        <v>2006</v>
      </c>
      <c r="D36" s="2" t="s">
        <v>430</v>
      </c>
      <c r="E36" t="b">
        <v>1</v>
      </c>
      <c r="F36" s="22"/>
      <c r="G36" t="b">
        <v>1</v>
      </c>
      <c r="H36" s="2" t="s">
        <v>545</v>
      </c>
      <c r="I36" s="26">
        <v>39021</v>
      </c>
      <c r="J36" s="26">
        <v>39184</v>
      </c>
      <c r="K36" s="33" t="s">
        <v>480</v>
      </c>
      <c r="L36" s="40" t="s">
        <v>481</v>
      </c>
    </row>
    <row r="37" spans="1:12" ht="75" x14ac:dyDescent="0.25">
      <c r="A37" s="24" t="s">
        <v>425</v>
      </c>
      <c r="B37" t="s">
        <v>407</v>
      </c>
      <c r="C37">
        <v>2006</v>
      </c>
      <c r="D37" s="2" t="s">
        <v>430</v>
      </c>
      <c r="E37" t="b">
        <v>1</v>
      </c>
      <c r="F37" s="22" t="s">
        <v>532</v>
      </c>
      <c r="G37" t="b">
        <v>0</v>
      </c>
      <c r="H37" s="2" t="s">
        <v>545</v>
      </c>
      <c r="I37" s="26">
        <v>39069</v>
      </c>
      <c r="J37" s="26">
        <v>38892</v>
      </c>
      <c r="K37" s="33" t="s">
        <v>468</v>
      </c>
      <c r="L37" s="40" t="s">
        <v>469</v>
      </c>
    </row>
    <row r="38" spans="1:12" x14ac:dyDescent="0.25">
      <c r="A38" s="24">
        <v>32071</v>
      </c>
      <c r="B38" t="s">
        <v>382</v>
      </c>
      <c r="C38">
        <v>2007</v>
      </c>
      <c r="D38" s="2" t="s">
        <v>430</v>
      </c>
      <c r="E38" t="b">
        <v>1</v>
      </c>
      <c r="F38" s="22"/>
      <c r="G38" t="b">
        <v>1</v>
      </c>
      <c r="H38" s="2" t="s">
        <v>545</v>
      </c>
      <c r="I38" s="26">
        <v>39113</v>
      </c>
      <c r="J38" s="26">
        <v>39132</v>
      </c>
      <c r="K38" s="33" t="s">
        <v>482</v>
      </c>
      <c r="L38" s="35" t="s">
        <v>483</v>
      </c>
    </row>
    <row r="39" spans="1:12" x14ac:dyDescent="0.25">
      <c r="A39" s="24">
        <v>33639</v>
      </c>
      <c r="B39" t="s">
        <v>75</v>
      </c>
      <c r="C39">
        <v>2007</v>
      </c>
      <c r="D39" s="2" t="s">
        <v>430</v>
      </c>
      <c r="E39" t="b">
        <v>1</v>
      </c>
      <c r="F39" s="22"/>
      <c r="G39" t="b">
        <v>1</v>
      </c>
      <c r="H39" s="2" t="s">
        <v>545</v>
      </c>
      <c r="I39" s="30">
        <v>39136</v>
      </c>
      <c r="J39" s="30">
        <v>39233</v>
      </c>
      <c r="K39" s="33" t="s">
        <v>484</v>
      </c>
      <c r="L39" s="35" t="s">
        <v>485</v>
      </c>
    </row>
    <row r="40" spans="1:12" ht="30" x14ac:dyDescent="0.25">
      <c r="A40" s="24">
        <v>33829</v>
      </c>
      <c r="B40" t="s">
        <v>87</v>
      </c>
      <c r="C40">
        <v>2007</v>
      </c>
      <c r="D40" s="2" t="s">
        <v>430</v>
      </c>
      <c r="E40" t="b">
        <v>1</v>
      </c>
      <c r="F40" s="22"/>
      <c r="G40" t="b">
        <v>1</v>
      </c>
      <c r="H40" s="2" t="s">
        <v>545</v>
      </c>
      <c r="I40" s="26">
        <v>39287</v>
      </c>
      <c r="J40" s="26">
        <v>39357</v>
      </c>
      <c r="K40" s="33" t="s">
        <v>486</v>
      </c>
      <c r="L40" s="35" t="s">
        <v>487</v>
      </c>
    </row>
    <row r="41" spans="1:12" ht="30" x14ac:dyDescent="0.25">
      <c r="A41" s="24">
        <v>35888</v>
      </c>
      <c r="B41" t="s">
        <v>68</v>
      </c>
      <c r="C41">
        <v>2008</v>
      </c>
      <c r="D41" s="2" t="s">
        <v>430</v>
      </c>
      <c r="E41" t="b">
        <v>1</v>
      </c>
      <c r="F41" s="22"/>
      <c r="G41" t="b">
        <v>1</v>
      </c>
      <c r="H41" s="2" t="s">
        <v>545</v>
      </c>
      <c r="I41" s="26">
        <v>39790</v>
      </c>
      <c r="J41" s="26">
        <v>39813</v>
      </c>
      <c r="K41" s="33" t="s">
        <v>488</v>
      </c>
      <c r="L41" s="35" t="s">
        <v>489</v>
      </c>
    </row>
    <row r="42" spans="1:12" x14ac:dyDescent="0.25">
      <c r="A42" s="24">
        <v>35887</v>
      </c>
      <c r="B42" t="s">
        <v>384</v>
      </c>
      <c r="C42">
        <v>2008</v>
      </c>
      <c r="D42" s="2" t="s">
        <v>430</v>
      </c>
      <c r="E42" t="b">
        <v>1</v>
      </c>
      <c r="F42" s="22"/>
      <c r="G42" t="b">
        <v>1</v>
      </c>
      <c r="H42" s="2" t="s">
        <v>545</v>
      </c>
      <c r="I42" s="26">
        <v>39804</v>
      </c>
      <c r="J42" s="26">
        <v>39811</v>
      </c>
      <c r="K42" s="33" t="s">
        <v>477</v>
      </c>
      <c r="L42" s="22" t="s">
        <v>478</v>
      </c>
    </row>
    <row r="43" spans="1:12" x14ac:dyDescent="0.25">
      <c r="A43" s="24">
        <v>35890</v>
      </c>
      <c r="B43" t="s">
        <v>383</v>
      </c>
      <c r="C43">
        <v>2008</v>
      </c>
      <c r="D43" s="2" t="s">
        <v>430</v>
      </c>
      <c r="E43" t="b">
        <v>1</v>
      </c>
      <c r="F43" s="22"/>
      <c r="G43" t="b">
        <v>1</v>
      </c>
      <c r="H43" s="2" t="s">
        <v>545</v>
      </c>
      <c r="I43" s="26">
        <v>39811</v>
      </c>
      <c r="J43" s="26">
        <v>39849</v>
      </c>
      <c r="K43" s="33" t="s">
        <v>83</v>
      </c>
      <c r="L43" s="22" t="s">
        <v>458</v>
      </c>
    </row>
    <row r="44" spans="1:12" x14ac:dyDescent="0.25">
      <c r="A44" s="24">
        <v>39294</v>
      </c>
      <c r="B44" t="s">
        <v>386</v>
      </c>
      <c r="C44">
        <v>2010</v>
      </c>
      <c r="D44" s="2" t="s">
        <v>430</v>
      </c>
      <c r="E44" t="b">
        <v>1</v>
      </c>
      <c r="F44" s="22"/>
      <c r="G44" t="b">
        <v>1</v>
      </c>
      <c r="H44" s="2" t="s">
        <v>545</v>
      </c>
      <c r="I44" s="26">
        <v>40437</v>
      </c>
      <c r="J44" s="26">
        <v>40445</v>
      </c>
      <c r="K44" s="33" t="s">
        <v>477</v>
      </c>
      <c r="L44" s="22" t="s">
        <v>478</v>
      </c>
    </row>
    <row r="45" spans="1:12" ht="30" x14ac:dyDescent="0.25">
      <c r="A45" s="24">
        <v>39782</v>
      </c>
      <c r="B45" t="s">
        <v>66</v>
      </c>
      <c r="C45">
        <v>2010</v>
      </c>
      <c r="D45" s="2" t="s">
        <v>430</v>
      </c>
      <c r="E45" t="b">
        <v>1</v>
      </c>
      <c r="F45" s="22"/>
      <c r="G45" t="b">
        <v>1</v>
      </c>
      <c r="H45" s="2" t="s">
        <v>545</v>
      </c>
      <c r="I45" s="26">
        <v>40450</v>
      </c>
      <c r="J45" s="26">
        <v>40515</v>
      </c>
      <c r="K45" s="33" t="s">
        <v>490</v>
      </c>
      <c r="L45" s="35" t="s">
        <v>491</v>
      </c>
    </row>
    <row r="46" spans="1:12" ht="30" x14ac:dyDescent="0.25">
      <c r="A46" s="24">
        <v>39753</v>
      </c>
      <c r="B46" t="s">
        <v>385</v>
      </c>
      <c r="C46">
        <v>2010</v>
      </c>
      <c r="D46" s="2" t="s">
        <v>430</v>
      </c>
      <c r="E46" t="b">
        <v>1</v>
      </c>
      <c r="F46" s="22"/>
      <c r="G46" t="b">
        <v>1</v>
      </c>
      <c r="H46" s="2" t="s">
        <v>545</v>
      </c>
      <c r="I46" s="26">
        <v>40491</v>
      </c>
      <c r="J46" s="26">
        <v>40529</v>
      </c>
      <c r="K46" s="33" t="s">
        <v>492</v>
      </c>
      <c r="L46" s="22" t="s">
        <v>493</v>
      </c>
    </row>
    <row r="47" spans="1:12" ht="105" x14ac:dyDescent="0.25">
      <c r="A47" s="24">
        <v>42375</v>
      </c>
      <c r="B47" t="s">
        <v>387</v>
      </c>
      <c r="C47">
        <v>2010</v>
      </c>
      <c r="D47" s="2" t="s">
        <v>430</v>
      </c>
      <c r="E47" t="b">
        <v>0</v>
      </c>
      <c r="F47" s="22" t="s">
        <v>533</v>
      </c>
      <c r="G47" t="b">
        <v>1</v>
      </c>
      <c r="H47" s="2" t="s">
        <v>545</v>
      </c>
      <c r="I47" s="26">
        <v>40533</v>
      </c>
      <c r="J47" s="28">
        <v>41049</v>
      </c>
      <c r="K47" s="33" t="s">
        <v>494</v>
      </c>
      <c r="L47" s="22" t="s">
        <v>495</v>
      </c>
    </row>
    <row r="48" spans="1:12" ht="60" x14ac:dyDescent="0.25">
      <c r="A48" s="24" t="s">
        <v>424</v>
      </c>
      <c r="B48" t="s">
        <v>408</v>
      </c>
      <c r="C48">
        <v>2011</v>
      </c>
      <c r="D48" s="2" t="s">
        <v>430</v>
      </c>
      <c r="E48" t="b">
        <v>1</v>
      </c>
      <c r="F48" s="22" t="s">
        <v>534</v>
      </c>
      <c r="G48" t="b">
        <v>0</v>
      </c>
      <c r="H48" s="2" t="s">
        <v>265</v>
      </c>
      <c r="I48" s="28">
        <v>40830</v>
      </c>
      <c r="J48" s="26">
        <v>40870</v>
      </c>
      <c r="K48" s="33" t="s">
        <v>83</v>
      </c>
      <c r="L48" s="22" t="s">
        <v>458</v>
      </c>
    </row>
    <row r="49" spans="1:12" x14ac:dyDescent="0.25">
      <c r="A49" s="24" t="s">
        <v>427</v>
      </c>
      <c r="B49" t="s">
        <v>17</v>
      </c>
      <c r="C49">
        <v>2012</v>
      </c>
      <c r="D49" s="2" t="s">
        <v>430</v>
      </c>
      <c r="E49" t="b">
        <v>1</v>
      </c>
      <c r="F49" s="22"/>
      <c r="G49" t="b">
        <v>0</v>
      </c>
      <c r="H49" s="2" t="s">
        <v>265</v>
      </c>
      <c r="I49" s="26">
        <v>41149</v>
      </c>
      <c r="J49" s="26">
        <v>41257</v>
      </c>
      <c r="K49" s="33" t="s">
        <v>524</v>
      </c>
      <c r="L49" s="22" t="s">
        <v>523</v>
      </c>
    </row>
    <row r="50" spans="1:12" ht="45" x14ac:dyDescent="0.25">
      <c r="A50" s="24" t="s">
        <v>428</v>
      </c>
      <c r="B50" t="s">
        <v>387</v>
      </c>
      <c r="C50">
        <v>2017</v>
      </c>
      <c r="D50" s="2" t="s">
        <v>430</v>
      </c>
      <c r="E50" t="b">
        <v>0</v>
      </c>
      <c r="F50" s="22" t="s">
        <v>530</v>
      </c>
      <c r="G50" t="b">
        <v>0</v>
      </c>
      <c r="H50" s="2" t="s">
        <v>265</v>
      </c>
      <c r="I50" s="26">
        <v>43088</v>
      </c>
      <c r="J50" s="29"/>
      <c r="K50" s="33" t="s">
        <v>494</v>
      </c>
      <c r="L50" s="22" t="s">
        <v>495</v>
      </c>
    </row>
    <row r="51" spans="1:12" x14ac:dyDescent="0.25">
      <c r="A51" s="24" t="s">
        <v>418</v>
      </c>
      <c r="B51" t="s">
        <v>388</v>
      </c>
      <c r="C51">
        <v>2018</v>
      </c>
      <c r="D51" s="2" t="s">
        <v>430</v>
      </c>
      <c r="E51" t="b">
        <v>1</v>
      </c>
      <c r="F51" s="22"/>
      <c r="G51" t="b">
        <v>1</v>
      </c>
      <c r="H51" s="2" t="s">
        <v>541</v>
      </c>
      <c r="I51" s="26">
        <v>43147</v>
      </c>
      <c r="J51" s="26">
        <v>43271</v>
      </c>
      <c r="K51" s="33" t="s">
        <v>83</v>
      </c>
      <c r="L51" s="22" t="s">
        <v>458</v>
      </c>
    </row>
    <row r="52" spans="1:12" ht="45" x14ac:dyDescent="0.25">
      <c r="A52" s="24" t="s">
        <v>416</v>
      </c>
      <c r="B52" t="s">
        <v>35</v>
      </c>
      <c r="C52">
        <v>2019</v>
      </c>
      <c r="D52" s="2" t="s">
        <v>430</v>
      </c>
      <c r="E52" t="b">
        <v>1</v>
      </c>
      <c r="F52" s="22"/>
      <c r="G52" t="b">
        <v>1</v>
      </c>
      <c r="H52" s="2" t="s">
        <v>541</v>
      </c>
      <c r="I52" s="26">
        <v>43481</v>
      </c>
      <c r="J52" s="26">
        <v>43536</v>
      </c>
      <c r="K52" s="33" t="s">
        <v>494</v>
      </c>
      <c r="L52" s="22" t="s">
        <v>540</v>
      </c>
    </row>
    <row r="53" spans="1:12" x14ac:dyDescent="0.25">
      <c r="A53" s="24" t="s">
        <v>417</v>
      </c>
      <c r="B53" t="s">
        <v>82</v>
      </c>
      <c r="C53">
        <v>2019</v>
      </c>
      <c r="D53" s="2" t="s">
        <v>430</v>
      </c>
      <c r="E53" t="b">
        <v>1</v>
      </c>
      <c r="F53" s="22"/>
      <c r="G53" t="b">
        <v>1</v>
      </c>
      <c r="H53" s="2" t="s">
        <v>541</v>
      </c>
      <c r="I53" s="26">
        <v>43727</v>
      </c>
      <c r="J53" s="26">
        <v>43738</v>
      </c>
      <c r="K53" s="33" t="s">
        <v>83</v>
      </c>
      <c r="L53" s="22" t="s">
        <v>458</v>
      </c>
    </row>
    <row r="54" spans="1:12" ht="75" x14ac:dyDescent="0.25">
      <c r="A54" s="24" t="s">
        <v>426</v>
      </c>
      <c r="B54" s="22" t="s">
        <v>409</v>
      </c>
      <c r="C54">
        <v>2019</v>
      </c>
      <c r="D54" s="2" t="s">
        <v>430</v>
      </c>
      <c r="E54" t="b">
        <v>0</v>
      </c>
      <c r="F54" s="22" t="s">
        <v>538</v>
      </c>
      <c r="G54" t="b">
        <v>0</v>
      </c>
      <c r="H54" s="2" t="s">
        <v>265</v>
      </c>
      <c r="I54" s="31">
        <v>43791</v>
      </c>
      <c r="J54" s="28">
        <v>43798</v>
      </c>
      <c r="K54" s="37" t="s">
        <v>496</v>
      </c>
      <c r="L54" s="35" t="s">
        <v>525</v>
      </c>
    </row>
    <row r="55" spans="1:12" x14ac:dyDescent="0.25">
      <c r="A55" s="24" t="s">
        <v>522</v>
      </c>
      <c r="B55" t="s">
        <v>410</v>
      </c>
      <c r="C55">
        <v>2019</v>
      </c>
      <c r="D55" s="2" t="s">
        <v>431</v>
      </c>
      <c r="E55" t="b">
        <v>1</v>
      </c>
      <c r="G55" t="b">
        <v>1</v>
      </c>
      <c r="H55" s="2" t="s">
        <v>541</v>
      </c>
      <c r="I55" s="32">
        <v>43829</v>
      </c>
      <c r="J55" s="32">
        <v>44231</v>
      </c>
      <c r="K55" s="37" t="s">
        <v>496</v>
      </c>
      <c r="L55" s="35" t="s">
        <v>525</v>
      </c>
    </row>
    <row r="56" spans="1:12" x14ac:dyDescent="0.25">
      <c r="A56" s="24" t="s">
        <v>415</v>
      </c>
      <c r="B56" t="s">
        <v>414</v>
      </c>
      <c r="C56">
        <v>2020</v>
      </c>
      <c r="D56" s="2" t="s">
        <v>431</v>
      </c>
      <c r="E56" t="b">
        <v>1</v>
      </c>
      <c r="G56" t="b">
        <v>1</v>
      </c>
      <c r="H56" s="2" t="s">
        <v>541</v>
      </c>
      <c r="I56" s="26">
        <v>43969</v>
      </c>
      <c r="J56" s="26">
        <v>43969</v>
      </c>
      <c r="K56" s="37" t="s">
        <v>83</v>
      </c>
      <c r="L56" s="35" t="s">
        <v>458</v>
      </c>
    </row>
  </sheetData>
  <sortState ref="A2:J56">
    <sortCondition ref="I2:I56"/>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workbookViewId="0">
      <selection activeCell="B1" sqref="B1"/>
    </sheetView>
  </sheetViews>
  <sheetFormatPr defaultColWidth="8.85546875" defaultRowHeight="15" x14ac:dyDescent="0.25"/>
  <cols>
    <col min="1" max="1" width="41.7109375" bestFit="1" customWidth="1"/>
    <col min="2" max="2" width="80.42578125" bestFit="1" customWidth="1"/>
    <col min="3" max="3" width="8.28515625" bestFit="1" customWidth="1"/>
    <col min="4" max="4" width="18.42578125" bestFit="1" customWidth="1"/>
    <col min="5" max="5" width="17.5703125" bestFit="1" customWidth="1"/>
    <col min="6" max="6" width="60.42578125" bestFit="1" customWidth="1"/>
  </cols>
  <sheetData>
    <row r="1" spans="1:6" x14ac:dyDescent="0.25">
      <c r="A1" s="4" t="s">
        <v>255</v>
      </c>
      <c r="B1" s="4" t="s">
        <v>237</v>
      </c>
      <c r="C1" s="4" t="s">
        <v>249</v>
      </c>
      <c r="D1" s="4" t="s">
        <v>254</v>
      </c>
      <c r="E1" s="15" t="s">
        <v>389</v>
      </c>
      <c r="F1" s="15" t="s">
        <v>236</v>
      </c>
    </row>
    <row r="2" spans="1:6" x14ac:dyDescent="0.25">
      <c r="A2" t="s">
        <v>333</v>
      </c>
      <c r="B2" t="s">
        <v>127</v>
      </c>
      <c r="C2" s="5" t="b">
        <v>1</v>
      </c>
      <c r="D2" s="5">
        <v>2039</v>
      </c>
      <c r="E2">
        <f>VLOOKUP(D2,tmdl_actions_table!$A$2:$G$55,3,FALSE)</f>
        <v>1988</v>
      </c>
      <c r="F2" t="str">
        <f>VLOOKUP(D2,tmdl_actions_table!$A$2:$G$55,2,FALSE)</f>
        <v>Garrison Lake TMDL</v>
      </c>
    </row>
    <row r="3" spans="1:6" x14ac:dyDescent="0.25">
      <c r="A3" t="s">
        <v>411</v>
      </c>
      <c r="B3" t="s">
        <v>91</v>
      </c>
      <c r="C3" s="5" t="b">
        <v>1</v>
      </c>
      <c r="D3" s="5">
        <v>2035</v>
      </c>
      <c r="E3">
        <f>VLOOKUP(D3,tmdl_actions_table!$A$2:$G$55,3,FALSE)</f>
        <v>1991</v>
      </c>
      <c r="F3" t="str">
        <f>VLOOKUP(D3,tmdl_actions_table!$A$2:$G$55,2,FALSE)</f>
        <v>Bear Creek Watershed TMDL</v>
      </c>
    </row>
    <row r="4" spans="1:6" x14ac:dyDescent="0.25">
      <c r="A4" t="s">
        <v>412</v>
      </c>
      <c r="B4" t="s">
        <v>331</v>
      </c>
      <c r="C4" s="5" t="b">
        <v>1</v>
      </c>
      <c r="D4" s="5">
        <v>2035</v>
      </c>
      <c r="E4">
        <f>VLOOKUP(D4,tmdl_actions_table!$A$2:$G$55,3,FALSE)</f>
        <v>1991</v>
      </c>
      <c r="F4" t="str">
        <f>VLOOKUP(D4,tmdl_actions_table!$A$2:$G$55,2,FALSE)</f>
        <v>Bear Creek Watershed TMDL</v>
      </c>
    </row>
    <row r="5" spans="1:6" x14ac:dyDescent="0.25">
      <c r="A5" t="s">
        <v>413</v>
      </c>
      <c r="B5" t="s">
        <v>88</v>
      </c>
      <c r="C5" s="5" t="b">
        <v>1</v>
      </c>
      <c r="D5" s="5">
        <v>2035</v>
      </c>
      <c r="E5">
        <f>VLOOKUP(D5,tmdl_actions_table!$A$2:$G$55,3,FALSE)</f>
        <v>1991</v>
      </c>
      <c r="F5" t="str">
        <f>VLOOKUP(D5,tmdl_actions_table!$A$2:$G$55,2,FALSE)</f>
        <v>Bear Creek Watershed TMDL</v>
      </c>
    </row>
    <row r="6" spans="1:6" x14ac:dyDescent="0.25">
      <c r="A6" t="s">
        <v>443</v>
      </c>
      <c r="B6" t="s">
        <v>129</v>
      </c>
      <c r="C6" s="5" t="b">
        <v>1</v>
      </c>
      <c r="D6" s="5">
        <v>2038</v>
      </c>
      <c r="E6">
        <f>VLOOKUP(D6,tmdl_actions_table!$A$2:$G$55,3,FALSE)</f>
        <v>1991</v>
      </c>
      <c r="F6" t="str">
        <f>VLOOKUP(D6,tmdl_actions_table!$A$2:$G$55,2,FALSE)</f>
        <v>Clear Lake TMDL</v>
      </c>
    </row>
    <row r="7" spans="1:6" x14ac:dyDescent="0.25">
      <c r="A7" t="s">
        <v>511</v>
      </c>
      <c r="B7" t="s">
        <v>512</v>
      </c>
      <c r="C7" s="5" t="b">
        <v>1</v>
      </c>
      <c r="D7" s="5">
        <v>1352</v>
      </c>
      <c r="E7">
        <v>1991</v>
      </c>
      <c r="F7" t="s">
        <v>361</v>
      </c>
    </row>
    <row r="8" spans="1:6" x14ac:dyDescent="0.25">
      <c r="A8" t="s">
        <v>177</v>
      </c>
      <c r="B8" t="s">
        <v>131</v>
      </c>
      <c r="C8" s="5" t="b">
        <v>1</v>
      </c>
      <c r="D8" s="5">
        <v>310</v>
      </c>
      <c r="E8">
        <f>VLOOKUP(D8,tmdl_actions_table!$A$2:$G$55,3,FALSE)</f>
        <v>1995</v>
      </c>
      <c r="F8" t="str">
        <f>VLOOKUP(D8,tmdl_actions_table!$A$2:$G$55,2,FALSE)</f>
        <v>Coast Fork Water Quality Report TMDL</v>
      </c>
    </row>
    <row r="9" spans="1:6" x14ac:dyDescent="0.25">
      <c r="A9" t="s">
        <v>168</v>
      </c>
      <c r="B9" t="s">
        <v>118</v>
      </c>
      <c r="C9" s="5" t="b">
        <v>1</v>
      </c>
      <c r="D9" s="5">
        <v>489</v>
      </c>
      <c r="E9">
        <f>VLOOKUP(D9,tmdl_actions_table!$A$2:$G$55,3,FALSE)</f>
        <v>2000</v>
      </c>
      <c r="F9" t="str">
        <f>VLOOKUP(D9,tmdl_actions_table!$A$2:$G$55,2,FALSE)</f>
        <v>Upper Grande Ronde River Sub-basin TMDL</v>
      </c>
    </row>
    <row r="10" spans="1:6" x14ac:dyDescent="0.25">
      <c r="A10" t="s">
        <v>169</v>
      </c>
      <c r="B10" t="s">
        <v>110</v>
      </c>
      <c r="C10" s="5" t="b">
        <v>1</v>
      </c>
      <c r="D10" s="5">
        <v>489</v>
      </c>
      <c r="E10">
        <f>VLOOKUP(D10,tmdl_actions_table!$A$2:$G$55,3,FALSE)</f>
        <v>2000</v>
      </c>
      <c r="F10" t="str">
        <f>VLOOKUP(D10,tmdl_actions_table!$A$2:$G$55,2,FALSE)</f>
        <v>Upper Grande Ronde River Sub-basin TMDL</v>
      </c>
    </row>
    <row r="11" spans="1:6" x14ac:dyDescent="0.25">
      <c r="A11" t="s">
        <v>170</v>
      </c>
      <c r="B11" t="s">
        <v>111</v>
      </c>
      <c r="C11" s="5" t="b">
        <v>1</v>
      </c>
      <c r="D11" s="5">
        <v>489</v>
      </c>
      <c r="E11">
        <f>VLOOKUP(D11,tmdl_actions_table!$A$2:$G$55,3,FALSE)</f>
        <v>2000</v>
      </c>
      <c r="F11" t="str">
        <f>VLOOKUP(D11,tmdl_actions_table!$A$2:$G$55,2,FALSE)</f>
        <v>Upper Grande Ronde River Sub-basin TMDL</v>
      </c>
    </row>
    <row r="12" spans="1:6" x14ac:dyDescent="0.25">
      <c r="A12" t="s">
        <v>171</v>
      </c>
      <c r="B12" t="s">
        <v>112</v>
      </c>
      <c r="C12" s="5" t="b">
        <v>1</v>
      </c>
      <c r="D12" s="5">
        <v>489</v>
      </c>
      <c r="E12">
        <f>VLOOKUP(D12,tmdl_actions_table!$A$2:$G$55,3,FALSE)</f>
        <v>2000</v>
      </c>
      <c r="F12" t="str">
        <f>VLOOKUP(D12,tmdl_actions_table!$A$2:$G$55,2,FALSE)</f>
        <v>Upper Grande Ronde River Sub-basin TMDL</v>
      </c>
    </row>
    <row r="13" spans="1:6" x14ac:dyDescent="0.25">
      <c r="A13" t="s">
        <v>172</v>
      </c>
      <c r="B13" t="s">
        <v>113</v>
      </c>
      <c r="C13" s="5" t="b">
        <v>1</v>
      </c>
      <c r="D13" s="5">
        <v>489</v>
      </c>
      <c r="E13">
        <f>VLOOKUP(D13,tmdl_actions_table!$A$2:$G$55,3,FALSE)</f>
        <v>2000</v>
      </c>
      <c r="F13" t="str">
        <f>VLOOKUP(D13,tmdl_actions_table!$A$2:$G$55,2,FALSE)</f>
        <v>Upper Grande Ronde River Sub-basin TMDL</v>
      </c>
    </row>
    <row r="14" spans="1:6" x14ac:dyDescent="0.25">
      <c r="A14" t="s">
        <v>173</v>
      </c>
      <c r="B14" t="s">
        <v>114</v>
      </c>
      <c r="C14" s="5" t="b">
        <v>1</v>
      </c>
      <c r="D14" s="5">
        <v>489</v>
      </c>
      <c r="E14">
        <f>VLOOKUP(D14,tmdl_actions_table!$A$2:$G$55,3,FALSE)</f>
        <v>2000</v>
      </c>
      <c r="F14" t="str">
        <f>VLOOKUP(D14,tmdl_actions_table!$A$2:$G$55,2,FALSE)</f>
        <v>Upper Grande Ronde River Sub-basin TMDL</v>
      </c>
    </row>
    <row r="15" spans="1:6" x14ac:dyDescent="0.25">
      <c r="A15" t="s">
        <v>174</v>
      </c>
      <c r="B15" t="s">
        <v>115</v>
      </c>
      <c r="C15" s="5" t="b">
        <v>1</v>
      </c>
      <c r="D15" s="5">
        <v>489</v>
      </c>
      <c r="E15">
        <f>VLOOKUP(D15,tmdl_actions_table!$A$2:$G$55,3,FALSE)</f>
        <v>2000</v>
      </c>
      <c r="F15" t="str">
        <f>VLOOKUP(D15,tmdl_actions_table!$A$2:$G$55,2,FALSE)</f>
        <v>Upper Grande Ronde River Sub-basin TMDL</v>
      </c>
    </row>
    <row r="16" spans="1:6" x14ac:dyDescent="0.25">
      <c r="A16" t="s">
        <v>175</v>
      </c>
      <c r="B16" t="s">
        <v>116</v>
      </c>
      <c r="C16" s="5" t="b">
        <v>1</v>
      </c>
      <c r="D16" s="5">
        <v>489</v>
      </c>
      <c r="E16">
        <f>VLOOKUP(D16,tmdl_actions_table!$A$2:$G$55,3,FALSE)</f>
        <v>2000</v>
      </c>
      <c r="F16" t="str">
        <f>VLOOKUP(D16,tmdl_actions_table!$A$2:$G$55,2,FALSE)</f>
        <v>Upper Grande Ronde River Sub-basin TMDL</v>
      </c>
    </row>
    <row r="17" spans="1:6" x14ac:dyDescent="0.25">
      <c r="A17" t="s">
        <v>167</v>
      </c>
      <c r="B17" t="s">
        <v>117</v>
      </c>
      <c r="C17" s="5" t="b">
        <v>1</v>
      </c>
      <c r="D17" s="5">
        <v>489</v>
      </c>
      <c r="E17">
        <f>VLOOKUP(D17,tmdl_actions_table!$A$2:$G$55,3,FALSE)</f>
        <v>2000</v>
      </c>
      <c r="F17" t="str">
        <f>VLOOKUP(D17,tmdl_actions_table!$A$2:$G$55,2,FALSE)</f>
        <v>Upper Grande Ronde River Sub-basin TMDL</v>
      </c>
    </row>
    <row r="18" spans="1:6" x14ac:dyDescent="0.25">
      <c r="A18" t="s">
        <v>176</v>
      </c>
      <c r="B18" t="s">
        <v>124</v>
      </c>
      <c r="C18" s="5" t="b">
        <v>1</v>
      </c>
      <c r="D18" s="5">
        <v>489</v>
      </c>
      <c r="E18">
        <f>VLOOKUP(D18,tmdl_actions_table!$A$2:$G$55,3,FALSE)</f>
        <v>2000</v>
      </c>
      <c r="F18" t="str">
        <f>VLOOKUP(D18,tmdl_actions_table!$A$2:$G$55,2,FALSE)</f>
        <v>Upper Grande Ronde River Sub-basin TMDL</v>
      </c>
    </row>
    <row r="19" spans="1:6" x14ac:dyDescent="0.25">
      <c r="A19" t="s">
        <v>390</v>
      </c>
      <c r="B19" t="s">
        <v>103</v>
      </c>
      <c r="C19" s="5" t="b">
        <v>1</v>
      </c>
      <c r="D19" s="5">
        <v>1362</v>
      </c>
      <c r="E19">
        <f>VLOOKUP(D19,tmdl_actions_table!$A$2:$G$55,3,FALSE)</f>
        <v>2001</v>
      </c>
      <c r="F19" t="str">
        <f>VLOOKUP(D19,tmdl_actions_table!$A$2:$G$55,2,FALSE)</f>
        <v>Umatilla River Basin TMDL and WQMP</v>
      </c>
    </row>
    <row r="20" spans="1:6" x14ac:dyDescent="0.25">
      <c r="A20" t="s">
        <v>391</v>
      </c>
      <c r="B20" t="s">
        <v>104</v>
      </c>
      <c r="C20" s="5" t="b">
        <v>1</v>
      </c>
      <c r="D20" s="5">
        <v>1362</v>
      </c>
      <c r="E20">
        <f>VLOOKUP(D20,tmdl_actions_table!$A$2:$G$55,3,FALSE)</f>
        <v>2001</v>
      </c>
      <c r="F20" t="str">
        <f>VLOOKUP(D20,tmdl_actions_table!$A$2:$G$55,2,FALSE)</f>
        <v>Umatilla River Basin TMDL and WQMP</v>
      </c>
    </row>
    <row r="21" spans="1:6" x14ac:dyDescent="0.25">
      <c r="A21" t="s">
        <v>392</v>
      </c>
      <c r="B21" t="s">
        <v>108</v>
      </c>
      <c r="C21" s="5" t="b">
        <v>1</v>
      </c>
      <c r="D21" s="5">
        <v>1362</v>
      </c>
      <c r="E21">
        <f>VLOOKUP(D21,tmdl_actions_table!$A$2:$G$55,3,FALSE)</f>
        <v>2001</v>
      </c>
      <c r="F21" t="str">
        <f>VLOOKUP(D21,tmdl_actions_table!$A$2:$G$55,2,FALSE)</f>
        <v>Umatilla River Basin TMDL and WQMP</v>
      </c>
    </row>
    <row r="22" spans="1:6" x14ac:dyDescent="0.25">
      <c r="A22" t="s">
        <v>393</v>
      </c>
      <c r="B22" t="s">
        <v>105</v>
      </c>
      <c r="C22" s="5" t="b">
        <v>1</v>
      </c>
      <c r="D22" s="5">
        <v>1362</v>
      </c>
      <c r="E22">
        <f>VLOOKUP(D22,tmdl_actions_table!$A$2:$G$55,3,FALSE)</f>
        <v>2001</v>
      </c>
      <c r="F22" t="str">
        <f>VLOOKUP(D22,tmdl_actions_table!$A$2:$G$55,2,FALSE)</f>
        <v>Umatilla River Basin TMDL and WQMP</v>
      </c>
    </row>
    <row r="23" spans="1:6" x14ac:dyDescent="0.25">
      <c r="A23" t="s">
        <v>394</v>
      </c>
      <c r="B23" t="s">
        <v>109</v>
      </c>
      <c r="C23" s="5" t="b">
        <v>1</v>
      </c>
      <c r="D23" s="5">
        <v>1362</v>
      </c>
      <c r="E23">
        <f>VLOOKUP(D23,tmdl_actions_table!$A$2:$G$55,3,FALSE)</f>
        <v>2001</v>
      </c>
      <c r="F23" t="str">
        <f>VLOOKUP(D23,tmdl_actions_table!$A$2:$G$55,2,FALSE)</f>
        <v>Umatilla River Basin TMDL and WQMP</v>
      </c>
    </row>
    <row r="24" spans="1:6" x14ac:dyDescent="0.25">
      <c r="A24" t="s">
        <v>395</v>
      </c>
      <c r="B24" t="s">
        <v>102</v>
      </c>
      <c r="C24" s="5" t="b">
        <v>1</v>
      </c>
      <c r="D24" s="5">
        <v>1362</v>
      </c>
      <c r="E24">
        <f>VLOOKUP(D24,tmdl_actions_table!$A$2:$G$55,3,FALSE)</f>
        <v>2001</v>
      </c>
      <c r="F24" t="str">
        <f>VLOOKUP(D24,tmdl_actions_table!$A$2:$G$55,2,FALSE)</f>
        <v>Umatilla River Basin TMDL and WQMP</v>
      </c>
    </row>
    <row r="25" spans="1:6" x14ac:dyDescent="0.25">
      <c r="A25" t="s">
        <v>396</v>
      </c>
      <c r="B25" t="s">
        <v>97</v>
      </c>
      <c r="C25" s="5" t="b">
        <v>1</v>
      </c>
      <c r="D25" s="5">
        <v>1362</v>
      </c>
      <c r="E25">
        <f>VLOOKUP(D25,tmdl_actions_table!$A$2:$G$55,3,FALSE)</f>
        <v>2001</v>
      </c>
      <c r="F25" t="str">
        <f>VLOOKUP(D25,tmdl_actions_table!$A$2:$G$55,2,FALSE)</f>
        <v>Umatilla River Basin TMDL and WQMP</v>
      </c>
    </row>
    <row r="26" spans="1:6" x14ac:dyDescent="0.25">
      <c r="A26" t="s">
        <v>397</v>
      </c>
      <c r="B26" t="s">
        <v>98</v>
      </c>
      <c r="C26" s="5" t="b">
        <v>1</v>
      </c>
      <c r="D26" s="5">
        <v>1362</v>
      </c>
      <c r="E26">
        <f>VLOOKUP(D26,tmdl_actions_table!$A$2:$G$55,3,FALSE)</f>
        <v>2001</v>
      </c>
      <c r="F26" t="str">
        <f>VLOOKUP(D26,tmdl_actions_table!$A$2:$G$55,2,FALSE)</f>
        <v>Umatilla River Basin TMDL and WQMP</v>
      </c>
    </row>
    <row r="27" spans="1:6" x14ac:dyDescent="0.25">
      <c r="A27" t="s">
        <v>398</v>
      </c>
      <c r="B27" t="s">
        <v>107</v>
      </c>
      <c r="C27" s="5" t="b">
        <v>1</v>
      </c>
      <c r="D27" s="5">
        <v>1362</v>
      </c>
      <c r="E27">
        <f>VLOOKUP(D27,tmdl_actions_table!$A$2:$G$55,3,FALSE)</f>
        <v>2001</v>
      </c>
      <c r="F27" t="str">
        <f>VLOOKUP(D27,tmdl_actions_table!$A$2:$G$55,2,FALSE)</f>
        <v>Umatilla River Basin TMDL and WQMP</v>
      </c>
    </row>
    <row r="28" spans="1:6" x14ac:dyDescent="0.25">
      <c r="A28" t="s">
        <v>399</v>
      </c>
      <c r="B28" t="s">
        <v>99</v>
      </c>
      <c r="C28" s="5" t="b">
        <v>1</v>
      </c>
      <c r="D28" s="5">
        <v>1362</v>
      </c>
      <c r="E28">
        <f>VLOOKUP(D28,tmdl_actions_table!$A$2:$G$55,3,FALSE)</f>
        <v>2001</v>
      </c>
      <c r="F28" t="str">
        <f>VLOOKUP(D28,tmdl_actions_table!$A$2:$G$55,2,FALSE)</f>
        <v>Umatilla River Basin TMDL and WQMP</v>
      </c>
    </row>
    <row r="29" spans="1:6" x14ac:dyDescent="0.25">
      <c r="A29" t="s">
        <v>400</v>
      </c>
      <c r="B29" t="s">
        <v>106</v>
      </c>
      <c r="C29" s="5" t="b">
        <v>1</v>
      </c>
      <c r="D29" s="5">
        <v>1362</v>
      </c>
      <c r="E29">
        <f>VLOOKUP(D29,tmdl_actions_table!$A$2:$G$55,3,FALSE)</f>
        <v>2001</v>
      </c>
      <c r="F29" t="str">
        <f>VLOOKUP(D29,tmdl_actions_table!$A$2:$G$55,2,FALSE)</f>
        <v>Umatilla River Basin TMDL and WQMP</v>
      </c>
    </row>
    <row r="30" spans="1:6" x14ac:dyDescent="0.25">
      <c r="A30" t="s">
        <v>401</v>
      </c>
      <c r="B30" t="s">
        <v>166</v>
      </c>
      <c r="C30" s="5" t="b">
        <v>1</v>
      </c>
      <c r="D30" s="5">
        <v>1362</v>
      </c>
      <c r="E30">
        <f>VLOOKUP(D30,tmdl_actions_table!$A$2:$G$55,3,FALSE)</f>
        <v>2001</v>
      </c>
      <c r="F30" t="str">
        <f>VLOOKUP(D30,tmdl_actions_table!$A$2:$G$55,2,FALSE)</f>
        <v>Umatilla River Basin TMDL and WQMP</v>
      </c>
    </row>
    <row r="31" spans="1:6" x14ac:dyDescent="0.25">
      <c r="A31" t="s">
        <v>404</v>
      </c>
      <c r="B31" t="s">
        <v>101</v>
      </c>
      <c r="C31" s="5" t="b">
        <v>1</v>
      </c>
      <c r="D31" s="5">
        <v>1362</v>
      </c>
      <c r="E31">
        <f>VLOOKUP(D31,tmdl_actions_table!$A$2:$G$55,3,FALSE)</f>
        <v>2001</v>
      </c>
      <c r="F31" t="str">
        <f>VLOOKUP(D31,tmdl_actions_table!$A$2:$G$55,2,FALSE)</f>
        <v>Umatilla River Basin TMDL and WQMP</v>
      </c>
    </row>
    <row r="32" spans="1:6" x14ac:dyDescent="0.25">
      <c r="A32" t="s">
        <v>402</v>
      </c>
      <c r="B32" t="s">
        <v>96</v>
      </c>
      <c r="C32" s="5" t="b">
        <v>1</v>
      </c>
      <c r="D32" s="5">
        <v>1362</v>
      </c>
      <c r="E32">
        <f>VLOOKUP(D32,tmdl_actions_table!$A$2:$G$55,3,FALSE)</f>
        <v>2001</v>
      </c>
      <c r="F32" t="str">
        <f>VLOOKUP(D32,tmdl_actions_table!$A$2:$G$55,2,FALSE)</f>
        <v>Umatilla River Basin TMDL and WQMP</v>
      </c>
    </row>
    <row r="33" spans="1:6" x14ac:dyDescent="0.25">
      <c r="A33" t="s">
        <v>403</v>
      </c>
      <c r="B33" t="s">
        <v>100</v>
      </c>
      <c r="C33" s="5" t="b">
        <v>1</v>
      </c>
      <c r="D33" s="5">
        <v>1362</v>
      </c>
      <c r="E33">
        <f>VLOOKUP(D33,tmdl_actions_table!$A$2:$G$55,3,FALSE)</f>
        <v>2001</v>
      </c>
      <c r="F33" t="str">
        <f>VLOOKUP(D33,tmdl_actions_table!$A$2:$G$55,2,FALSE)</f>
        <v>Umatilla River Basin TMDL and WQMP</v>
      </c>
    </row>
    <row r="34" spans="1:6" x14ac:dyDescent="0.25">
      <c r="A34" t="s">
        <v>165</v>
      </c>
      <c r="B34" t="s">
        <v>247</v>
      </c>
      <c r="C34" s="5" t="b">
        <v>1</v>
      </c>
      <c r="D34" s="5">
        <v>2352</v>
      </c>
      <c r="E34">
        <f>VLOOKUP(D34,tmdl_actions_table!$A$2:$G$55,3,FALSE)</f>
        <v>2002</v>
      </c>
      <c r="F34" t="str">
        <f>VLOOKUP(D34,tmdl_actions_table!$A$2:$G$55,2,FALSE)</f>
        <v>Upper Klamath Lake Drainage TMDL and WQMP</v>
      </c>
    </row>
    <row r="35" spans="1:6" x14ac:dyDescent="0.25">
      <c r="A35" t="s">
        <v>164</v>
      </c>
      <c r="B35" t="s">
        <v>1</v>
      </c>
      <c r="C35" s="5" t="b">
        <v>1</v>
      </c>
      <c r="D35" s="5">
        <v>2352</v>
      </c>
      <c r="E35">
        <f>VLOOKUP(D35,tmdl_actions_table!$A$2:$G$55,3,FALSE)</f>
        <v>2002</v>
      </c>
      <c r="F35" t="str">
        <f>VLOOKUP(D35,tmdl_actions_table!$A$2:$G$55,2,FALSE)</f>
        <v>Upper Klamath Lake Drainage TMDL and WQMP</v>
      </c>
    </row>
    <row r="36" spans="1:6" x14ac:dyDescent="0.25">
      <c r="A36" t="s">
        <v>163</v>
      </c>
      <c r="B36" t="s">
        <v>32</v>
      </c>
      <c r="C36" s="5" t="b">
        <v>1</v>
      </c>
      <c r="D36" s="5">
        <v>10007</v>
      </c>
      <c r="E36">
        <f>VLOOKUP(D36,tmdl_actions_table!$A$2:$G$55,3,FALSE)</f>
        <v>2003</v>
      </c>
      <c r="F36" t="str">
        <f>VLOOKUP(D36,tmdl_actions_table!$A$2:$G$55,2,FALSE)</f>
        <v>Snake River - Hells Canyon TMDL</v>
      </c>
    </row>
    <row r="37" spans="1:6" x14ac:dyDescent="0.25">
      <c r="A37" t="s">
        <v>162</v>
      </c>
      <c r="B37" t="s">
        <v>33</v>
      </c>
      <c r="C37" s="5" t="b">
        <v>1</v>
      </c>
      <c r="D37" s="5">
        <v>10007</v>
      </c>
      <c r="E37">
        <f>VLOOKUP(D37,tmdl_actions_table!$A$2:$G$55,3,FALSE)</f>
        <v>2003</v>
      </c>
      <c r="F37" t="str">
        <f>VLOOKUP(D37,tmdl_actions_table!$A$2:$G$55,2,FALSE)</f>
        <v>Snake River - Hells Canyon TMDL</v>
      </c>
    </row>
    <row r="38" spans="1:6" x14ac:dyDescent="0.25">
      <c r="A38" t="s">
        <v>161</v>
      </c>
      <c r="B38" t="s">
        <v>31</v>
      </c>
      <c r="C38" s="5" t="b">
        <v>1</v>
      </c>
      <c r="D38" s="5">
        <v>10007</v>
      </c>
      <c r="E38">
        <f>VLOOKUP(D38,tmdl_actions_table!$A$2:$G$55,3,FALSE)</f>
        <v>2003</v>
      </c>
      <c r="F38" t="str">
        <f>VLOOKUP(D38,tmdl_actions_table!$A$2:$G$55,2,FALSE)</f>
        <v>Snake River - Hells Canyon TMDL</v>
      </c>
    </row>
    <row r="39" spans="1:6" x14ac:dyDescent="0.25">
      <c r="A39" t="s">
        <v>160</v>
      </c>
      <c r="B39" t="s">
        <v>34</v>
      </c>
      <c r="C39" s="5" t="b">
        <v>1</v>
      </c>
      <c r="D39" s="5">
        <v>10007</v>
      </c>
      <c r="E39">
        <f>VLOOKUP(D39,tmdl_actions_table!$A$2:$G$55,3,FALSE)</f>
        <v>2003</v>
      </c>
      <c r="F39" t="str">
        <f>VLOOKUP(D39,tmdl_actions_table!$A$2:$G$55,2,FALSE)</f>
        <v>Snake River - Hells Canyon TMDL</v>
      </c>
    </row>
    <row r="40" spans="1:6" x14ac:dyDescent="0.25">
      <c r="A40" t="s">
        <v>159</v>
      </c>
      <c r="B40" t="s">
        <v>14</v>
      </c>
      <c r="C40" s="5" t="b">
        <v>1</v>
      </c>
      <c r="D40" s="5">
        <v>10007</v>
      </c>
      <c r="E40">
        <f>VLOOKUP(D40,tmdl_actions_table!$A$2:$G$55,3,FALSE)</f>
        <v>2003</v>
      </c>
      <c r="F40" t="str">
        <f>VLOOKUP(D40,tmdl_actions_table!$A$2:$G$55,2,FALSE)</f>
        <v>Snake River - Hells Canyon TMDL</v>
      </c>
    </row>
    <row r="41" spans="1:6" x14ac:dyDescent="0.25">
      <c r="A41" t="s">
        <v>318</v>
      </c>
      <c r="B41" t="s">
        <v>330</v>
      </c>
      <c r="C41" s="5" t="b">
        <v>1</v>
      </c>
      <c r="D41" s="5">
        <v>30358</v>
      </c>
      <c r="E41">
        <f>VLOOKUP(D41,tmdl_actions_table!$A$2:$G$55,3,FALSE)</f>
        <v>2006</v>
      </c>
      <c r="F41" t="str">
        <f>VLOOKUP(D41,tmdl_actions_table!$A$2:$G$55,2,FALSE)</f>
        <v>Umpqua Basin TMDL and WQMP</v>
      </c>
    </row>
    <row r="42" spans="1:6" x14ac:dyDescent="0.25">
      <c r="A42" t="s">
        <v>321</v>
      </c>
      <c r="B42" t="s">
        <v>329</v>
      </c>
      <c r="C42" s="5" t="b">
        <v>0</v>
      </c>
      <c r="D42" s="5">
        <v>30358</v>
      </c>
      <c r="E42">
        <f>VLOOKUP(D42,tmdl_actions_table!$A$2:$G$55,3,FALSE)</f>
        <v>2006</v>
      </c>
      <c r="F42" t="str">
        <f>VLOOKUP(D42,tmdl_actions_table!$A$2:$G$55,2,FALSE)</f>
        <v>Umpqua Basin TMDL and WQMP</v>
      </c>
    </row>
    <row r="43" spans="1:6" x14ac:dyDescent="0.25">
      <c r="A43" t="s">
        <v>309</v>
      </c>
      <c r="B43" t="s">
        <v>315</v>
      </c>
      <c r="C43" s="5" t="b">
        <v>0</v>
      </c>
      <c r="D43" s="5">
        <v>30358</v>
      </c>
      <c r="E43">
        <f>VLOOKUP(D43,tmdl_actions_table!$A$2:$G$55,3,FALSE)</f>
        <v>2006</v>
      </c>
      <c r="F43" t="str">
        <f>VLOOKUP(D43,tmdl_actions_table!$A$2:$G$55,2,FALSE)</f>
        <v>Umpqua Basin TMDL and WQMP</v>
      </c>
    </row>
    <row r="44" spans="1:6" x14ac:dyDescent="0.25">
      <c r="A44" t="s">
        <v>308</v>
      </c>
      <c r="B44" t="s">
        <v>314</v>
      </c>
      <c r="C44" s="5" t="b">
        <v>0</v>
      </c>
      <c r="D44" s="5">
        <v>30358</v>
      </c>
      <c r="E44">
        <f>VLOOKUP(D44,tmdl_actions_table!$A$2:$G$55,3,FALSE)</f>
        <v>2006</v>
      </c>
      <c r="F44" t="str">
        <f>VLOOKUP(D44,tmdl_actions_table!$A$2:$G$55,2,FALSE)</f>
        <v>Umpqua Basin TMDL and WQMP</v>
      </c>
    </row>
    <row r="45" spans="1:6" x14ac:dyDescent="0.25">
      <c r="A45" t="s">
        <v>320</v>
      </c>
      <c r="B45" t="s">
        <v>328</v>
      </c>
      <c r="C45" s="5" t="b">
        <v>0</v>
      </c>
      <c r="D45" s="5">
        <v>30358</v>
      </c>
      <c r="E45">
        <f>VLOOKUP(D45,tmdl_actions_table!$A$2:$G$55,3,FALSE)</f>
        <v>2006</v>
      </c>
      <c r="F45" t="str">
        <f>VLOOKUP(D45,tmdl_actions_table!$A$2:$G$55,2,FALSE)</f>
        <v>Umpqua Basin TMDL and WQMP</v>
      </c>
    </row>
    <row r="46" spans="1:6" x14ac:dyDescent="0.25">
      <c r="A46" t="s">
        <v>324</v>
      </c>
      <c r="B46" t="s">
        <v>326</v>
      </c>
      <c r="C46" s="5" t="b">
        <v>0</v>
      </c>
      <c r="D46" s="5">
        <v>30358</v>
      </c>
      <c r="E46">
        <f>VLOOKUP(D46,tmdl_actions_table!$A$2:$G$55,3,FALSE)</f>
        <v>2006</v>
      </c>
      <c r="F46" t="str">
        <f>VLOOKUP(D46,tmdl_actions_table!$A$2:$G$55,2,FALSE)</f>
        <v>Umpqua Basin TMDL and WQMP</v>
      </c>
    </row>
    <row r="47" spans="1:6" x14ac:dyDescent="0.25">
      <c r="A47" t="s">
        <v>325</v>
      </c>
      <c r="B47" t="s">
        <v>317</v>
      </c>
      <c r="C47" s="5" t="b">
        <v>0</v>
      </c>
      <c r="D47" s="5">
        <v>30358</v>
      </c>
      <c r="E47">
        <f>VLOOKUP(D47,tmdl_actions_table!$A$2:$G$55,3,FALSE)</f>
        <v>2006</v>
      </c>
      <c r="F47" t="str">
        <f>VLOOKUP(D47,tmdl_actions_table!$A$2:$G$55,2,FALSE)</f>
        <v>Umpqua Basin TMDL and WQMP</v>
      </c>
    </row>
    <row r="48" spans="1:6" x14ac:dyDescent="0.25">
      <c r="A48" t="s">
        <v>147</v>
      </c>
      <c r="B48" t="s">
        <v>46</v>
      </c>
      <c r="C48" s="5" t="b">
        <v>1</v>
      </c>
      <c r="D48" s="5">
        <v>30674</v>
      </c>
      <c r="E48">
        <f>VLOOKUP(D48,tmdl_actions_table!$A$2:$G$55,3,FALSE)</f>
        <v>2006</v>
      </c>
      <c r="F48" t="str">
        <f>VLOOKUP(D48,tmdl_actions_table!$A$2:$G$55,2,FALSE)</f>
        <v>Willamette Basin TMDL</v>
      </c>
    </row>
    <row r="49" spans="1:6" x14ac:dyDescent="0.25">
      <c r="A49" t="s">
        <v>158</v>
      </c>
      <c r="B49" t="s">
        <v>60</v>
      </c>
      <c r="C49" s="5" t="b">
        <v>1</v>
      </c>
      <c r="D49" s="5">
        <v>30674</v>
      </c>
      <c r="E49">
        <f>VLOOKUP(D49,tmdl_actions_table!$A$2:$G$55,3,FALSE)</f>
        <v>2006</v>
      </c>
      <c r="F49" t="str">
        <f>VLOOKUP(D49,tmdl_actions_table!$A$2:$G$55,2,FALSE)</f>
        <v>Willamette Basin TMDL</v>
      </c>
    </row>
    <row r="50" spans="1:6" x14ac:dyDescent="0.25">
      <c r="A50" t="s">
        <v>148</v>
      </c>
      <c r="B50" t="s">
        <v>47</v>
      </c>
      <c r="C50" s="5" t="b">
        <v>1</v>
      </c>
      <c r="D50" s="5">
        <v>30674</v>
      </c>
      <c r="E50">
        <f>VLOOKUP(D50,tmdl_actions_table!$A$2:$G$55,3,FALSE)</f>
        <v>2006</v>
      </c>
      <c r="F50" t="str">
        <f>VLOOKUP(D50,tmdl_actions_table!$A$2:$G$55,2,FALSE)</f>
        <v>Willamette Basin TMDL</v>
      </c>
    </row>
    <row r="51" spans="1:6" x14ac:dyDescent="0.25">
      <c r="A51" t="s">
        <v>157</v>
      </c>
      <c r="B51" t="s">
        <v>62</v>
      </c>
      <c r="C51" s="5" t="b">
        <v>1</v>
      </c>
      <c r="D51" s="5">
        <v>30674</v>
      </c>
      <c r="E51">
        <f>VLOOKUP(D51,tmdl_actions_table!$A$2:$G$55,3,FALSE)</f>
        <v>2006</v>
      </c>
      <c r="F51" t="str">
        <f>VLOOKUP(D51,tmdl_actions_table!$A$2:$G$55,2,FALSE)</f>
        <v>Willamette Basin TMDL</v>
      </c>
    </row>
    <row r="52" spans="1:6" x14ac:dyDescent="0.25">
      <c r="A52" t="s">
        <v>156</v>
      </c>
      <c r="B52" t="s">
        <v>253</v>
      </c>
      <c r="C52" s="5" t="b">
        <v>1</v>
      </c>
      <c r="D52" s="5">
        <v>30674</v>
      </c>
      <c r="E52">
        <f>VLOOKUP(D52,tmdl_actions_table!$A$2:$G$55,3,FALSE)</f>
        <v>2006</v>
      </c>
      <c r="F52" t="str">
        <f>VLOOKUP(D52,tmdl_actions_table!$A$2:$G$55,2,FALSE)</f>
        <v>Willamette Basin TMDL</v>
      </c>
    </row>
    <row r="53" spans="1:6" x14ac:dyDescent="0.25">
      <c r="A53" t="s">
        <v>155</v>
      </c>
      <c r="B53" t="s">
        <v>80</v>
      </c>
      <c r="C53" s="5" t="b">
        <v>1</v>
      </c>
      <c r="D53" s="5">
        <v>33639</v>
      </c>
      <c r="E53">
        <f>VLOOKUP(D53,tmdl_actions_table!$A$2:$G$55,3,FALSE)</f>
        <v>2007</v>
      </c>
      <c r="F53" t="str">
        <f>VLOOKUP(D53,tmdl_actions_table!$A$2:$G$55,2,FALSE)</f>
        <v>Tenmile Lakes TMDL</v>
      </c>
    </row>
    <row r="54" spans="1:6" x14ac:dyDescent="0.25">
      <c r="A54" t="s">
        <v>146</v>
      </c>
      <c r="B54" t="s">
        <v>520</v>
      </c>
      <c r="C54" s="5" t="b">
        <v>1</v>
      </c>
      <c r="D54" s="5">
        <v>33639</v>
      </c>
      <c r="E54">
        <f>VLOOKUP(D54,tmdl_actions_table!$A$2:$G$55,3,FALSE)</f>
        <v>2007</v>
      </c>
      <c r="F54" t="str">
        <f>VLOOKUP(D54,tmdl_actions_table!$A$2:$G$55,2,FALSE)</f>
        <v>Tenmile Lakes TMDL</v>
      </c>
    </row>
    <row r="55" spans="1:6" x14ac:dyDescent="0.25">
      <c r="A55" t="s">
        <v>153</v>
      </c>
      <c r="B55" t="s">
        <v>78</v>
      </c>
      <c r="C55" s="5" t="b">
        <v>1</v>
      </c>
      <c r="D55" s="5">
        <v>33639</v>
      </c>
      <c r="E55">
        <f>VLOOKUP(D55,tmdl_actions_table!$A$2:$G$55,3,FALSE)</f>
        <v>2007</v>
      </c>
      <c r="F55" t="str">
        <f>VLOOKUP(D55,tmdl_actions_table!$A$2:$G$55,2,FALSE)</f>
        <v>Tenmile Lakes TMDL</v>
      </c>
    </row>
    <row r="56" spans="1:6" x14ac:dyDescent="0.25">
      <c r="A56" t="s">
        <v>152</v>
      </c>
      <c r="B56" t="s">
        <v>81</v>
      </c>
      <c r="C56" s="5" t="b">
        <v>1</v>
      </c>
      <c r="D56" s="5">
        <v>33639</v>
      </c>
      <c r="E56">
        <f>VLOOKUP(D56,tmdl_actions_table!$A$2:$G$55,3,FALSE)</f>
        <v>2007</v>
      </c>
      <c r="F56" t="str">
        <f>VLOOKUP(D56,tmdl_actions_table!$A$2:$G$55,2,FALSE)</f>
        <v>Tenmile Lakes TMDL</v>
      </c>
    </row>
    <row r="57" spans="1:6" x14ac:dyDescent="0.25">
      <c r="A57" t="s">
        <v>154</v>
      </c>
      <c r="B57" t="s">
        <v>79</v>
      </c>
      <c r="C57" s="5" t="b">
        <v>1</v>
      </c>
      <c r="D57" s="5">
        <v>33639</v>
      </c>
      <c r="E57">
        <f>VLOOKUP(D57,tmdl_actions_table!$A$2:$G$55,3,FALSE)</f>
        <v>2007</v>
      </c>
      <c r="F57" t="str">
        <f>VLOOKUP(D57,tmdl_actions_table!$A$2:$G$55,2,FALSE)</f>
        <v>Tenmile Lakes TMDL</v>
      </c>
    </row>
    <row r="58" spans="1:6" x14ac:dyDescent="0.25">
      <c r="A58" t="s">
        <v>151</v>
      </c>
      <c r="B58" t="s">
        <v>71</v>
      </c>
      <c r="C58" s="5" t="b">
        <v>1</v>
      </c>
      <c r="D58" s="5">
        <v>35888</v>
      </c>
      <c r="E58">
        <f>VLOOKUP(D58,tmdl_actions_table!$A$2:$G$55,3,FALSE)</f>
        <v>2008</v>
      </c>
      <c r="F58" t="str">
        <f>VLOOKUP(D58,tmdl_actions_table!$A$2:$G$55,2,FALSE)</f>
        <v>Molalla-Pudding Subbasin TMDL and WQMP</v>
      </c>
    </row>
    <row r="59" spans="1:6" x14ac:dyDescent="0.25">
      <c r="A59" t="s">
        <v>150</v>
      </c>
      <c r="B59" t="s">
        <v>70</v>
      </c>
      <c r="C59" s="5" t="b">
        <v>1</v>
      </c>
      <c r="D59" s="5">
        <v>35888</v>
      </c>
      <c r="E59">
        <f>VLOOKUP(D59,tmdl_actions_table!$A$2:$G$55,3,FALSE)</f>
        <v>2008</v>
      </c>
      <c r="F59" t="str">
        <f>VLOOKUP(D59,tmdl_actions_table!$A$2:$G$55,2,FALSE)</f>
        <v>Molalla-Pudding Subbasin TMDL and WQMP</v>
      </c>
    </row>
    <row r="60" spans="1:6" x14ac:dyDescent="0.25">
      <c r="A60" t="s">
        <v>178</v>
      </c>
      <c r="B60" t="s">
        <v>179</v>
      </c>
      <c r="C60" s="5" t="b">
        <v>1</v>
      </c>
      <c r="D60" s="5">
        <v>35888</v>
      </c>
      <c r="E60">
        <f>VLOOKUP(D60,tmdl_actions_table!$A$2:$G$55,3,FALSE)</f>
        <v>2008</v>
      </c>
      <c r="F60" t="str">
        <f>VLOOKUP(D60,tmdl_actions_table!$A$2:$G$55,2,FALSE)</f>
        <v>Molalla-Pudding Subbasin TMDL and WQMP</v>
      </c>
    </row>
    <row r="61" spans="1:6" x14ac:dyDescent="0.25">
      <c r="A61" t="s">
        <v>149</v>
      </c>
      <c r="B61" t="s">
        <v>289</v>
      </c>
      <c r="C61" s="5" t="b">
        <v>1</v>
      </c>
      <c r="D61" s="5">
        <v>39782</v>
      </c>
      <c r="E61">
        <f>VLOOKUP(D61,tmdl_actions_table!$A$2:$G$55,3,FALSE)</f>
        <v>2010</v>
      </c>
      <c r="F61" t="str">
        <f>VLOOKUP(D61,tmdl_actions_table!$A$2:$G$55,2,FALSE)</f>
        <v>Malheur River Basin TMDL and WQMP</v>
      </c>
    </row>
    <row r="62" spans="1:6" x14ac:dyDescent="0.25">
      <c r="A62" t="s">
        <v>134</v>
      </c>
      <c r="B62" t="s">
        <v>291</v>
      </c>
      <c r="C62" s="5" t="b">
        <v>1</v>
      </c>
      <c r="D62" s="24" t="s">
        <v>427</v>
      </c>
      <c r="E62">
        <f>VLOOKUP(D62,tmdl_actions_table!$A$2:$G$55,3,FALSE)</f>
        <v>2012</v>
      </c>
      <c r="F62" t="str">
        <f>VLOOKUP(D62,tmdl_actions_table!$A$2:$G$55,2,FALSE)</f>
        <v>Tualatin Subbasin TMDL and WQMP</v>
      </c>
    </row>
    <row r="63" spans="1:6" x14ac:dyDescent="0.25">
      <c r="A63" t="s">
        <v>135</v>
      </c>
      <c r="B63" t="s">
        <v>292</v>
      </c>
      <c r="C63" s="5" t="b">
        <v>1</v>
      </c>
      <c r="D63" s="24" t="s">
        <v>427</v>
      </c>
      <c r="E63">
        <f>VLOOKUP(D63,tmdl_actions_table!$A$2:$G$55,3,FALSE)</f>
        <v>2012</v>
      </c>
      <c r="F63" t="str">
        <f>VLOOKUP(D63,tmdl_actions_table!$A$2:$G$55,2,FALSE)</f>
        <v>Tualatin Subbasin TMDL and WQMP</v>
      </c>
    </row>
    <row r="64" spans="1:6" x14ac:dyDescent="0.25">
      <c r="A64" t="s">
        <v>136</v>
      </c>
      <c r="B64" t="s">
        <v>293</v>
      </c>
      <c r="C64" s="5" t="b">
        <v>1</v>
      </c>
      <c r="D64" s="24" t="s">
        <v>427</v>
      </c>
      <c r="E64">
        <f>VLOOKUP(D64,tmdl_actions_table!$A$2:$G$55,3,FALSE)</f>
        <v>2012</v>
      </c>
      <c r="F64" t="str">
        <f>VLOOKUP(D64,tmdl_actions_table!$A$2:$G$55,2,FALSE)</f>
        <v>Tualatin Subbasin TMDL and WQMP</v>
      </c>
    </row>
    <row r="65" spans="1:6" x14ac:dyDescent="0.25">
      <c r="A65" t="s">
        <v>137</v>
      </c>
      <c r="B65" t="s">
        <v>294</v>
      </c>
      <c r="C65" s="5" t="b">
        <v>1</v>
      </c>
      <c r="D65" s="24" t="s">
        <v>427</v>
      </c>
      <c r="E65">
        <f>VLOOKUP(D65,tmdl_actions_table!$A$2:$G$55,3,FALSE)</f>
        <v>2012</v>
      </c>
      <c r="F65" t="str">
        <f>VLOOKUP(D65,tmdl_actions_table!$A$2:$G$55,2,FALSE)</f>
        <v>Tualatin Subbasin TMDL and WQMP</v>
      </c>
    </row>
    <row r="66" spans="1:6" x14ac:dyDescent="0.25">
      <c r="A66" t="s">
        <v>138</v>
      </c>
      <c r="B66" t="s">
        <v>295</v>
      </c>
      <c r="C66" s="5" t="b">
        <v>1</v>
      </c>
      <c r="D66" s="24" t="s">
        <v>427</v>
      </c>
      <c r="E66">
        <f>VLOOKUP(D66,tmdl_actions_table!$A$2:$G$55,3,FALSE)</f>
        <v>2012</v>
      </c>
      <c r="F66" t="str">
        <f>VLOOKUP(D66,tmdl_actions_table!$A$2:$G$55,2,FALSE)</f>
        <v>Tualatin Subbasin TMDL and WQMP</v>
      </c>
    </row>
    <row r="67" spans="1:6" x14ac:dyDescent="0.25">
      <c r="A67" t="s">
        <v>139</v>
      </c>
      <c r="B67" t="s">
        <v>296</v>
      </c>
      <c r="C67" s="5" t="b">
        <v>1</v>
      </c>
      <c r="D67" s="24" t="s">
        <v>427</v>
      </c>
      <c r="E67">
        <f>VLOOKUP(D67,tmdl_actions_table!$A$2:$G$55,3,FALSE)</f>
        <v>2012</v>
      </c>
      <c r="F67" t="str">
        <f>VLOOKUP(D67,tmdl_actions_table!$A$2:$G$55,2,FALSE)</f>
        <v>Tualatin Subbasin TMDL and WQMP</v>
      </c>
    </row>
    <row r="68" spans="1:6" x14ac:dyDescent="0.25">
      <c r="A68" t="s">
        <v>140</v>
      </c>
      <c r="B68" t="s">
        <v>300</v>
      </c>
      <c r="C68" s="5" t="b">
        <v>1</v>
      </c>
      <c r="D68" s="24" t="s">
        <v>427</v>
      </c>
      <c r="E68">
        <f>VLOOKUP(D68,tmdl_actions_table!$A$2:$G$55,3,FALSE)</f>
        <v>2012</v>
      </c>
      <c r="F68" t="str">
        <f>VLOOKUP(D68,tmdl_actions_table!$A$2:$G$55,2,FALSE)</f>
        <v>Tualatin Subbasin TMDL and WQMP</v>
      </c>
    </row>
    <row r="69" spans="1:6" x14ac:dyDescent="0.25">
      <c r="A69" t="s">
        <v>180</v>
      </c>
      <c r="B69" t="s">
        <v>306</v>
      </c>
      <c r="C69" s="5" t="b">
        <v>1</v>
      </c>
      <c r="D69" s="24" t="s">
        <v>427</v>
      </c>
      <c r="E69">
        <f>VLOOKUP(D69,tmdl_actions_table!$A$2:$G$55,3,FALSE)</f>
        <v>2012</v>
      </c>
      <c r="F69" t="str">
        <f>VLOOKUP(D69,tmdl_actions_table!$A$2:$G$55,2,FALSE)</f>
        <v>Tualatin Subbasin TMDL and WQMP</v>
      </c>
    </row>
    <row r="70" spans="1:6" x14ac:dyDescent="0.25">
      <c r="A70" t="s">
        <v>181</v>
      </c>
      <c r="B70" t="s">
        <v>305</v>
      </c>
      <c r="C70" s="5" t="b">
        <v>1</v>
      </c>
      <c r="D70" s="24" t="s">
        <v>427</v>
      </c>
      <c r="E70">
        <f>VLOOKUP(D70,tmdl_actions_table!$A$2:$G$55,3,FALSE)</f>
        <v>2012</v>
      </c>
      <c r="F70" t="str">
        <f>VLOOKUP(D70,tmdl_actions_table!$A$2:$G$55,2,FALSE)</f>
        <v>Tualatin Subbasin TMDL and WQMP</v>
      </c>
    </row>
    <row r="71" spans="1:6" x14ac:dyDescent="0.25">
      <c r="A71" t="s">
        <v>141</v>
      </c>
      <c r="B71" t="s">
        <v>303</v>
      </c>
      <c r="C71" s="5" t="b">
        <v>1</v>
      </c>
      <c r="D71" s="24" t="s">
        <v>427</v>
      </c>
      <c r="E71">
        <f>VLOOKUP(D71,tmdl_actions_table!$A$2:$G$55,3,FALSE)</f>
        <v>2012</v>
      </c>
      <c r="F71" t="str">
        <f>VLOOKUP(D71,tmdl_actions_table!$A$2:$G$55,2,FALSE)</f>
        <v>Tualatin Subbasin TMDL and WQMP</v>
      </c>
    </row>
    <row r="72" spans="1:6" x14ac:dyDescent="0.25">
      <c r="A72" t="s">
        <v>142</v>
      </c>
      <c r="B72" t="s">
        <v>302</v>
      </c>
      <c r="C72" s="5" t="b">
        <v>1</v>
      </c>
      <c r="D72" s="24" t="s">
        <v>427</v>
      </c>
      <c r="E72">
        <f>VLOOKUP(D72,tmdl_actions_table!$A$2:$G$55,3,FALSE)</f>
        <v>2012</v>
      </c>
      <c r="F72" t="str">
        <f>VLOOKUP(D72,tmdl_actions_table!$A$2:$G$55,2,FALSE)</f>
        <v>Tualatin Subbasin TMDL and WQMP</v>
      </c>
    </row>
    <row r="73" spans="1:6" x14ac:dyDescent="0.25">
      <c r="A73" t="s">
        <v>143</v>
      </c>
      <c r="B73" t="s">
        <v>301</v>
      </c>
      <c r="C73" s="5" t="b">
        <v>1</v>
      </c>
      <c r="D73" s="24" t="s">
        <v>427</v>
      </c>
      <c r="E73">
        <f>VLOOKUP(D73,tmdl_actions_table!$A$2:$G$55,3,FALSE)</f>
        <v>2012</v>
      </c>
      <c r="F73" t="str">
        <f>VLOOKUP(D73,tmdl_actions_table!$A$2:$G$55,2,FALSE)</f>
        <v>Tualatin Subbasin TMDL and WQMP</v>
      </c>
    </row>
    <row r="74" spans="1:6" x14ac:dyDescent="0.25">
      <c r="A74" t="s">
        <v>145</v>
      </c>
      <c r="B74" t="s">
        <v>18</v>
      </c>
      <c r="C74" s="5" t="b">
        <v>1</v>
      </c>
      <c r="D74" s="24" t="s">
        <v>427</v>
      </c>
      <c r="E74">
        <f>VLOOKUP(D74,tmdl_actions_table!$A$2:$G$55,3,FALSE)</f>
        <v>2012</v>
      </c>
      <c r="F74" t="str">
        <f>VLOOKUP(D74,tmdl_actions_table!$A$2:$G$55,2,FALSE)</f>
        <v>Tualatin Subbasin TMDL and WQMP</v>
      </c>
    </row>
    <row r="75" spans="1:6" x14ac:dyDescent="0.25">
      <c r="A75" t="s">
        <v>144</v>
      </c>
      <c r="B75" t="s">
        <v>304</v>
      </c>
      <c r="C75" s="5" t="b">
        <v>1</v>
      </c>
      <c r="D75" s="24" t="s">
        <v>427</v>
      </c>
      <c r="E75">
        <f>VLOOKUP(D75,tmdl_actions_table!$A$2:$G$55,3,FALSE)</f>
        <v>2012</v>
      </c>
      <c r="F75" t="str">
        <f>VLOOKUP(D75,tmdl_actions_table!$A$2:$G$55,2,FALSE)</f>
        <v>Tualatin Subbasin TMDL and WQMP</v>
      </c>
    </row>
    <row r="76" spans="1:6" x14ac:dyDescent="0.25">
      <c r="A76" t="s">
        <v>133</v>
      </c>
      <c r="B76" t="s">
        <v>297</v>
      </c>
      <c r="C76" s="5" t="b">
        <v>1</v>
      </c>
      <c r="D76" s="24" t="s">
        <v>427</v>
      </c>
      <c r="E76">
        <f>VLOOKUP(D76,tmdl_actions_table!$A$2:$G$55,3,FALSE)</f>
        <v>2012</v>
      </c>
      <c r="F76" t="str">
        <f>VLOOKUP(D76,tmdl_actions_table!$A$2:$G$55,2,FALSE)</f>
        <v>Tualatin Subbasin TMDL and WQMP</v>
      </c>
    </row>
    <row r="77" spans="1:6" x14ac:dyDescent="0.25">
      <c r="A77" t="s">
        <v>132</v>
      </c>
      <c r="B77" t="s">
        <v>298</v>
      </c>
      <c r="C77" s="5" t="b">
        <v>1</v>
      </c>
      <c r="D77" s="24" t="s">
        <v>427</v>
      </c>
      <c r="E77">
        <f>VLOOKUP(D77,tmdl_actions_table!$A$2:$G$55,3,FALSE)</f>
        <v>2012</v>
      </c>
      <c r="F77" t="str">
        <f>VLOOKUP(D77,tmdl_actions_table!$A$2:$G$55,2,FALSE)</f>
        <v>Tualatin Subbasin TMDL and WQMP</v>
      </c>
    </row>
    <row r="78" spans="1:6" x14ac:dyDescent="0.25">
      <c r="A78" t="s">
        <v>206</v>
      </c>
      <c r="B78" t="s">
        <v>299</v>
      </c>
      <c r="C78" s="5" t="b">
        <v>1</v>
      </c>
      <c r="D78" s="5" t="s">
        <v>416</v>
      </c>
      <c r="E78">
        <f>VLOOKUP(D78,tmdl_actions_table!$A$2:$G$55,3,FALSE)</f>
        <v>2019</v>
      </c>
      <c r="F78" t="str">
        <f>VLOOKUP(D78,tmdl_actions_table!$A$2:$G$55,2,FALSE)</f>
        <v>Upper Klamath and Lost River Subbasin Nutrient TMDL and WQMP</v>
      </c>
    </row>
    <row r="79" spans="1:6" x14ac:dyDescent="0.25">
      <c r="A79" t="s">
        <v>207</v>
      </c>
      <c r="B79" t="s">
        <v>194</v>
      </c>
      <c r="C79" s="5" t="b">
        <v>0</v>
      </c>
      <c r="D79" s="5" t="s">
        <v>416</v>
      </c>
      <c r="E79">
        <f>VLOOKUP(D79,tmdl_actions_table!$A$2:$G$55,3,FALSE)</f>
        <v>2019</v>
      </c>
      <c r="F79" t="str">
        <f>VLOOKUP(D79,tmdl_actions_table!$A$2:$G$55,2,FALSE)</f>
        <v>Upper Klamath and Lost River Subbasin Nutrient TMDL and WQMP</v>
      </c>
    </row>
    <row r="80" spans="1:6" x14ac:dyDescent="0.25">
      <c r="A80" t="s">
        <v>208</v>
      </c>
      <c r="B80" t="s">
        <v>195</v>
      </c>
      <c r="C80" s="5" t="b">
        <v>1</v>
      </c>
      <c r="D80" s="5" t="s">
        <v>416</v>
      </c>
      <c r="E80">
        <f>VLOOKUP(D80,tmdl_actions_table!$A$2:$G$55,3,FALSE)</f>
        <v>2019</v>
      </c>
      <c r="F80" t="str">
        <f>VLOOKUP(D80,tmdl_actions_table!$A$2:$G$55,2,FALSE)</f>
        <v>Upper Klamath and Lost River Subbasin Nutrient TMDL and WQMP</v>
      </c>
    </row>
    <row r="81" spans="1:6" x14ac:dyDescent="0.25">
      <c r="A81" t="s">
        <v>209</v>
      </c>
      <c r="B81" t="s">
        <v>196</v>
      </c>
      <c r="C81" s="5" t="b">
        <v>1</v>
      </c>
      <c r="D81" s="5" t="s">
        <v>416</v>
      </c>
      <c r="E81">
        <f>VLOOKUP(D81,tmdl_actions_table!$A$2:$G$55,3,FALSE)</f>
        <v>2019</v>
      </c>
      <c r="F81" t="str">
        <f>VLOOKUP(D81,tmdl_actions_table!$A$2:$G$55,2,FALSE)</f>
        <v>Upper Klamath and Lost River Subbasin Nutrient TMDL and WQMP</v>
      </c>
    </row>
    <row r="82" spans="1:6" x14ac:dyDescent="0.25">
      <c r="A82" t="s">
        <v>210</v>
      </c>
      <c r="B82" t="s">
        <v>197</v>
      </c>
      <c r="C82" s="5" t="b">
        <v>1</v>
      </c>
      <c r="D82" s="5" t="s">
        <v>416</v>
      </c>
      <c r="E82">
        <f>VLOOKUP(D82,tmdl_actions_table!$A$2:$G$55,3,FALSE)</f>
        <v>2019</v>
      </c>
      <c r="F82" t="str">
        <f>VLOOKUP(D82,tmdl_actions_table!$A$2:$G$55,2,FALSE)</f>
        <v>Upper Klamath and Lost River Subbasin Nutrient TMDL and WQMP</v>
      </c>
    </row>
    <row r="83" spans="1:6" x14ac:dyDescent="0.25">
      <c r="A83" t="s">
        <v>211</v>
      </c>
      <c r="B83" t="s">
        <v>198</v>
      </c>
      <c r="C83" s="5" t="b">
        <v>1</v>
      </c>
      <c r="D83" s="5" t="s">
        <v>416</v>
      </c>
      <c r="E83">
        <f>VLOOKUP(D83,tmdl_actions_table!$A$2:$G$55,3,FALSE)</f>
        <v>2019</v>
      </c>
      <c r="F83" t="str">
        <f>VLOOKUP(D83,tmdl_actions_table!$A$2:$G$55,2,FALSE)</f>
        <v>Upper Klamath and Lost River Subbasin Nutrient TMDL and WQMP</v>
      </c>
    </row>
    <row r="84" spans="1:6" x14ac:dyDescent="0.25">
      <c r="A84" t="s">
        <v>212</v>
      </c>
      <c r="B84" t="s">
        <v>199</v>
      </c>
      <c r="C84" s="5" t="b">
        <v>1</v>
      </c>
      <c r="D84" s="5" t="s">
        <v>416</v>
      </c>
      <c r="E84">
        <f>VLOOKUP(D84,tmdl_actions_table!$A$2:$G$55,3,FALSE)</f>
        <v>2019</v>
      </c>
      <c r="F84" t="str">
        <f>VLOOKUP(D84,tmdl_actions_table!$A$2:$G$55,2,FALSE)</f>
        <v>Upper Klamath and Lost River Subbasin Nutrient TMDL and WQMP</v>
      </c>
    </row>
    <row r="85" spans="1:6" x14ac:dyDescent="0.25">
      <c r="A85" t="s">
        <v>215</v>
      </c>
      <c r="B85" s="14" t="s">
        <v>191</v>
      </c>
      <c r="C85" s="5" t="b">
        <v>0</v>
      </c>
      <c r="D85" s="5" t="s">
        <v>416</v>
      </c>
      <c r="E85">
        <f>VLOOKUP(D85,tmdl_actions_table!$A$2:$G$55,3,FALSE)</f>
        <v>2019</v>
      </c>
      <c r="F85" t="str">
        <f>VLOOKUP(D85,tmdl_actions_table!$A$2:$G$55,2,FALSE)</f>
        <v>Upper Klamath and Lost River Subbasin Nutrient TMDL and WQMP</v>
      </c>
    </row>
    <row r="86" spans="1:6" x14ac:dyDescent="0.25">
      <c r="A86" t="s">
        <v>216</v>
      </c>
      <c r="B86" s="14" t="s">
        <v>192</v>
      </c>
      <c r="C86" s="5" t="b">
        <v>0</v>
      </c>
      <c r="D86" s="5" t="s">
        <v>416</v>
      </c>
      <c r="E86">
        <f>VLOOKUP(D86,tmdl_actions_table!$A$2:$G$55,3,FALSE)</f>
        <v>2019</v>
      </c>
      <c r="F86" t="str">
        <f>VLOOKUP(D86,tmdl_actions_table!$A$2:$G$55,2,FALSE)</f>
        <v>Upper Klamath and Lost River Subbasin Nutrient TMDL and WQMP</v>
      </c>
    </row>
    <row r="87" spans="1:6" x14ac:dyDescent="0.25">
      <c r="A87" t="s">
        <v>217</v>
      </c>
      <c r="B87" s="14" t="s">
        <v>193</v>
      </c>
      <c r="C87" s="5" t="b">
        <v>0</v>
      </c>
      <c r="D87" s="5" t="s">
        <v>416</v>
      </c>
      <c r="E87">
        <f>VLOOKUP(D87,tmdl_actions_table!$A$2:$G$55,3,FALSE)</f>
        <v>2019</v>
      </c>
      <c r="F87" t="str">
        <f>VLOOKUP(D87,tmdl_actions_table!$A$2:$G$55,2,FALSE)</f>
        <v>Upper Klamath and Lost River Subbasin Nutrient TMDL and WQMP</v>
      </c>
    </row>
    <row r="88" spans="1:6" x14ac:dyDescent="0.25">
      <c r="A88" t="s">
        <v>213</v>
      </c>
      <c r="B88" t="s">
        <v>200</v>
      </c>
      <c r="C88" s="5" t="b">
        <v>1</v>
      </c>
      <c r="D88" s="5" t="s">
        <v>416</v>
      </c>
      <c r="E88">
        <f>VLOOKUP(D88,tmdl_actions_table!$A$2:$G$55,3,FALSE)</f>
        <v>2019</v>
      </c>
      <c r="F88" t="str">
        <f>VLOOKUP(D88,tmdl_actions_table!$A$2:$G$55,2,FALSE)</f>
        <v>Upper Klamath and Lost River Subbasin Nutrient TMDL and WQMP</v>
      </c>
    </row>
    <row r="89" spans="1:6" x14ac:dyDescent="0.25">
      <c r="A89" t="s">
        <v>218</v>
      </c>
      <c r="B89" s="14" t="s">
        <v>190</v>
      </c>
      <c r="C89" s="5" t="b">
        <v>0</v>
      </c>
      <c r="D89" s="5" t="s">
        <v>416</v>
      </c>
      <c r="E89">
        <f>VLOOKUP(D89,tmdl_actions_table!$A$2:$G$55,3,FALSE)</f>
        <v>2019</v>
      </c>
      <c r="F89" t="str">
        <f>VLOOKUP(D89,tmdl_actions_table!$A$2:$G$55,2,FALSE)</f>
        <v>Upper Klamath and Lost River Subbasin Nutrient TMDL and WQMP</v>
      </c>
    </row>
    <row r="90" spans="1:6" x14ac:dyDescent="0.25">
      <c r="A90" t="s">
        <v>219</v>
      </c>
      <c r="B90" s="14" t="s">
        <v>186</v>
      </c>
      <c r="C90" s="5" t="b">
        <v>0</v>
      </c>
      <c r="D90" s="5" t="s">
        <v>416</v>
      </c>
      <c r="E90">
        <f>VLOOKUP(D90,tmdl_actions_table!$A$2:$G$55,3,FALSE)</f>
        <v>2019</v>
      </c>
      <c r="F90" t="str">
        <f>VLOOKUP(D90,tmdl_actions_table!$A$2:$G$55,2,FALSE)</f>
        <v>Upper Klamath and Lost River Subbasin Nutrient TMDL and WQMP</v>
      </c>
    </row>
    <row r="91" spans="1:6" x14ac:dyDescent="0.25">
      <c r="A91" t="s">
        <v>220</v>
      </c>
      <c r="B91" s="14" t="s">
        <v>185</v>
      </c>
      <c r="C91" s="5" t="b">
        <v>0</v>
      </c>
      <c r="D91" s="5" t="s">
        <v>416</v>
      </c>
      <c r="E91">
        <f>VLOOKUP(D91,tmdl_actions_table!$A$2:$G$55,3,FALSE)</f>
        <v>2019</v>
      </c>
      <c r="F91" t="str">
        <f>VLOOKUP(D91,tmdl_actions_table!$A$2:$G$55,2,FALSE)</f>
        <v>Upper Klamath and Lost River Subbasin Nutrient TMDL and WQMP</v>
      </c>
    </row>
    <row r="92" spans="1:6" x14ac:dyDescent="0.25">
      <c r="A92" t="s">
        <v>221</v>
      </c>
      <c r="B92" s="14" t="s">
        <v>187</v>
      </c>
      <c r="C92" s="5" t="b">
        <v>0</v>
      </c>
      <c r="D92" s="5" t="s">
        <v>416</v>
      </c>
      <c r="E92">
        <f>VLOOKUP(D92,tmdl_actions_table!$A$2:$G$55,3,FALSE)</f>
        <v>2019</v>
      </c>
      <c r="F92" t="str">
        <f>VLOOKUP(D92,tmdl_actions_table!$A$2:$G$55,2,FALSE)</f>
        <v>Upper Klamath and Lost River Subbasin Nutrient TMDL and WQMP</v>
      </c>
    </row>
    <row r="93" spans="1:6" x14ac:dyDescent="0.25">
      <c r="A93" t="s">
        <v>222</v>
      </c>
      <c r="B93" s="14" t="s">
        <v>188</v>
      </c>
      <c r="C93" s="5" t="b">
        <v>0</v>
      </c>
      <c r="D93" s="5" t="s">
        <v>416</v>
      </c>
      <c r="E93">
        <f>VLOOKUP(D93,tmdl_actions_table!$A$2:$G$55,3,FALSE)</f>
        <v>2019</v>
      </c>
      <c r="F93" t="str">
        <f>VLOOKUP(D93,tmdl_actions_table!$A$2:$G$55,2,FALSE)</f>
        <v>Upper Klamath and Lost River Subbasin Nutrient TMDL and WQMP</v>
      </c>
    </row>
    <row r="94" spans="1:6" x14ac:dyDescent="0.25">
      <c r="A94" t="s">
        <v>223</v>
      </c>
      <c r="B94" s="14" t="s">
        <v>189</v>
      </c>
      <c r="C94" s="5" t="b">
        <v>0</v>
      </c>
      <c r="D94" s="5" t="s">
        <v>416</v>
      </c>
      <c r="E94">
        <f>VLOOKUP(D94,tmdl_actions_table!$A$2:$G$55,3,FALSE)</f>
        <v>2019</v>
      </c>
      <c r="F94" t="str">
        <f>VLOOKUP(D94,tmdl_actions_table!$A$2:$G$55,2,FALSE)</f>
        <v>Upper Klamath and Lost River Subbasin Nutrient TMDL and WQMP</v>
      </c>
    </row>
    <row r="95" spans="1:6" x14ac:dyDescent="0.25">
      <c r="A95" t="s">
        <v>232</v>
      </c>
      <c r="B95" t="s">
        <v>37</v>
      </c>
      <c r="C95" s="5" t="b">
        <v>1</v>
      </c>
      <c r="D95" s="5" t="s">
        <v>416</v>
      </c>
      <c r="E95">
        <f>VLOOKUP(D95,tmdl_actions_table!$A$2:$G$55,3,FALSE)</f>
        <v>2019</v>
      </c>
      <c r="F95" t="str">
        <f>VLOOKUP(D95,tmdl_actions_table!$A$2:$G$55,2,FALSE)</f>
        <v>Upper Klamath and Lost River Subbasin Nutrient TMDL and WQMP</v>
      </c>
    </row>
    <row r="96" spans="1:6" x14ac:dyDescent="0.25">
      <c r="A96" t="s">
        <v>225</v>
      </c>
      <c r="B96" t="s">
        <v>201</v>
      </c>
      <c r="C96" s="5" t="b">
        <v>1</v>
      </c>
      <c r="D96" s="5" t="s">
        <v>416</v>
      </c>
      <c r="E96">
        <f>VLOOKUP(D96,tmdl_actions_table!$A$2:$G$55,3,FALSE)</f>
        <v>2019</v>
      </c>
      <c r="F96" t="str">
        <f>VLOOKUP(D96,tmdl_actions_table!$A$2:$G$55,2,FALSE)</f>
        <v>Upper Klamath and Lost River Subbasin Nutrient TMDL and WQMP</v>
      </c>
    </row>
    <row r="97" spans="1:6" x14ac:dyDescent="0.25">
      <c r="A97" t="s">
        <v>227</v>
      </c>
      <c r="B97" t="s">
        <v>202</v>
      </c>
      <c r="C97" s="5" t="b">
        <v>1</v>
      </c>
      <c r="D97" s="5" t="s">
        <v>416</v>
      </c>
      <c r="E97">
        <f>VLOOKUP(D97,tmdl_actions_table!$A$2:$G$55,3,FALSE)</f>
        <v>2019</v>
      </c>
      <c r="F97" t="str">
        <f>VLOOKUP(D97,tmdl_actions_table!$A$2:$G$55,2,FALSE)</f>
        <v>Upper Klamath and Lost River Subbasin Nutrient TMDL and WQMP</v>
      </c>
    </row>
    <row r="98" spans="1:6" x14ac:dyDescent="0.25">
      <c r="A98" t="s">
        <v>228</v>
      </c>
      <c r="B98" t="s">
        <v>203</v>
      </c>
      <c r="C98" s="5" t="b">
        <v>1</v>
      </c>
      <c r="D98" s="5" t="s">
        <v>416</v>
      </c>
      <c r="E98">
        <f>VLOOKUP(D98,tmdl_actions_table!$A$2:$G$55,3,FALSE)</f>
        <v>2019</v>
      </c>
      <c r="F98" t="str">
        <f>VLOOKUP(D98,tmdl_actions_table!$A$2:$G$55,2,FALSE)</f>
        <v>Upper Klamath and Lost River Subbasin Nutrient TMDL and WQMP</v>
      </c>
    </row>
    <row r="99" spans="1:6" x14ac:dyDescent="0.25">
      <c r="A99" t="s">
        <v>229</v>
      </c>
      <c r="B99" t="s">
        <v>183</v>
      </c>
      <c r="C99" s="5" t="b">
        <v>0</v>
      </c>
      <c r="D99" s="5" t="s">
        <v>416</v>
      </c>
      <c r="E99">
        <f>VLOOKUP(D99,tmdl_actions_table!$A$2:$G$55,3,FALSE)</f>
        <v>2019</v>
      </c>
      <c r="F99" t="str">
        <f>VLOOKUP(D99,tmdl_actions_table!$A$2:$G$55,2,FALSE)</f>
        <v>Upper Klamath and Lost River Subbasin Nutrient TMDL and WQMP</v>
      </c>
    </row>
    <row r="100" spans="1:6" x14ac:dyDescent="0.25">
      <c r="A100" s="13" t="s">
        <v>230</v>
      </c>
      <c r="B100" s="13" t="s">
        <v>205</v>
      </c>
      <c r="C100" s="5" t="b">
        <v>0</v>
      </c>
      <c r="D100" s="5" t="s">
        <v>416</v>
      </c>
      <c r="E100">
        <f>VLOOKUP(D100,tmdl_actions_table!$A$2:$G$55,3,FALSE)</f>
        <v>2019</v>
      </c>
      <c r="F100" t="str">
        <f>VLOOKUP(D100,tmdl_actions_table!$A$2:$G$55,2,FALSE)</f>
        <v>Upper Klamath and Lost River Subbasin Nutrient TMDL and WQMP</v>
      </c>
    </row>
    <row r="101" spans="1:6" x14ac:dyDescent="0.25">
      <c r="A101" t="s">
        <v>231</v>
      </c>
      <c r="B101" t="s">
        <v>204</v>
      </c>
      <c r="C101" s="5" t="b">
        <v>1</v>
      </c>
      <c r="D101" s="5" t="s">
        <v>416</v>
      </c>
      <c r="E101">
        <f>VLOOKUP(D101,tmdl_actions_table!$A$2:$G$55,3,FALSE)</f>
        <v>2019</v>
      </c>
      <c r="F101" t="str">
        <f>VLOOKUP(D101,tmdl_actions_table!$A$2:$G$55,2,FALSE)</f>
        <v>Upper Klamath and Lost River Subbasin Nutrient TMDL and WQMP</v>
      </c>
    </row>
    <row r="102" spans="1:6" x14ac:dyDescent="0.25">
      <c r="A102" t="s">
        <v>233</v>
      </c>
      <c r="B102" t="s">
        <v>290</v>
      </c>
      <c r="C102" s="5" t="b">
        <v>1</v>
      </c>
      <c r="D102" s="5" t="s">
        <v>417</v>
      </c>
      <c r="E102">
        <f>VLOOKUP(D102,tmdl_actions_table!$A$2:$G$55,3,FALSE)</f>
        <v>2019</v>
      </c>
      <c r="F102" t="str">
        <f>VLOOKUP(D102,tmdl_actions_table!$A$2:$G$55,2,FALSE)</f>
        <v>Upper Klamath and Lost Subbasins Temperature TMDL and WQMP</v>
      </c>
    </row>
    <row r="103" spans="1:6" x14ac:dyDescent="0.25">
      <c r="A103" t="s">
        <v>214</v>
      </c>
      <c r="B103" t="s">
        <v>41</v>
      </c>
      <c r="C103" s="5" t="b">
        <v>1</v>
      </c>
      <c r="D103" s="5" t="s">
        <v>417</v>
      </c>
      <c r="E103">
        <f>VLOOKUP(D103,tmdl_actions_table!$A$2:$G$55,3,FALSE)</f>
        <v>2019</v>
      </c>
      <c r="F103" t="str">
        <f>VLOOKUP(D103,tmdl_actions_table!$A$2:$G$55,2,FALSE)</f>
        <v>Upper Klamath and Lost Subbasins Temperature TMDL and WQMP</v>
      </c>
    </row>
    <row r="104" spans="1:6" x14ac:dyDescent="0.25">
      <c r="A104" t="s">
        <v>224</v>
      </c>
      <c r="B104" t="s">
        <v>37</v>
      </c>
      <c r="C104" s="5" t="b">
        <v>1</v>
      </c>
      <c r="D104" s="5" t="s">
        <v>417</v>
      </c>
      <c r="E104">
        <f>VLOOKUP(D104,tmdl_actions_table!$A$2:$G$55,3,FALSE)</f>
        <v>2019</v>
      </c>
      <c r="F104" t="str">
        <f>VLOOKUP(D104,tmdl_actions_table!$A$2:$G$55,2,FALSE)</f>
        <v>Upper Klamath and Lost Subbasins Temperature TMDL and WQMP</v>
      </c>
    </row>
    <row r="105" spans="1:6" x14ac:dyDescent="0.25">
      <c r="A105" t="s">
        <v>226</v>
      </c>
      <c r="B105" t="s">
        <v>40</v>
      </c>
      <c r="C105" s="5" t="b">
        <v>1</v>
      </c>
      <c r="D105" s="5" t="s">
        <v>417</v>
      </c>
      <c r="E105">
        <f>VLOOKUP(D105,tmdl_actions_table!$A$2:$G$55,3,FALSE)</f>
        <v>2019</v>
      </c>
      <c r="F105" t="str">
        <f>VLOOKUP(D105,tmdl_actions_table!$A$2:$G$55,2,FALSE)</f>
        <v>Upper Klamath and Lost Subbasins Temperature TMDL and WQMP</v>
      </c>
    </row>
  </sheetData>
  <sortState ref="A2:G104">
    <sortCondition ref="E2:E104"/>
    <sortCondition ref="A2:A104"/>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9"/>
  <sheetViews>
    <sheetView workbookViewId="0">
      <pane ySplit="1" topLeftCell="A2" activePane="bottomLeft" state="frozen"/>
      <selection pane="bottomLeft" activeCell="G7" sqref="G7"/>
    </sheetView>
  </sheetViews>
  <sheetFormatPr defaultColWidth="8.85546875" defaultRowHeight="15" x14ac:dyDescent="0.25"/>
  <cols>
    <col min="1" max="1" width="45.42578125" customWidth="1"/>
    <col min="2" max="2" width="18.42578125" bestFit="1" customWidth="1"/>
    <col min="3" max="3" width="15.7109375" bestFit="1" customWidth="1"/>
    <col min="4" max="4" width="55.85546875" style="5" bestFit="1" customWidth="1"/>
    <col min="5" max="6" width="53" style="5" customWidth="1"/>
    <col min="7" max="7" width="57.85546875" style="5" bestFit="1" customWidth="1"/>
    <col min="8" max="8" width="14.85546875" style="5" bestFit="1" customWidth="1"/>
    <col min="9" max="9" width="12.42578125" style="2" customWidth="1"/>
    <col min="10" max="10" width="15.85546875" style="2" bestFit="1" customWidth="1"/>
    <col min="11" max="11" width="32.85546875" style="2" bestFit="1" customWidth="1"/>
    <col min="12" max="12" width="13.28515625" style="2" customWidth="1"/>
    <col min="13" max="13" width="16.42578125" style="2" customWidth="1"/>
    <col min="14" max="14" width="77.85546875" bestFit="1" customWidth="1"/>
    <col min="15" max="15" width="72" bestFit="1" customWidth="1"/>
    <col min="16" max="16" width="51.7109375" customWidth="1"/>
  </cols>
  <sheetData>
    <row r="1" spans="1:16" x14ac:dyDescent="0.25">
      <c r="A1" s="4" t="s">
        <v>255</v>
      </c>
      <c r="B1" s="15" t="s">
        <v>254</v>
      </c>
      <c r="C1" s="15" t="s">
        <v>389</v>
      </c>
      <c r="D1" s="15" t="s">
        <v>236</v>
      </c>
      <c r="E1" s="4" t="s">
        <v>235</v>
      </c>
      <c r="F1" s="4" t="s">
        <v>234</v>
      </c>
      <c r="G1" s="4" t="s">
        <v>336</v>
      </c>
      <c r="H1" s="4" t="s">
        <v>243</v>
      </c>
      <c r="I1" s="1" t="s">
        <v>241</v>
      </c>
      <c r="J1" s="1" t="s">
        <v>240</v>
      </c>
      <c r="K1" s="1" t="s">
        <v>242</v>
      </c>
      <c r="L1" s="1" t="s">
        <v>239</v>
      </c>
      <c r="M1" s="1" t="s">
        <v>238</v>
      </c>
      <c r="N1" s="1" t="s">
        <v>245</v>
      </c>
      <c r="O1" s="1" t="s">
        <v>244</v>
      </c>
      <c r="P1" s="21" t="s">
        <v>438</v>
      </c>
    </row>
    <row r="2" spans="1:16" x14ac:dyDescent="0.25">
      <c r="A2" t="s">
        <v>333</v>
      </c>
      <c r="B2">
        <f>VLOOKUP(A2,geo_id_table!$A$2:$F$105,4,FALSE)</f>
        <v>2039</v>
      </c>
      <c r="C2">
        <f>VLOOKUP(A2,geo_id_table!$A$2:$F$105,5,FALSE)</f>
        <v>1988</v>
      </c>
      <c r="D2" s="5" t="str">
        <f>VLOOKUP(A2,geo_id_table!$A$2:$F$105,6,FALSE)</f>
        <v>Garrison Lake TMDL</v>
      </c>
      <c r="E2" s="5" t="s">
        <v>0</v>
      </c>
      <c r="F2" s="20" t="s">
        <v>270</v>
      </c>
      <c r="G2" s="5" t="s">
        <v>126</v>
      </c>
      <c r="H2" s="5" t="s">
        <v>6</v>
      </c>
      <c r="I2" s="2">
        <v>25</v>
      </c>
      <c r="J2" s="2" t="s">
        <v>3</v>
      </c>
      <c r="K2" s="2" t="s">
        <v>89</v>
      </c>
      <c r="L2" s="3">
        <v>43466</v>
      </c>
      <c r="M2" s="3">
        <v>43830</v>
      </c>
    </row>
    <row r="3" spans="1:16" x14ac:dyDescent="0.25">
      <c r="A3" t="s">
        <v>411</v>
      </c>
      <c r="B3">
        <f>VLOOKUP(A3,geo_id_table!$A$2:$F$105,4,FALSE)</f>
        <v>2035</v>
      </c>
      <c r="C3">
        <f>VLOOKUP(A3,geo_id_table!$A$2:$F$105,5,FALSE)</f>
        <v>1991</v>
      </c>
      <c r="D3" s="5" t="str">
        <f>VLOOKUP(A3,geo_id_table!$A$2:$F$105,6,FALSE)</f>
        <v>Bear Creek Watershed TMDL</v>
      </c>
      <c r="E3" s="5" t="s">
        <v>63</v>
      </c>
      <c r="G3" s="5" t="s">
        <v>61</v>
      </c>
      <c r="H3" s="5" t="s">
        <v>6</v>
      </c>
      <c r="I3" s="2">
        <v>0.25</v>
      </c>
      <c r="J3" s="2" t="s">
        <v>12</v>
      </c>
      <c r="K3" s="2" t="s">
        <v>89</v>
      </c>
      <c r="L3" s="3">
        <v>43586</v>
      </c>
      <c r="M3" s="3">
        <v>43784</v>
      </c>
    </row>
    <row r="4" spans="1:16" x14ac:dyDescent="0.25">
      <c r="A4" t="s">
        <v>411</v>
      </c>
      <c r="B4">
        <f>VLOOKUP(A4,geo_id_table!$A$2:$F$105,4,FALSE)</f>
        <v>2035</v>
      </c>
      <c r="C4">
        <f>VLOOKUP(A4,geo_id_table!$A$2:$F$105,5,FALSE)</f>
        <v>1991</v>
      </c>
      <c r="D4" s="5" t="str">
        <f>VLOOKUP(A4,geo_id_table!$A$2:$F$105,6,FALSE)</f>
        <v>Bear Creek Watershed TMDL</v>
      </c>
      <c r="E4" s="5" t="s">
        <v>44</v>
      </c>
      <c r="F4" s="5" t="s">
        <v>273</v>
      </c>
      <c r="G4" s="5" t="s">
        <v>61</v>
      </c>
      <c r="H4" s="5" t="s">
        <v>6</v>
      </c>
      <c r="I4" s="2">
        <v>2</v>
      </c>
      <c r="J4" s="2" t="s">
        <v>12</v>
      </c>
      <c r="K4" s="2" t="s">
        <v>89</v>
      </c>
      <c r="L4" s="3">
        <v>43586</v>
      </c>
      <c r="M4" s="3">
        <v>43784</v>
      </c>
    </row>
    <row r="5" spans="1:16" x14ac:dyDescent="0.25">
      <c r="A5" t="s">
        <v>412</v>
      </c>
      <c r="B5">
        <f>VLOOKUP(A5,geo_id_table!$A$2:$F$105,4,FALSE)</f>
        <v>2035</v>
      </c>
      <c r="C5">
        <f>VLOOKUP(A5,geo_id_table!$A$2:$F$105,5,FALSE)</f>
        <v>1991</v>
      </c>
      <c r="D5" s="5" t="str">
        <f>VLOOKUP(A5,geo_id_table!$A$2:$F$105,6,FALSE)</f>
        <v>Bear Creek Watershed TMDL</v>
      </c>
      <c r="E5" s="5" t="s">
        <v>44</v>
      </c>
      <c r="F5" s="5" t="s">
        <v>273</v>
      </c>
      <c r="G5" s="5" t="s">
        <v>61</v>
      </c>
      <c r="H5" s="5" t="s">
        <v>6</v>
      </c>
      <c r="I5" s="2">
        <v>2.5</v>
      </c>
      <c r="J5" s="2" t="s">
        <v>12</v>
      </c>
      <c r="K5" s="2" t="s">
        <v>90</v>
      </c>
      <c r="L5" s="3">
        <v>43770</v>
      </c>
      <c r="M5" s="3">
        <v>43585</v>
      </c>
    </row>
    <row r="6" spans="1:16" x14ac:dyDescent="0.25">
      <c r="A6" t="s">
        <v>413</v>
      </c>
      <c r="B6">
        <f>VLOOKUP(A6,geo_id_table!$A$2:$F$105,4,FALSE)</f>
        <v>2035</v>
      </c>
      <c r="C6">
        <f>VLOOKUP(A6,geo_id_table!$A$2:$F$105,5,FALSE)</f>
        <v>1991</v>
      </c>
      <c r="D6" s="5" t="str">
        <f>VLOOKUP(A6,geo_id_table!$A$2:$F$105,6,FALSE)</f>
        <v>Bear Creek Watershed TMDL</v>
      </c>
      <c r="E6" s="5" t="s">
        <v>0</v>
      </c>
      <c r="F6" s="20" t="s">
        <v>270</v>
      </c>
      <c r="G6" s="5" t="s">
        <v>61</v>
      </c>
      <c r="H6" s="5" t="s">
        <v>6</v>
      </c>
      <c r="I6" s="2">
        <v>80</v>
      </c>
      <c r="J6" s="2" t="s">
        <v>3</v>
      </c>
      <c r="K6" s="2" t="s">
        <v>89</v>
      </c>
      <c r="L6" s="3">
        <v>43586</v>
      </c>
      <c r="M6" s="3">
        <v>43769</v>
      </c>
    </row>
    <row r="7" spans="1:16" x14ac:dyDescent="0.25">
      <c r="A7" t="s">
        <v>443</v>
      </c>
      <c r="B7">
        <f>VLOOKUP(A7,geo_id_table!$A$2:$F$105,4,FALSE)</f>
        <v>2038</v>
      </c>
      <c r="C7">
        <f>VLOOKUP(A7,geo_id_table!$A$2:$F$105,5,FALSE)</f>
        <v>1991</v>
      </c>
      <c r="D7" s="5" t="str">
        <f>VLOOKUP(A7,geo_id_table!$A$2:$F$105,6,FALSE)</f>
        <v>Clear Lake TMDL</v>
      </c>
      <c r="E7" s="5" t="s">
        <v>0</v>
      </c>
      <c r="F7" s="20" t="s">
        <v>270</v>
      </c>
      <c r="G7" s="5" t="s">
        <v>517</v>
      </c>
      <c r="H7" s="5" t="s">
        <v>6</v>
      </c>
      <c r="I7" s="2">
        <v>9</v>
      </c>
      <c r="J7" s="2" t="s">
        <v>3</v>
      </c>
      <c r="K7" s="2" t="s">
        <v>130</v>
      </c>
      <c r="L7" s="3">
        <v>43586</v>
      </c>
      <c r="M7" s="3">
        <v>43738</v>
      </c>
      <c r="P7" t="s">
        <v>514</v>
      </c>
    </row>
    <row r="8" spans="1:16" x14ac:dyDescent="0.25">
      <c r="A8" t="s">
        <v>511</v>
      </c>
      <c r="B8" s="42">
        <v>1352</v>
      </c>
      <c r="C8" s="43">
        <v>1991</v>
      </c>
      <c r="D8" t="s">
        <v>361</v>
      </c>
      <c r="E8" s="5" t="s">
        <v>0</v>
      </c>
      <c r="F8" s="20" t="s">
        <v>270</v>
      </c>
      <c r="G8" s="5" t="s">
        <v>447</v>
      </c>
      <c r="H8" s="5" t="s">
        <v>6</v>
      </c>
      <c r="I8" s="2">
        <v>70</v>
      </c>
      <c r="J8" s="2" t="s">
        <v>3</v>
      </c>
      <c r="K8" s="2" t="s">
        <v>89</v>
      </c>
      <c r="L8" s="3">
        <v>43586</v>
      </c>
      <c r="M8" s="3">
        <v>43769</v>
      </c>
      <c r="P8" t="s">
        <v>513</v>
      </c>
    </row>
    <row r="9" spans="1:16" x14ac:dyDescent="0.25">
      <c r="A9" t="s">
        <v>177</v>
      </c>
      <c r="B9">
        <f>VLOOKUP(A9,geo_id_table!$A$2:$F$105,4,FALSE)</f>
        <v>310</v>
      </c>
      <c r="C9">
        <f>VLOOKUP(A9,geo_id_table!$A$2:$F$105,5,FALSE)</f>
        <v>1995</v>
      </c>
      <c r="D9" s="5" t="str">
        <f>VLOOKUP(A9,geo_id_table!$A$2:$F$105,6,FALSE)</f>
        <v>Coast Fork Water Quality Report TMDL</v>
      </c>
      <c r="E9" s="5" t="s">
        <v>119</v>
      </c>
      <c r="G9" s="5" t="s">
        <v>61</v>
      </c>
      <c r="H9" s="5" t="s">
        <v>6</v>
      </c>
      <c r="I9" s="2">
        <v>16</v>
      </c>
      <c r="J9" s="2" t="s">
        <v>3</v>
      </c>
      <c r="K9" s="2" t="s">
        <v>15</v>
      </c>
      <c r="L9" s="3">
        <v>43466</v>
      </c>
      <c r="M9" s="3">
        <v>43830</v>
      </c>
    </row>
    <row r="10" spans="1:16" x14ac:dyDescent="0.25">
      <c r="A10" t="s">
        <v>168</v>
      </c>
      <c r="B10">
        <f>VLOOKUP(A10,geo_id_table!$A$2:$F$105,4,FALSE)</f>
        <v>489</v>
      </c>
      <c r="C10">
        <f>VLOOKUP(A10,geo_id_table!$A$2:$F$105,5,FALSE)</f>
        <v>2000</v>
      </c>
      <c r="D10" s="5" t="str">
        <f>VLOOKUP(A10,geo_id_table!$A$2:$F$105,6,FALSE)</f>
        <v>Upper Grande Ronde River Sub-basin TMDL</v>
      </c>
      <c r="E10" s="5" t="s">
        <v>120</v>
      </c>
      <c r="G10" s="5" t="s">
        <v>92</v>
      </c>
      <c r="H10" s="5" t="s">
        <v>6</v>
      </c>
      <c r="I10" s="2">
        <v>26</v>
      </c>
      <c r="J10" s="2" t="s">
        <v>3</v>
      </c>
      <c r="K10" s="2" t="s">
        <v>89</v>
      </c>
      <c r="L10" s="3">
        <v>43466</v>
      </c>
      <c r="M10" s="3">
        <v>43830</v>
      </c>
    </row>
    <row r="11" spans="1:16" x14ac:dyDescent="0.25">
      <c r="A11" t="s">
        <v>168</v>
      </c>
      <c r="B11">
        <f>VLOOKUP(A11,geo_id_table!$A$2:$F$105,4,FALSE)</f>
        <v>489</v>
      </c>
      <c r="C11">
        <f>VLOOKUP(A11,geo_id_table!$A$2:$F$105,5,FALSE)</f>
        <v>2000</v>
      </c>
      <c r="D11" s="5" t="str">
        <f>VLOOKUP(A11,geo_id_table!$A$2:$F$105,6,FALSE)</f>
        <v>Upper Grande Ronde River Sub-basin TMDL</v>
      </c>
      <c r="E11" s="5" t="s">
        <v>120</v>
      </c>
      <c r="G11" s="5" t="s">
        <v>92</v>
      </c>
      <c r="H11" s="5" t="s">
        <v>6</v>
      </c>
      <c r="I11" s="2">
        <v>33</v>
      </c>
      <c r="J11" s="2" t="s">
        <v>3</v>
      </c>
      <c r="K11" s="2" t="s">
        <v>89</v>
      </c>
      <c r="L11" s="3">
        <v>43466</v>
      </c>
      <c r="M11" s="3">
        <v>43830</v>
      </c>
      <c r="N11" t="s">
        <v>121</v>
      </c>
    </row>
    <row r="12" spans="1:16" x14ac:dyDescent="0.25">
      <c r="A12" t="s">
        <v>168</v>
      </c>
      <c r="B12">
        <f>VLOOKUP(A12,geo_id_table!$A$2:$F$105,4,FALSE)</f>
        <v>489</v>
      </c>
      <c r="C12">
        <f>VLOOKUP(A12,geo_id_table!$A$2:$F$105,5,FALSE)</f>
        <v>2000</v>
      </c>
      <c r="D12" s="5" t="str">
        <f>VLOOKUP(A12,geo_id_table!$A$2:$F$105,6,FALSE)</f>
        <v>Upper Grande Ronde River Sub-basin TMDL</v>
      </c>
      <c r="E12" s="5" t="s">
        <v>119</v>
      </c>
      <c r="G12" s="5" t="s">
        <v>92</v>
      </c>
      <c r="H12" s="5" t="s">
        <v>6</v>
      </c>
      <c r="I12" s="2">
        <v>6</v>
      </c>
      <c r="J12" s="2" t="s">
        <v>3</v>
      </c>
      <c r="K12" s="2" t="s">
        <v>89</v>
      </c>
      <c r="L12" s="3">
        <v>43466</v>
      </c>
      <c r="M12" s="3">
        <v>43830</v>
      </c>
    </row>
    <row r="13" spans="1:16" x14ac:dyDescent="0.25">
      <c r="A13" t="s">
        <v>168</v>
      </c>
      <c r="B13">
        <f>VLOOKUP(A13,geo_id_table!$A$2:$F$105,4,FALSE)</f>
        <v>489</v>
      </c>
      <c r="C13">
        <f>VLOOKUP(A13,geo_id_table!$A$2:$F$105,5,FALSE)</f>
        <v>2000</v>
      </c>
      <c r="D13" s="5" t="str">
        <f>VLOOKUP(A13,geo_id_table!$A$2:$F$105,6,FALSE)</f>
        <v>Upper Grande Ronde River Sub-basin TMDL</v>
      </c>
      <c r="E13" s="5" t="s">
        <v>119</v>
      </c>
      <c r="G13" s="5" t="s">
        <v>92</v>
      </c>
      <c r="H13" s="5" t="s">
        <v>6</v>
      </c>
      <c r="I13" s="2">
        <v>7</v>
      </c>
      <c r="J13" s="2" t="s">
        <v>3</v>
      </c>
      <c r="K13" s="2" t="s">
        <v>89</v>
      </c>
      <c r="L13" s="3">
        <v>43466</v>
      </c>
      <c r="M13" s="3">
        <v>43830</v>
      </c>
      <c r="N13" t="s">
        <v>121</v>
      </c>
    </row>
    <row r="14" spans="1:16" x14ac:dyDescent="0.25">
      <c r="A14" t="s">
        <v>169</v>
      </c>
      <c r="B14">
        <f>VLOOKUP(A14,geo_id_table!$A$2:$F$105,4,FALSE)</f>
        <v>489</v>
      </c>
      <c r="C14">
        <f>VLOOKUP(A14,geo_id_table!$A$2:$F$105,5,FALSE)</f>
        <v>2000</v>
      </c>
      <c r="D14" s="5" t="str">
        <f>VLOOKUP(A14,geo_id_table!$A$2:$F$105,6,FALSE)</f>
        <v>Upper Grande Ronde River Sub-basin TMDL</v>
      </c>
      <c r="E14" s="5" t="s">
        <v>120</v>
      </c>
      <c r="G14" s="5" t="s">
        <v>92</v>
      </c>
      <c r="H14" s="5" t="s">
        <v>6</v>
      </c>
      <c r="I14" s="2">
        <v>16</v>
      </c>
      <c r="J14" s="2" t="s">
        <v>3</v>
      </c>
      <c r="K14" s="2" t="s">
        <v>89</v>
      </c>
      <c r="L14" s="3">
        <v>43466</v>
      </c>
      <c r="M14" s="3">
        <v>43830</v>
      </c>
    </row>
    <row r="15" spans="1:16" x14ac:dyDescent="0.25">
      <c r="A15" t="s">
        <v>169</v>
      </c>
      <c r="B15">
        <f>VLOOKUP(A15,geo_id_table!$A$2:$F$105,4,FALSE)</f>
        <v>489</v>
      </c>
      <c r="C15">
        <f>VLOOKUP(A15,geo_id_table!$A$2:$F$105,5,FALSE)</f>
        <v>2000</v>
      </c>
      <c r="D15" s="5" t="str">
        <f>VLOOKUP(A15,geo_id_table!$A$2:$F$105,6,FALSE)</f>
        <v>Upper Grande Ronde River Sub-basin TMDL</v>
      </c>
      <c r="E15" s="5" t="s">
        <v>120</v>
      </c>
      <c r="G15" s="5" t="s">
        <v>92</v>
      </c>
      <c r="H15" s="5" t="s">
        <v>6</v>
      </c>
      <c r="I15" s="2">
        <v>20</v>
      </c>
      <c r="J15" s="2" t="s">
        <v>3</v>
      </c>
      <c r="K15" s="2" t="s">
        <v>89</v>
      </c>
      <c r="L15" s="3">
        <v>43466</v>
      </c>
      <c r="M15" s="3">
        <v>43830</v>
      </c>
      <c r="N15" t="s">
        <v>121</v>
      </c>
    </row>
    <row r="16" spans="1:16" x14ac:dyDescent="0.25">
      <c r="A16" t="s">
        <v>169</v>
      </c>
      <c r="B16">
        <f>VLOOKUP(A16,geo_id_table!$A$2:$F$105,4,FALSE)</f>
        <v>489</v>
      </c>
      <c r="C16">
        <f>VLOOKUP(A16,geo_id_table!$A$2:$F$105,5,FALSE)</f>
        <v>2000</v>
      </c>
      <c r="D16" s="5" t="str">
        <f>VLOOKUP(A16,geo_id_table!$A$2:$F$105,6,FALSE)</f>
        <v>Upper Grande Ronde River Sub-basin TMDL</v>
      </c>
      <c r="E16" s="5" t="s">
        <v>119</v>
      </c>
      <c r="G16" s="5" t="s">
        <v>92</v>
      </c>
      <c r="H16" s="5" t="s">
        <v>6</v>
      </c>
      <c r="I16" s="2">
        <v>8</v>
      </c>
      <c r="J16" s="2" t="s">
        <v>3</v>
      </c>
      <c r="K16" s="2" t="s">
        <v>89</v>
      </c>
      <c r="L16" s="3">
        <v>43466</v>
      </c>
      <c r="M16" s="3">
        <v>43830</v>
      </c>
    </row>
    <row r="17" spans="1:14" x14ac:dyDescent="0.25">
      <c r="A17" t="s">
        <v>169</v>
      </c>
      <c r="B17">
        <f>VLOOKUP(A17,geo_id_table!$A$2:$F$105,4,FALSE)</f>
        <v>489</v>
      </c>
      <c r="C17">
        <f>VLOOKUP(A17,geo_id_table!$A$2:$F$105,5,FALSE)</f>
        <v>2000</v>
      </c>
      <c r="D17" s="5" t="str">
        <f>VLOOKUP(A17,geo_id_table!$A$2:$F$105,6,FALSE)</f>
        <v>Upper Grande Ronde River Sub-basin TMDL</v>
      </c>
      <c r="E17" s="5" t="s">
        <v>119</v>
      </c>
      <c r="G17" s="5" t="s">
        <v>92</v>
      </c>
      <c r="H17" s="5" t="s">
        <v>6</v>
      </c>
      <c r="I17" s="2">
        <v>10</v>
      </c>
      <c r="J17" s="2" t="s">
        <v>3</v>
      </c>
      <c r="K17" s="2" t="s">
        <v>89</v>
      </c>
      <c r="L17" s="3">
        <v>43466</v>
      </c>
      <c r="M17" s="3">
        <v>43830</v>
      </c>
      <c r="N17" t="s">
        <v>121</v>
      </c>
    </row>
    <row r="18" spans="1:14" x14ac:dyDescent="0.25">
      <c r="A18" t="s">
        <v>170</v>
      </c>
      <c r="B18">
        <f>VLOOKUP(A18,geo_id_table!$A$2:$F$105,4,FALSE)</f>
        <v>489</v>
      </c>
      <c r="C18">
        <f>VLOOKUP(A18,geo_id_table!$A$2:$F$105,5,FALSE)</f>
        <v>2000</v>
      </c>
      <c r="D18" s="5" t="str">
        <f>VLOOKUP(A18,geo_id_table!$A$2:$F$105,6,FALSE)</f>
        <v>Upper Grande Ronde River Sub-basin TMDL</v>
      </c>
      <c r="E18" s="5" t="s">
        <v>120</v>
      </c>
      <c r="G18" s="5" t="s">
        <v>92</v>
      </c>
      <c r="H18" s="5" t="s">
        <v>6</v>
      </c>
      <c r="I18" s="2">
        <v>15</v>
      </c>
      <c r="J18" s="2" t="s">
        <v>3</v>
      </c>
      <c r="K18" s="2" t="s">
        <v>89</v>
      </c>
      <c r="L18" s="3">
        <v>43466</v>
      </c>
      <c r="M18" s="3">
        <v>43830</v>
      </c>
    </row>
    <row r="19" spans="1:14" x14ac:dyDescent="0.25">
      <c r="A19" t="s">
        <v>170</v>
      </c>
      <c r="B19">
        <f>VLOOKUP(A19,geo_id_table!$A$2:$F$105,4,FALSE)</f>
        <v>489</v>
      </c>
      <c r="C19">
        <f>VLOOKUP(A19,geo_id_table!$A$2:$F$105,5,FALSE)</f>
        <v>2000</v>
      </c>
      <c r="D19" s="5" t="str">
        <f>VLOOKUP(A19,geo_id_table!$A$2:$F$105,6,FALSE)</f>
        <v>Upper Grande Ronde River Sub-basin TMDL</v>
      </c>
      <c r="E19" s="5" t="s">
        <v>120</v>
      </c>
      <c r="G19" s="5" t="s">
        <v>92</v>
      </c>
      <c r="H19" s="5" t="s">
        <v>6</v>
      </c>
      <c r="I19" s="2">
        <v>23</v>
      </c>
      <c r="J19" s="2" t="s">
        <v>3</v>
      </c>
      <c r="K19" s="2" t="s">
        <v>89</v>
      </c>
      <c r="L19" s="3">
        <v>43466</v>
      </c>
      <c r="M19" s="3">
        <v>43830</v>
      </c>
      <c r="N19" t="s">
        <v>121</v>
      </c>
    </row>
    <row r="20" spans="1:14" x14ac:dyDescent="0.25">
      <c r="A20" t="s">
        <v>170</v>
      </c>
      <c r="B20">
        <f>VLOOKUP(A20,geo_id_table!$A$2:$F$105,4,FALSE)</f>
        <v>489</v>
      </c>
      <c r="C20">
        <f>VLOOKUP(A20,geo_id_table!$A$2:$F$105,5,FALSE)</f>
        <v>2000</v>
      </c>
      <c r="D20" s="5" t="str">
        <f>VLOOKUP(A20,geo_id_table!$A$2:$F$105,6,FALSE)</f>
        <v>Upper Grande Ronde River Sub-basin TMDL</v>
      </c>
      <c r="E20" s="5" t="s">
        <v>119</v>
      </c>
      <c r="G20" s="5" t="s">
        <v>92</v>
      </c>
      <c r="H20" s="5" t="s">
        <v>6</v>
      </c>
      <c r="I20" s="2">
        <v>5</v>
      </c>
      <c r="J20" s="2" t="s">
        <v>3</v>
      </c>
      <c r="K20" s="2" t="s">
        <v>89</v>
      </c>
      <c r="L20" s="3">
        <v>43466</v>
      </c>
      <c r="M20" s="3">
        <v>43830</v>
      </c>
    </row>
    <row r="21" spans="1:14" x14ac:dyDescent="0.25">
      <c r="A21" t="s">
        <v>170</v>
      </c>
      <c r="B21">
        <f>VLOOKUP(A21,geo_id_table!$A$2:$F$105,4,FALSE)</f>
        <v>489</v>
      </c>
      <c r="C21">
        <f>VLOOKUP(A21,geo_id_table!$A$2:$F$105,5,FALSE)</f>
        <v>2000</v>
      </c>
      <c r="D21" s="5" t="str">
        <f>VLOOKUP(A21,geo_id_table!$A$2:$F$105,6,FALSE)</f>
        <v>Upper Grande Ronde River Sub-basin TMDL</v>
      </c>
      <c r="E21" s="5" t="s">
        <v>119</v>
      </c>
      <c r="G21" s="5" t="s">
        <v>92</v>
      </c>
      <c r="H21" s="5" t="s">
        <v>6</v>
      </c>
      <c r="I21" s="2">
        <v>7</v>
      </c>
      <c r="J21" s="2" t="s">
        <v>3</v>
      </c>
      <c r="K21" s="2" t="s">
        <v>89</v>
      </c>
      <c r="L21" s="3">
        <v>43466</v>
      </c>
      <c r="M21" s="3">
        <v>43830</v>
      </c>
      <c r="N21" t="s">
        <v>121</v>
      </c>
    </row>
    <row r="22" spans="1:14" x14ac:dyDescent="0.25">
      <c r="A22" t="s">
        <v>171</v>
      </c>
      <c r="B22">
        <f>VLOOKUP(A22,geo_id_table!$A$2:$F$105,4,FALSE)</f>
        <v>489</v>
      </c>
      <c r="C22">
        <f>VLOOKUP(A22,geo_id_table!$A$2:$F$105,5,FALSE)</f>
        <v>2000</v>
      </c>
      <c r="D22" s="5" t="str">
        <f>VLOOKUP(A22,geo_id_table!$A$2:$F$105,6,FALSE)</f>
        <v>Upper Grande Ronde River Sub-basin TMDL</v>
      </c>
      <c r="E22" s="5" t="s">
        <v>120</v>
      </c>
      <c r="G22" s="5" t="s">
        <v>92</v>
      </c>
      <c r="H22" s="5" t="s">
        <v>6</v>
      </c>
      <c r="I22" s="2">
        <v>23</v>
      </c>
      <c r="J22" s="2" t="s">
        <v>3</v>
      </c>
      <c r="K22" s="2" t="s">
        <v>89</v>
      </c>
      <c r="L22" s="3">
        <v>43466</v>
      </c>
      <c r="M22" s="3">
        <v>43830</v>
      </c>
    </row>
    <row r="23" spans="1:14" x14ac:dyDescent="0.25">
      <c r="A23" t="s">
        <v>171</v>
      </c>
      <c r="B23">
        <f>VLOOKUP(A23,geo_id_table!$A$2:$F$105,4,FALSE)</f>
        <v>489</v>
      </c>
      <c r="C23">
        <f>VLOOKUP(A23,geo_id_table!$A$2:$F$105,5,FALSE)</f>
        <v>2000</v>
      </c>
      <c r="D23" s="5" t="str">
        <f>VLOOKUP(A23,geo_id_table!$A$2:$F$105,6,FALSE)</f>
        <v>Upper Grande Ronde River Sub-basin TMDL</v>
      </c>
      <c r="E23" s="5" t="s">
        <v>120</v>
      </c>
      <c r="G23" s="5" t="s">
        <v>92</v>
      </c>
      <c r="H23" s="5" t="s">
        <v>6</v>
      </c>
      <c r="I23" s="2">
        <v>35</v>
      </c>
      <c r="J23" s="2" t="s">
        <v>3</v>
      </c>
      <c r="K23" s="2" t="s">
        <v>89</v>
      </c>
      <c r="L23" s="3">
        <v>43466</v>
      </c>
      <c r="M23" s="3">
        <v>43830</v>
      </c>
      <c r="N23" t="s">
        <v>121</v>
      </c>
    </row>
    <row r="24" spans="1:14" x14ac:dyDescent="0.25">
      <c r="A24" t="s">
        <v>171</v>
      </c>
      <c r="B24">
        <f>VLOOKUP(A24,geo_id_table!$A$2:$F$105,4,FALSE)</f>
        <v>489</v>
      </c>
      <c r="C24">
        <f>VLOOKUP(A24,geo_id_table!$A$2:$F$105,5,FALSE)</f>
        <v>2000</v>
      </c>
      <c r="D24" s="5" t="str">
        <f>VLOOKUP(A24,geo_id_table!$A$2:$F$105,6,FALSE)</f>
        <v>Upper Grande Ronde River Sub-basin TMDL</v>
      </c>
      <c r="E24" s="5" t="s">
        <v>119</v>
      </c>
      <c r="G24" s="5" t="s">
        <v>92</v>
      </c>
      <c r="H24" s="5" t="s">
        <v>6</v>
      </c>
      <c r="I24" s="2">
        <v>7</v>
      </c>
      <c r="J24" s="2" t="s">
        <v>3</v>
      </c>
      <c r="K24" s="2" t="s">
        <v>89</v>
      </c>
      <c r="L24" s="3">
        <v>43466</v>
      </c>
      <c r="M24" s="3">
        <v>43830</v>
      </c>
    </row>
    <row r="25" spans="1:14" x14ac:dyDescent="0.25">
      <c r="A25" t="s">
        <v>171</v>
      </c>
      <c r="B25">
        <f>VLOOKUP(A25,geo_id_table!$A$2:$F$105,4,FALSE)</f>
        <v>489</v>
      </c>
      <c r="C25">
        <f>VLOOKUP(A25,geo_id_table!$A$2:$F$105,5,FALSE)</f>
        <v>2000</v>
      </c>
      <c r="D25" s="5" t="str">
        <f>VLOOKUP(A25,geo_id_table!$A$2:$F$105,6,FALSE)</f>
        <v>Upper Grande Ronde River Sub-basin TMDL</v>
      </c>
      <c r="E25" s="5" t="s">
        <v>119</v>
      </c>
      <c r="G25" s="5" t="s">
        <v>92</v>
      </c>
      <c r="H25" s="5" t="s">
        <v>6</v>
      </c>
      <c r="I25" s="2">
        <v>10</v>
      </c>
      <c r="J25" s="2" t="s">
        <v>3</v>
      </c>
      <c r="K25" s="2" t="s">
        <v>89</v>
      </c>
      <c r="L25" s="3">
        <v>43466</v>
      </c>
      <c r="M25" s="3">
        <v>43830</v>
      </c>
      <c r="N25" t="s">
        <v>121</v>
      </c>
    </row>
    <row r="26" spans="1:14" x14ac:dyDescent="0.25">
      <c r="A26" t="s">
        <v>172</v>
      </c>
      <c r="B26">
        <f>VLOOKUP(A26,geo_id_table!$A$2:$F$105,4,FALSE)</f>
        <v>489</v>
      </c>
      <c r="C26">
        <f>VLOOKUP(A26,geo_id_table!$A$2:$F$105,5,FALSE)</f>
        <v>2000</v>
      </c>
      <c r="D26" s="5" t="str">
        <f>VLOOKUP(A26,geo_id_table!$A$2:$F$105,6,FALSE)</f>
        <v>Upper Grande Ronde River Sub-basin TMDL</v>
      </c>
      <c r="E26" s="5" t="s">
        <v>120</v>
      </c>
      <c r="G26" s="5" t="s">
        <v>92</v>
      </c>
      <c r="H26" s="5" t="s">
        <v>6</v>
      </c>
      <c r="I26" s="2">
        <v>32</v>
      </c>
      <c r="J26" s="2" t="s">
        <v>3</v>
      </c>
      <c r="K26" s="2" t="s">
        <v>89</v>
      </c>
      <c r="L26" s="3">
        <v>43466</v>
      </c>
      <c r="M26" s="3">
        <v>43830</v>
      </c>
    </row>
    <row r="27" spans="1:14" x14ac:dyDescent="0.25">
      <c r="A27" t="s">
        <v>172</v>
      </c>
      <c r="B27">
        <f>VLOOKUP(A27,geo_id_table!$A$2:$F$105,4,FALSE)</f>
        <v>489</v>
      </c>
      <c r="C27">
        <f>VLOOKUP(A27,geo_id_table!$A$2:$F$105,5,FALSE)</f>
        <v>2000</v>
      </c>
      <c r="D27" s="5" t="str">
        <f>VLOOKUP(A27,geo_id_table!$A$2:$F$105,6,FALSE)</f>
        <v>Upper Grande Ronde River Sub-basin TMDL</v>
      </c>
      <c r="E27" s="5" t="s">
        <v>120</v>
      </c>
      <c r="G27" s="5" t="s">
        <v>92</v>
      </c>
      <c r="H27" s="5" t="s">
        <v>6</v>
      </c>
      <c r="I27" s="2">
        <v>40</v>
      </c>
      <c r="J27" s="2" t="s">
        <v>3</v>
      </c>
      <c r="K27" s="2" t="s">
        <v>89</v>
      </c>
      <c r="L27" s="3">
        <v>43466</v>
      </c>
      <c r="M27" s="3">
        <v>43830</v>
      </c>
      <c r="N27" t="s">
        <v>121</v>
      </c>
    </row>
    <row r="28" spans="1:14" x14ac:dyDescent="0.25">
      <c r="A28" t="s">
        <v>172</v>
      </c>
      <c r="B28">
        <f>VLOOKUP(A28,geo_id_table!$A$2:$F$105,4,FALSE)</f>
        <v>489</v>
      </c>
      <c r="C28">
        <f>VLOOKUP(A28,geo_id_table!$A$2:$F$105,5,FALSE)</f>
        <v>2000</v>
      </c>
      <c r="D28" s="5" t="str">
        <f>VLOOKUP(A28,geo_id_table!$A$2:$F$105,6,FALSE)</f>
        <v>Upper Grande Ronde River Sub-basin TMDL</v>
      </c>
      <c r="E28" s="5" t="s">
        <v>119</v>
      </c>
      <c r="G28" s="5" t="s">
        <v>92</v>
      </c>
      <c r="H28" s="5" t="s">
        <v>6</v>
      </c>
      <c r="I28" s="2">
        <v>12</v>
      </c>
      <c r="J28" s="2" t="s">
        <v>3</v>
      </c>
      <c r="K28" s="2" t="s">
        <v>89</v>
      </c>
      <c r="L28" s="3">
        <v>43466</v>
      </c>
      <c r="M28" s="3">
        <v>43830</v>
      </c>
    </row>
    <row r="29" spans="1:14" x14ac:dyDescent="0.25">
      <c r="A29" t="s">
        <v>172</v>
      </c>
      <c r="B29">
        <f>VLOOKUP(A29,geo_id_table!$A$2:$F$105,4,FALSE)</f>
        <v>489</v>
      </c>
      <c r="C29">
        <f>VLOOKUP(A29,geo_id_table!$A$2:$F$105,5,FALSE)</f>
        <v>2000</v>
      </c>
      <c r="D29" s="5" t="str">
        <f>VLOOKUP(A29,geo_id_table!$A$2:$F$105,6,FALSE)</f>
        <v>Upper Grande Ronde River Sub-basin TMDL</v>
      </c>
      <c r="E29" s="5" t="s">
        <v>119</v>
      </c>
      <c r="G29" s="5" t="s">
        <v>92</v>
      </c>
      <c r="H29" s="5" t="s">
        <v>6</v>
      </c>
      <c r="I29" s="2">
        <v>15</v>
      </c>
      <c r="J29" s="2" t="s">
        <v>3</v>
      </c>
      <c r="K29" s="2" t="s">
        <v>89</v>
      </c>
      <c r="L29" s="3">
        <v>43466</v>
      </c>
      <c r="M29" s="3">
        <v>43830</v>
      </c>
      <c r="N29" t="s">
        <v>121</v>
      </c>
    </row>
    <row r="30" spans="1:14" x14ac:dyDescent="0.25">
      <c r="A30" t="s">
        <v>173</v>
      </c>
      <c r="B30">
        <f>VLOOKUP(A30,geo_id_table!$A$2:$F$105,4,FALSE)</f>
        <v>489</v>
      </c>
      <c r="C30">
        <f>VLOOKUP(A30,geo_id_table!$A$2:$F$105,5,FALSE)</f>
        <v>2000</v>
      </c>
      <c r="D30" s="5" t="str">
        <f>VLOOKUP(A30,geo_id_table!$A$2:$F$105,6,FALSE)</f>
        <v>Upper Grande Ronde River Sub-basin TMDL</v>
      </c>
      <c r="E30" s="5" t="s">
        <v>120</v>
      </c>
      <c r="G30" s="5" t="s">
        <v>92</v>
      </c>
      <c r="H30" s="5" t="s">
        <v>6</v>
      </c>
      <c r="I30" s="2">
        <v>26</v>
      </c>
      <c r="J30" s="2" t="s">
        <v>3</v>
      </c>
      <c r="K30" s="2" t="s">
        <v>89</v>
      </c>
      <c r="L30" s="3">
        <v>43466</v>
      </c>
      <c r="M30" s="3">
        <v>43830</v>
      </c>
    </row>
    <row r="31" spans="1:14" x14ac:dyDescent="0.25">
      <c r="A31" t="s">
        <v>173</v>
      </c>
      <c r="B31">
        <f>VLOOKUP(A31,geo_id_table!$A$2:$F$105,4,FALSE)</f>
        <v>489</v>
      </c>
      <c r="C31">
        <f>VLOOKUP(A31,geo_id_table!$A$2:$F$105,5,FALSE)</f>
        <v>2000</v>
      </c>
      <c r="D31" s="5" t="str">
        <f>VLOOKUP(A31,geo_id_table!$A$2:$F$105,6,FALSE)</f>
        <v>Upper Grande Ronde River Sub-basin TMDL</v>
      </c>
      <c r="E31" s="5" t="s">
        <v>120</v>
      </c>
      <c r="G31" s="5" t="s">
        <v>92</v>
      </c>
      <c r="H31" s="5" t="s">
        <v>6</v>
      </c>
      <c r="I31" s="2">
        <v>33</v>
      </c>
      <c r="J31" s="2" t="s">
        <v>3</v>
      </c>
      <c r="K31" s="2" t="s">
        <v>89</v>
      </c>
      <c r="L31" s="3">
        <v>43466</v>
      </c>
      <c r="M31" s="3">
        <v>43830</v>
      </c>
      <c r="N31" t="s">
        <v>121</v>
      </c>
    </row>
    <row r="32" spans="1:14" x14ac:dyDescent="0.25">
      <c r="A32" t="s">
        <v>173</v>
      </c>
      <c r="B32">
        <f>VLOOKUP(A32,geo_id_table!$A$2:$F$105,4,FALSE)</f>
        <v>489</v>
      </c>
      <c r="C32">
        <f>VLOOKUP(A32,geo_id_table!$A$2:$F$105,5,FALSE)</f>
        <v>2000</v>
      </c>
      <c r="D32" s="5" t="str">
        <f>VLOOKUP(A32,geo_id_table!$A$2:$F$105,6,FALSE)</f>
        <v>Upper Grande Ronde River Sub-basin TMDL</v>
      </c>
      <c r="E32" s="5" t="s">
        <v>119</v>
      </c>
      <c r="G32" s="5" t="s">
        <v>92</v>
      </c>
      <c r="H32" s="5" t="s">
        <v>6</v>
      </c>
      <c r="I32" s="2">
        <v>6</v>
      </c>
      <c r="J32" s="2" t="s">
        <v>3</v>
      </c>
      <c r="K32" s="2" t="s">
        <v>89</v>
      </c>
      <c r="L32" s="3">
        <v>43466</v>
      </c>
      <c r="M32" s="3">
        <v>43830</v>
      </c>
    </row>
    <row r="33" spans="1:14" x14ac:dyDescent="0.25">
      <c r="A33" t="s">
        <v>173</v>
      </c>
      <c r="B33">
        <f>VLOOKUP(A33,geo_id_table!$A$2:$F$105,4,FALSE)</f>
        <v>489</v>
      </c>
      <c r="C33">
        <f>VLOOKUP(A33,geo_id_table!$A$2:$F$105,5,FALSE)</f>
        <v>2000</v>
      </c>
      <c r="D33" s="5" t="str">
        <f>VLOOKUP(A33,geo_id_table!$A$2:$F$105,6,FALSE)</f>
        <v>Upper Grande Ronde River Sub-basin TMDL</v>
      </c>
      <c r="E33" s="5" t="s">
        <v>119</v>
      </c>
      <c r="G33" s="5" t="s">
        <v>92</v>
      </c>
      <c r="H33" s="5" t="s">
        <v>6</v>
      </c>
      <c r="I33" s="2">
        <v>7</v>
      </c>
      <c r="J33" s="2" t="s">
        <v>3</v>
      </c>
      <c r="K33" s="2" t="s">
        <v>89</v>
      </c>
      <c r="L33" s="3">
        <v>43466</v>
      </c>
      <c r="M33" s="3">
        <v>43830</v>
      </c>
      <c r="N33" t="s">
        <v>121</v>
      </c>
    </row>
    <row r="34" spans="1:14" x14ac:dyDescent="0.25">
      <c r="A34" t="s">
        <v>174</v>
      </c>
      <c r="B34">
        <f>VLOOKUP(A34,geo_id_table!$A$2:$F$105,4,FALSE)</f>
        <v>489</v>
      </c>
      <c r="C34">
        <f>VLOOKUP(A34,geo_id_table!$A$2:$F$105,5,FALSE)</f>
        <v>2000</v>
      </c>
      <c r="D34" s="5" t="str">
        <f>VLOOKUP(A34,geo_id_table!$A$2:$F$105,6,FALSE)</f>
        <v>Upper Grande Ronde River Sub-basin TMDL</v>
      </c>
      <c r="E34" s="5" t="s">
        <v>120</v>
      </c>
      <c r="G34" s="5" t="s">
        <v>92</v>
      </c>
      <c r="H34" s="5" t="s">
        <v>6</v>
      </c>
      <c r="I34" s="2">
        <v>26</v>
      </c>
      <c r="J34" s="2" t="s">
        <v>3</v>
      </c>
      <c r="K34" s="2" t="s">
        <v>89</v>
      </c>
      <c r="L34" s="3">
        <v>43466</v>
      </c>
      <c r="M34" s="3">
        <v>43830</v>
      </c>
    </row>
    <row r="35" spans="1:14" x14ac:dyDescent="0.25">
      <c r="A35" t="s">
        <v>174</v>
      </c>
      <c r="B35">
        <f>VLOOKUP(A35,geo_id_table!$A$2:$F$105,4,FALSE)</f>
        <v>489</v>
      </c>
      <c r="C35">
        <f>VLOOKUP(A35,geo_id_table!$A$2:$F$105,5,FALSE)</f>
        <v>2000</v>
      </c>
      <c r="D35" s="5" t="str">
        <f>VLOOKUP(A35,geo_id_table!$A$2:$F$105,6,FALSE)</f>
        <v>Upper Grande Ronde River Sub-basin TMDL</v>
      </c>
      <c r="E35" s="5" t="s">
        <v>120</v>
      </c>
      <c r="G35" s="5" t="s">
        <v>92</v>
      </c>
      <c r="H35" s="5" t="s">
        <v>6</v>
      </c>
      <c r="I35" s="2">
        <v>33</v>
      </c>
      <c r="J35" s="2" t="s">
        <v>3</v>
      </c>
      <c r="K35" s="2" t="s">
        <v>89</v>
      </c>
      <c r="L35" s="3">
        <v>43466</v>
      </c>
      <c r="M35" s="3">
        <v>43830</v>
      </c>
      <c r="N35" t="s">
        <v>121</v>
      </c>
    </row>
    <row r="36" spans="1:14" x14ac:dyDescent="0.25">
      <c r="A36" t="s">
        <v>174</v>
      </c>
      <c r="B36">
        <f>VLOOKUP(A36,geo_id_table!$A$2:$F$105,4,FALSE)</f>
        <v>489</v>
      </c>
      <c r="C36">
        <f>VLOOKUP(A36,geo_id_table!$A$2:$F$105,5,FALSE)</f>
        <v>2000</v>
      </c>
      <c r="D36" s="5" t="str">
        <f>VLOOKUP(A36,geo_id_table!$A$2:$F$105,6,FALSE)</f>
        <v>Upper Grande Ronde River Sub-basin TMDL</v>
      </c>
      <c r="E36" s="5" t="s">
        <v>119</v>
      </c>
      <c r="G36" s="5" t="s">
        <v>92</v>
      </c>
      <c r="H36" s="5" t="s">
        <v>6</v>
      </c>
      <c r="I36" s="2">
        <v>6</v>
      </c>
      <c r="J36" s="2" t="s">
        <v>3</v>
      </c>
      <c r="K36" s="2" t="s">
        <v>89</v>
      </c>
      <c r="L36" s="3">
        <v>43466</v>
      </c>
      <c r="M36" s="3">
        <v>43830</v>
      </c>
    </row>
    <row r="37" spans="1:14" x14ac:dyDescent="0.25">
      <c r="A37" t="s">
        <v>174</v>
      </c>
      <c r="B37">
        <f>VLOOKUP(A37,geo_id_table!$A$2:$F$105,4,FALSE)</f>
        <v>489</v>
      </c>
      <c r="C37">
        <f>VLOOKUP(A37,geo_id_table!$A$2:$F$105,5,FALSE)</f>
        <v>2000</v>
      </c>
      <c r="D37" s="5" t="str">
        <f>VLOOKUP(A37,geo_id_table!$A$2:$F$105,6,FALSE)</f>
        <v>Upper Grande Ronde River Sub-basin TMDL</v>
      </c>
      <c r="E37" s="5" t="s">
        <v>119</v>
      </c>
      <c r="G37" s="5" t="s">
        <v>92</v>
      </c>
      <c r="H37" s="5" t="s">
        <v>6</v>
      </c>
      <c r="I37" s="2">
        <v>7</v>
      </c>
      <c r="J37" s="2" t="s">
        <v>3</v>
      </c>
      <c r="K37" s="2" t="s">
        <v>89</v>
      </c>
      <c r="L37" s="3">
        <v>43466</v>
      </c>
      <c r="M37" s="3">
        <v>43830</v>
      </c>
      <c r="N37" t="s">
        <v>121</v>
      </c>
    </row>
    <row r="38" spans="1:14" x14ac:dyDescent="0.25">
      <c r="A38" t="s">
        <v>175</v>
      </c>
      <c r="B38">
        <f>VLOOKUP(A38,geo_id_table!$A$2:$F$105,4,FALSE)</f>
        <v>489</v>
      </c>
      <c r="C38">
        <f>VLOOKUP(A38,geo_id_table!$A$2:$F$105,5,FALSE)</f>
        <v>2000</v>
      </c>
      <c r="D38" s="5" t="str">
        <f>VLOOKUP(A38,geo_id_table!$A$2:$F$105,6,FALSE)</f>
        <v>Upper Grande Ronde River Sub-basin TMDL</v>
      </c>
      <c r="E38" s="5" t="s">
        <v>120</v>
      </c>
      <c r="G38" s="5" t="s">
        <v>92</v>
      </c>
      <c r="H38" s="5" t="s">
        <v>6</v>
      </c>
      <c r="I38" s="2">
        <v>26</v>
      </c>
      <c r="J38" s="2" t="s">
        <v>3</v>
      </c>
      <c r="K38" s="2" t="s">
        <v>89</v>
      </c>
      <c r="L38" s="3">
        <v>43466</v>
      </c>
      <c r="M38" s="3">
        <v>43830</v>
      </c>
    </row>
    <row r="39" spans="1:14" x14ac:dyDescent="0.25">
      <c r="A39" t="s">
        <v>175</v>
      </c>
      <c r="B39">
        <f>VLOOKUP(A39,geo_id_table!$A$2:$F$105,4,FALSE)</f>
        <v>489</v>
      </c>
      <c r="C39">
        <f>VLOOKUP(A39,geo_id_table!$A$2:$F$105,5,FALSE)</f>
        <v>2000</v>
      </c>
      <c r="D39" s="5" t="str">
        <f>VLOOKUP(A39,geo_id_table!$A$2:$F$105,6,FALSE)</f>
        <v>Upper Grande Ronde River Sub-basin TMDL</v>
      </c>
      <c r="E39" s="5" t="s">
        <v>120</v>
      </c>
      <c r="G39" s="5" t="s">
        <v>92</v>
      </c>
      <c r="H39" s="5" t="s">
        <v>6</v>
      </c>
      <c r="I39" s="2">
        <v>33</v>
      </c>
      <c r="J39" s="2" t="s">
        <v>3</v>
      </c>
      <c r="K39" s="2" t="s">
        <v>89</v>
      </c>
      <c r="L39" s="3">
        <v>43466</v>
      </c>
      <c r="M39" s="3">
        <v>43830</v>
      </c>
      <c r="N39" t="s">
        <v>121</v>
      </c>
    </row>
    <row r="40" spans="1:14" x14ac:dyDescent="0.25">
      <c r="A40" t="s">
        <v>175</v>
      </c>
      <c r="B40">
        <f>VLOOKUP(A40,geo_id_table!$A$2:$F$105,4,FALSE)</f>
        <v>489</v>
      </c>
      <c r="C40">
        <f>VLOOKUP(A40,geo_id_table!$A$2:$F$105,5,FALSE)</f>
        <v>2000</v>
      </c>
      <c r="D40" s="5" t="str">
        <f>VLOOKUP(A40,geo_id_table!$A$2:$F$105,6,FALSE)</f>
        <v>Upper Grande Ronde River Sub-basin TMDL</v>
      </c>
      <c r="E40" s="5" t="s">
        <v>119</v>
      </c>
      <c r="G40" s="5" t="s">
        <v>92</v>
      </c>
      <c r="H40" s="5" t="s">
        <v>6</v>
      </c>
      <c r="I40" s="2">
        <v>6</v>
      </c>
      <c r="J40" s="2" t="s">
        <v>3</v>
      </c>
      <c r="K40" s="2" t="s">
        <v>89</v>
      </c>
      <c r="L40" s="3">
        <v>43466</v>
      </c>
      <c r="M40" s="3">
        <v>43830</v>
      </c>
    </row>
    <row r="41" spans="1:14" x14ac:dyDescent="0.25">
      <c r="A41" t="s">
        <v>175</v>
      </c>
      <c r="B41">
        <f>VLOOKUP(A41,geo_id_table!$A$2:$F$105,4,FALSE)</f>
        <v>489</v>
      </c>
      <c r="C41">
        <f>VLOOKUP(A41,geo_id_table!$A$2:$F$105,5,FALSE)</f>
        <v>2000</v>
      </c>
      <c r="D41" s="5" t="str">
        <f>VLOOKUP(A41,geo_id_table!$A$2:$F$105,6,FALSE)</f>
        <v>Upper Grande Ronde River Sub-basin TMDL</v>
      </c>
      <c r="E41" s="5" t="s">
        <v>119</v>
      </c>
      <c r="G41" s="5" t="s">
        <v>92</v>
      </c>
      <c r="H41" s="5" t="s">
        <v>6</v>
      </c>
      <c r="I41" s="2">
        <v>7</v>
      </c>
      <c r="J41" s="2" t="s">
        <v>3</v>
      </c>
      <c r="K41" s="2" t="s">
        <v>89</v>
      </c>
      <c r="L41" s="3">
        <v>43466</v>
      </c>
      <c r="M41" s="3">
        <v>43830</v>
      </c>
      <c r="N41" t="s">
        <v>121</v>
      </c>
    </row>
    <row r="42" spans="1:14" x14ac:dyDescent="0.25">
      <c r="A42" t="s">
        <v>167</v>
      </c>
      <c r="B42">
        <f>VLOOKUP(A42,geo_id_table!$A$2:$F$105,4,FALSE)</f>
        <v>489</v>
      </c>
      <c r="C42">
        <f>VLOOKUP(A42,geo_id_table!$A$2:$F$105,5,FALSE)</f>
        <v>2000</v>
      </c>
      <c r="D42" s="5" t="str">
        <f>VLOOKUP(A42,geo_id_table!$A$2:$F$105,6,FALSE)</f>
        <v>Upper Grande Ronde River Sub-basin TMDL</v>
      </c>
      <c r="E42" s="5" t="s">
        <v>120</v>
      </c>
      <c r="G42" s="5" t="s">
        <v>92</v>
      </c>
      <c r="H42" s="5" t="s">
        <v>6</v>
      </c>
      <c r="I42" s="2">
        <v>15</v>
      </c>
      <c r="J42" s="2" t="s">
        <v>3</v>
      </c>
      <c r="K42" s="2" t="s">
        <v>89</v>
      </c>
      <c r="L42" s="3">
        <v>43466</v>
      </c>
      <c r="M42" s="3">
        <v>43830</v>
      </c>
    </row>
    <row r="43" spans="1:14" x14ac:dyDescent="0.25">
      <c r="A43" t="s">
        <v>167</v>
      </c>
      <c r="B43">
        <f>VLOOKUP(A43,geo_id_table!$A$2:$F$105,4,FALSE)</f>
        <v>489</v>
      </c>
      <c r="C43">
        <f>VLOOKUP(A43,geo_id_table!$A$2:$F$105,5,FALSE)</f>
        <v>2000</v>
      </c>
      <c r="D43" s="5" t="str">
        <f>VLOOKUP(A43,geo_id_table!$A$2:$F$105,6,FALSE)</f>
        <v>Upper Grande Ronde River Sub-basin TMDL</v>
      </c>
      <c r="E43" s="5" t="s">
        <v>120</v>
      </c>
      <c r="G43" s="5" t="s">
        <v>92</v>
      </c>
      <c r="H43" s="5" t="s">
        <v>6</v>
      </c>
      <c r="I43" s="2">
        <v>23</v>
      </c>
      <c r="J43" s="2" t="s">
        <v>3</v>
      </c>
      <c r="K43" s="2" t="s">
        <v>89</v>
      </c>
      <c r="L43" s="3">
        <v>43466</v>
      </c>
      <c r="M43" s="3">
        <v>43830</v>
      </c>
      <c r="N43" t="s">
        <v>121</v>
      </c>
    </row>
    <row r="44" spans="1:14" x14ac:dyDescent="0.25">
      <c r="A44" t="s">
        <v>167</v>
      </c>
      <c r="B44">
        <f>VLOOKUP(A44,geo_id_table!$A$2:$F$105,4,FALSE)</f>
        <v>489</v>
      </c>
      <c r="C44">
        <f>VLOOKUP(A44,geo_id_table!$A$2:$F$105,5,FALSE)</f>
        <v>2000</v>
      </c>
      <c r="D44" s="5" t="str">
        <f>VLOOKUP(A44,geo_id_table!$A$2:$F$105,6,FALSE)</f>
        <v>Upper Grande Ronde River Sub-basin TMDL</v>
      </c>
      <c r="E44" s="5" t="s">
        <v>119</v>
      </c>
      <c r="G44" s="5" t="s">
        <v>92</v>
      </c>
      <c r="H44" s="5" t="s">
        <v>6</v>
      </c>
      <c r="I44" s="2">
        <v>5</v>
      </c>
      <c r="J44" s="2" t="s">
        <v>3</v>
      </c>
      <c r="K44" s="2" t="s">
        <v>89</v>
      </c>
      <c r="L44" s="3">
        <v>43466</v>
      </c>
      <c r="M44" s="3">
        <v>43830</v>
      </c>
    </row>
    <row r="45" spans="1:14" x14ac:dyDescent="0.25">
      <c r="A45" t="s">
        <v>167</v>
      </c>
      <c r="B45">
        <f>VLOOKUP(A45,geo_id_table!$A$2:$F$105,4,FALSE)</f>
        <v>489</v>
      </c>
      <c r="C45">
        <f>VLOOKUP(A45,geo_id_table!$A$2:$F$105,5,FALSE)</f>
        <v>2000</v>
      </c>
      <c r="D45" s="5" t="str">
        <f>VLOOKUP(A45,geo_id_table!$A$2:$F$105,6,FALSE)</f>
        <v>Upper Grande Ronde River Sub-basin TMDL</v>
      </c>
      <c r="E45" s="5" t="s">
        <v>119</v>
      </c>
      <c r="G45" s="5" t="s">
        <v>92</v>
      </c>
      <c r="H45" s="5" t="s">
        <v>6</v>
      </c>
      <c r="I45" s="2">
        <v>7</v>
      </c>
      <c r="J45" s="2" t="s">
        <v>3</v>
      </c>
      <c r="K45" s="2" t="s">
        <v>89</v>
      </c>
      <c r="L45" s="3">
        <v>43466</v>
      </c>
      <c r="M45" s="3">
        <v>43830</v>
      </c>
      <c r="N45" t="s">
        <v>121</v>
      </c>
    </row>
    <row r="46" spans="1:14" x14ac:dyDescent="0.25">
      <c r="A46" t="s">
        <v>176</v>
      </c>
      <c r="B46">
        <f>VLOOKUP(A46,geo_id_table!$A$2:$F$105,4,FALSE)</f>
        <v>489</v>
      </c>
      <c r="C46">
        <f>VLOOKUP(A46,geo_id_table!$A$2:$F$105,5,FALSE)</f>
        <v>2000</v>
      </c>
      <c r="D46" s="5" t="str">
        <f>VLOOKUP(A46,geo_id_table!$A$2:$F$105,6,FALSE)</f>
        <v>Upper Grande Ronde River Sub-basin TMDL</v>
      </c>
      <c r="E46" s="5" t="s">
        <v>123</v>
      </c>
      <c r="G46" s="5" t="s">
        <v>28</v>
      </c>
      <c r="H46" s="5" t="s">
        <v>122</v>
      </c>
      <c r="I46" s="2">
        <v>20</v>
      </c>
      <c r="J46" s="2" t="s">
        <v>122</v>
      </c>
      <c r="K46" s="2" t="s">
        <v>15</v>
      </c>
      <c r="L46" s="3">
        <v>43466</v>
      </c>
      <c r="M46" s="3">
        <v>43830</v>
      </c>
    </row>
    <row r="47" spans="1:14" x14ac:dyDescent="0.25">
      <c r="A47" t="s">
        <v>390</v>
      </c>
      <c r="B47">
        <f>VLOOKUP(A47,geo_id_table!$A$2:$F$105,4,FALSE)</f>
        <v>1362</v>
      </c>
      <c r="C47">
        <f>VLOOKUP(A47,geo_id_table!$A$2:$F$105,5,FALSE)</f>
        <v>2001</v>
      </c>
      <c r="D47" s="5" t="str">
        <f>VLOOKUP(A47,geo_id_table!$A$2:$F$105,6,FALSE)</f>
        <v>Umatilla River Basin TMDL and WQMP</v>
      </c>
      <c r="E47" s="5" t="s">
        <v>11</v>
      </c>
      <c r="F47" s="20" t="s">
        <v>271</v>
      </c>
      <c r="G47" s="5" t="s">
        <v>95</v>
      </c>
      <c r="H47" s="5" t="s">
        <v>6</v>
      </c>
      <c r="I47" s="2">
        <v>110</v>
      </c>
      <c r="J47" s="2" t="s">
        <v>12</v>
      </c>
      <c r="K47" s="11" t="s">
        <v>15</v>
      </c>
      <c r="L47" s="3">
        <v>43466</v>
      </c>
      <c r="M47" s="3">
        <v>43830</v>
      </c>
    </row>
    <row r="48" spans="1:14" x14ac:dyDescent="0.25">
      <c r="A48" t="s">
        <v>391</v>
      </c>
      <c r="B48">
        <f>VLOOKUP(A48,geo_id_table!$A$2:$F$105,4,FALSE)</f>
        <v>1362</v>
      </c>
      <c r="C48">
        <f>VLOOKUP(A48,geo_id_table!$A$2:$F$105,5,FALSE)</f>
        <v>2001</v>
      </c>
      <c r="D48" s="5" t="str">
        <f>VLOOKUP(A48,geo_id_table!$A$2:$F$105,6,FALSE)</f>
        <v>Umatilla River Basin TMDL and WQMP</v>
      </c>
      <c r="E48" s="5" t="s">
        <v>11</v>
      </c>
      <c r="F48" s="20" t="s">
        <v>271</v>
      </c>
      <c r="G48" s="5" t="s">
        <v>95</v>
      </c>
      <c r="H48" s="5" t="s">
        <v>6</v>
      </c>
      <c r="I48" s="2">
        <v>110</v>
      </c>
      <c r="J48" s="2" t="s">
        <v>12</v>
      </c>
      <c r="K48" s="11" t="s">
        <v>15</v>
      </c>
      <c r="L48" s="3">
        <v>43466</v>
      </c>
      <c r="M48" s="3">
        <v>43830</v>
      </c>
    </row>
    <row r="49" spans="1:15" x14ac:dyDescent="0.25">
      <c r="A49" t="s">
        <v>392</v>
      </c>
      <c r="B49">
        <f>VLOOKUP(A49,geo_id_table!$A$2:$F$105,4,FALSE)</f>
        <v>1362</v>
      </c>
      <c r="C49">
        <f>VLOOKUP(A49,geo_id_table!$A$2:$F$105,5,FALSE)</f>
        <v>2001</v>
      </c>
      <c r="D49" s="5" t="str">
        <f>VLOOKUP(A49,geo_id_table!$A$2:$F$105,6,FALSE)</f>
        <v>Umatilla River Basin TMDL and WQMP</v>
      </c>
      <c r="E49" s="5" t="s">
        <v>11</v>
      </c>
      <c r="F49" s="20" t="s">
        <v>271</v>
      </c>
      <c r="G49" s="5" t="s">
        <v>95</v>
      </c>
      <c r="H49" s="5" t="s">
        <v>6</v>
      </c>
      <c r="I49" s="2">
        <v>80</v>
      </c>
      <c r="J49" s="2" t="s">
        <v>12</v>
      </c>
      <c r="K49" s="11" t="s">
        <v>15</v>
      </c>
      <c r="L49" s="3">
        <v>43466</v>
      </c>
      <c r="M49" s="3">
        <v>43830</v>
      </c>
    </row>
    <row r="50" spans="1:15" x14ac:dyDescent="0.25">
      <c r="A50" t="s">
        <v>393</v>
      </c>
      <c r="B50">
        <f>VLOOKUP(A50,geo_id_table!$A$2:$F$105,4,FALSE)</f>
        <v>1362</v>
      </c>
      <c r="C50">
        <f>VLOOKUP(A50,geo_id_table!$A$2:$F$105,5,FALSE)</f>
        <v>2001</v>
      </c>
      <c r="D50" s="5" t="str">
        <f>VLOOKUP(A50,geo_id_table!$A$2:$F$105,6,FALSE)</f>
        <v>Umatilla River Basin TMDL and WQMP</v>
      </c>
      <c r="E50" s="5" t="s">
        <v>11</v>
      </c>
      <c r="F50" s="20" t="s">
        <v>271</v>
      </c>
      <c r="G50" s="5" t="s">
        <v>95</v>
      </c>
      <c r="H50" s="5" t="s">
        <v>6</v>
      </c>
      <c r="I50" s="2">
        <v>80</v>
      </c>
      <c r="J50" s="2" t="s">
        <v>12</v>
      </c>
      <c r="K50" s="11" t="s">
        <v>15</v>
      </c>
      <c r="L50" s="3">
        <v>43466</v>
      </c>
      <c r="M50" s="3">
        <v>43830</v>
      </c>
    </row>
    <row r="51" spans="1:15" x14ac:dyDescent="0.25">
      <c r="A51" t="s">
        <v>394</v>
      </c>
      <c r="B51">
        <f>VLOOKUP(A51,geo_id_table!$A$2:$F$105,4,FALSE)</f>
        <v>1362</v>
      </c>
      <c r="C51">
        <f>VLOOKUP(A51,geo_id_table!$A$2:$F$105,5,FALSE)</f>
        <v>2001</v>
      </c>
      <c r="D51" s="5" t="str">
        <f>VLOOKUP(A51,geo_id_table!$A$2:$F$105,6,FALSE)</f>
        <v>Umatilla River Basin TMDL and WQMP</v>
      </c>
      <c r="E51" s="5" t="s">
        <v>11</v>
      </c>
      <c r="F51" s="20" t="s">
        <v>271</v>
      </c>
      <c r="G51" s="5" t="s">
        <v>95</v>
      </c>
      <c r="H51" s="5" t="s">
        <v>6</v>
      </c>
      <c r="I51" s="2">
        <v>77</v>
      </c>
      <c r="J51" s="2" t="s">
        <v>12</v>
      </c>
      <c r="K51" s="11" t="s">
        <v>15</v>
      </c>
      <c r="L51" s="3">
        <v>43466</v>
      </c>
      <c r="M51" s="3">
        <v>43830</v>
      </c>
    </row>
    <row r="52" spans="1:15" x14ac:dyDescent="0.25">
      <c r="A52" t="s">
        <v>395</v>
      </c>
      <c r="B52">
        <f>VLOOKUP(A52,geo_id_table!$A$2:$F$105,4,FALSE)</f>
        <v>1362</v>
      </c>
      <c r="C52">
        <f>VLOOKUP(A52,geo_id_table!$A$2:$F$105,5,FALSE)</f>
        <v>2001</v>
      </c>
      <c r="D52" s="5" t="str">
        <f>VLOOKUP(A52,geo_id_table!$A$2:$F$105,6,FALSE)</f>
        <v>Umatilla River Basin TMDL and WQMP</v>
      </c>
      <c r="E52" s="5" t="s">
        <v>11</v>
      </c>
      <c r="F52" s="20" t="s">
        <v>271</v>
      </c>
      <c r="G52" s="5" t="s">
        <v>95</v>
      </c>
      <c r="H52" s="5" t="s">
        <v>6</v>
      </c>
      <c r="I52" s="2">
        <v>72</v>
      </c>
      <c r="J52" s="2" t="s">
        <v>12</v>
      </c>
      <c r="K52" s="11" t="s">
        <v>15</v>
      </c>
      <c r="L52" s="3">
        <v>43466</v>
      </c>
      <c r="M52" s="3">
        <v>43830</v>
      </c>
    </row>
    <row r="53" spans="1:15" x14ac:dyDescent="0.25">
      <c r="A53" t="s">
        <v>396</v>
      </c>
      <c r="B53">
        <f>VLOOKUP(A53,geo_id_table!$A$2:$F$105,4,FALSE)</f>
        <v>1362</v>
      </c>
      <c r="C53">
        <f>VLOOKUP(A53,geo_id_table!$A$2:$F$105,5,FALSE)</f>
        <v>2001</v>
      </c>
      <c r="D53" s="5" t="str">
        <f>VLOOKUP(A53,geo_id_table!$A$2:$F$105,6,FALSE)</f>
        <v>Umatilla River Basin TMDL and WQMP</v>
      </c>
      <c r="E53" s="5" t="s">
        <v>11</v>
      </c>
      <c r="F53" s="20" t="s">
        <v>271</v>
      </c>
      <c r="G53" s="5" t="s">
        <v>95</v>
      </c>
      <c r="H53" s="5" t="s">
        <v>6</v>
      </c>
      <c r="I53" s="2">
        <v>60</v>
      </c>
      <c r="J53" s="2" t="s">
        <v>12</v>
      </c>
      <c r="K53" s="11" t="s">
        <v>15</v>
      </c>
      <c r="L53" s="3">
        <v>43466</v>
      </c>
      <c r="M53" s="3">
        <v>43830</v>
      </c>
    </row>
    <row r="54" spans="1:15" x14ac:dyDescent="0.25">
      <c r="A54" t="s">
        <v>397</v>
      </c>
      <c r="B54">
        <f>VLOOKUP(A54,geo_id_table!$A$2:$F$105,4,FALSE)</f>
        <v>1362</v>
      </c>
      <c r="C54">
        <f>VLOOKUP(A54,geo_id_table!$A$2:$F$105,5,FALSE)</f>
        <v>2001</v>
      </c>
      <c r="D54" s="5" t="str">
        <f>VLOOKUP(A54,geo_id_table!$A$2:$F$105,6,FALSE)</f>
        <v>Umatilla River Basin TMDL and WQMP</v>
      </c>
      <c r="E54" s="5" t="s">
        <v>11</v>
      </c>
      <c r="F54" s="20" t="s">
        <v>271</v>
      </c>
      <c r="G54" s="5" t="s">
        <v>95</v>
      </c>
      <c r="H54" s="5" t="s">
        <v>6</v>
      </c>
      <c r="I54" s="2">
        <v>80</v>
      </c>
      <c r="J54" s="2" t="s">
        <v>12</v>
      </c>
      <c r="K54" s="11" t="s">
        <v>15</v>
      </c>
      <c r="L54" s="3">
        <v>43466</v>
      </c>
      <c r="M54" s="3">
        <v>43830</v>
      </c>
    </row>
    <row r="55" spans="1:15" x14ac:dyDescent="0.25">
      <c r="A55" t="s">
        <v>398</v>
      </c>
      <c r="B55">
        <f>VLOOKUP(A55,geo_id_table!$A$2:$F$105,4,FALSE)</f>
        <v>1362</v>
      </c>
      <c r="C55">
        <f>VLOOKUP(A55,geo_id_table!$A$2:$F$105,5,FALSE)</f>
        <v>2001</v>
      </c>
      <c r="D55" s="5" t="str">
        <f>VLOOKUP(A55,geo_id_table!$A$2:$F$105,6,FALSE)</f>
        <v>Umatilla River Basin TMDL and WQMP</v>
      </c>
      <c r="E55" s="5" t="s">
        <v>11</v>
      </c>
      <c r="F55" s="20" t="s">
        <v>271</v>
      </c>
      <c r="G55" s="5" t="s">
        <v>95</v>
      </c>
      <c r="H55" s="5" t="s">
        <v>6</v>
      </c>
      <c r="I55" s="2">
        <v>80</v>
      </c>
      <c r="J55" s="2" t="s">
        <v>12</v>
      </c>
      <c r="K55" s="11" t="s">
        <v>15</v>
      </c>
      <c r="L55" s="3">
        <v>43466</v>
      </c>
      <c r="M55" s="3">
        <v>43830</v>
      </c>
    </row>
    <row r="56" spans="1:15" x14ac:dyDescent="0.25">
      <c r="A56" t="s">
        <v>399</v>
      </c>
      <c r="B56">
        <f>VLOOKUP(A56,geo_id_table!$A$2:$F$105,4,FALSE)</f>
        <v>1362</v>
      </c>
      <c r="C56">
        <f>VLOOKUP(A56,geo_id_table!$A$2:$F$105,5,FALSE)</f>
        <v>2001</v>
      </c>
      <c r="D56" s="5" t="str">
        <f>VLOOKUP(A56,geo_id_table!$A$2:$F$105,6,FALSE)</f>
        <v>Umatilla River Basin TMDL and WQMP</v>
      </c>
      <c r="E56" s="5" t="s">
        <v>11</v>
      </c>
      <c r="F56" s="20" t="s">
        <v>271</v>
      </c>
      <c r="G56" s="5" t="s">
        <v>95</v>
      </c>
      <c r="H56" s="5" t="s">
        <v>6</v>
      </c>
      <c r="I56" s="2">
        <v>99</v>
      </c>
      <c r="J56" s="2" t="s">
        <v>12</v>
      </c>
      <c r="K56" s="11" t="s">
        <v>15</v>
      </c>
      <c r="L56" s="3">
        <v>43466</v>
      </c>
      <c r="M56" s="3">
        <v>43830</v>
      </c>
    </row>
    <row r="57" spans="1:15" x14ac:dyDescent="0.25">
      <c r="A57" t="s">
        <v>400</v>
      </c>
      <c r="B57">
        <f>VLOOKUP(A57,geo_id_table!$A$2:$F$105,4,FALSE)</f>
        <v>1362</v>
      </c>
      <c r="C57">
        <f>VLOOKUP(A57,geo_id_table!$A$2:$F$105,5,FALSE)</f>
        <v>2001</v>
      </c>
      <c r="D57" s="5" t="str">
        <f>VLOOKUP(A57,geo_id_table!$A$2:$F$105,6,FALSE)</f>
        <v>Umatilla River Basin TMDL and WQMP</v>
      </c>
      <c r="E57" s="5" t="s">
        <v>11</v>
      </c>
      <c r="F57" s="20" t="s">
        <v>271</v>
      </c>
      <c r="G57" s="5" t="s">
        <v>95</v>
      </c>
      <c r="H57" s="5" t="s">
        <v>6</v>
      </c>
      <c r="I57" s="2">
        <v>80</v>
      </c>
      <c r="J57" s="2" t="s">
        <v>12</v>
      </c>
      <c r="K57" s="11" t="s">
        <v>15</v>
      </c>
      <c r="L57" s="3">
        <v>43466</v>
      </c>
      <c r="M57" s="3">
        <v>43830</v>
      </c>
    </row>
    <row r="58" spans="1:15" x14ac:dyDescent="0.25">
      <c r="A58" t="s">
        <v>401</v>
      </c>
      <c r="B58">
        <f>VLOOKUP(A58,geo_id_table!$A$2:$F$105,4,FALSE)</f>
        <v>1362</v>
      </c>
      <c r="C58">
        <f>VLOOKUP(A58,geo_id_table!$A$2:$F$105,5,FALSE)</f>
        <v>2001</v>
      </c>
      <c r="D58" s="5" t="str">
        <f>VLOOKUP(A58,geo_id_table!$A$2:$F$105,6,FALSE)</f>
        <v>Umatilla River Basin TMDL and WQMP</v>
      </c>
      <c r="E58" s="5" t="s">
        <v>23</v>
      </c>
      <c r="F58" s="5" t="s">
        <v>23</v>
      </c>
      <c r="G58" s="5" t="s">
        <v>95</v>
      </c>
      <c r="H58" s="5" t="s">
        <v>48</v>
      </c>
      <c r="I58" s="2">
        <v>30</v>
      </c>
      <c r="J58" s="2" t="s">
        <v>22</v>
      </c>
      <c r="K58" s="11" t="s">
        <v>15</v>
      </c>
      <c r="L58" s="3">
        <v>43466</v>
      </c>
      <c r="M58" s="3">
        <v>43830</v>
      </c>
      <c r="N58" t="s">
        <v>94</v>
      </c>
    </row>
    <row r="59" spans="1:15" x14ac:dyDescent="0.25">
      <c r="A59" t="s">
        <v>404</v>
      </c>
      <c r="B59">
        <f>VLOOKUP(A59,geo_id_table!$A$2:$F$105,4,FALSE)</f>
        <v>1362</v>
      </c>
      <c r="C59">
        <f>VLOOKUP(A59,geo_id_table!$A$2:$F$105,5,FALSE)</f>
        <v>2001</v>
      </c>
      <c r="D59" s="5" t="str">
        <f>VLOOKUP(A59,geo_id_table!$A$2:$F$105,6,FALSE)</f>
        <v>Umatilla River Basin TMDL and WQMP</v>
      </c>
      <c r="E59" s="5" t="s">
        <v>11</v>
      </c>
      <c r="F59" s="20" t="s">
        <v>271</v>
      </c>
      <c r="G59" s="5" t="s">
        <v>95</v>
      </c>
      <c r="H59" s="5" t="s">
        <v>6</v>
      </c>
      <c r="I59" s="2">
        <v>70</v>
      </c>
      <c r="J59" s="2" t="s">
        <v>12</v>
      </c>
      <c r="K59" s="11" t="s">
        <v>15</v>
      </c>
      <c r="L59" s="3">
        <v>43466</v>
      </c>
      <c r="M59" s="3">
        <v>43830</v>
      </c>
    </row>
    <row r="60" spans="1:15" x14ac:dyDescent="0.25">
      <c r="A60" t="s">
        <v>402</v>
      </c>
      <c r="B60">
        <f>VLOOKUP(A60,geo_id_table!$A$2:$F$105,4,FALSE)</f>
        <v>1362</v>
      </c>
      <c r="C60">
        <f>VLOOKUP(A60,geo_id_table!$A$2:$F$105,5,FALSE)</f>
        <v>2001</v>
      </c>
      <c r="D60" s="5" t="str">
        <f>VLOOKUP(A60,geo_id_table!$A$2:$F$105,6,FALSE)</f>
        <v>Umatilla River Basin TMDL and WQMP</v>
      </c>
      <c r="E60" s="5" t="s">
        <v>11</v>
      </c>
      <c r="F60" s="20" t="s">
        <v>271</v>
      </c>
      <c r="G60" s="5" t="s">
        <v>95</v>
      </c>
      <c r="H60" s="5" t="s">
        <v>6</v>
      </c>
      <c r="I60" s="2">
        <v>76</v>
      </c>
      <c r="J60" s="2" t="s">
        <v>12</v>
      </c>
      <c r="K60" s="11" t="s">
        <v>15</v>
      </c>
      <c r="L60" s="3">
        <v>43466</v>
      </c>
      <c r="M60" s="3">
        <v>43830</v>
      </c>
    </row>
    <row r="61" spans="1:15" x14ac:dyDescent="0.25">
      <c r="A61" t="s">
        <v>403</v>
      </c>
      <c r="B61">
        <f>VLOOKUP(A61,geo_id_table!$A$2:$F$105,4,FALSE)</f>
        <v>1362</v>
      </c>
      <c r="C61">
        <f>VLOOKUP(A61,geo_id_table!$A$2:$F$105,5,FALSE)</f>
        <v>2001</v>
      </c>
      <c r="D61" s="5" t="str">
        <f>VLOOKUP(A61,geo_id_table!$A$2:$F$105,6,FALSE)</f>
        <v>Umatilla River Basin TMDL and WQMP</v>
      </c>
      <c r="E61" s="5" t="s">
        <v>11</v>
      </c>
      <c r="F61" s="20" t="s">
        <v>271</v>
      </c>
      <c r="G61" s="5" t="s">
        <v>95</v>
      </c>
      <c r="H61" s="5" t="s">
        <v>6</v>
      </c>
      <c r="I61" s="2">
        <v>86</v>
      </c>
      <c r="J61" s="2" t="s">
        <v>12</v>
      </c>
      <c r="K61" s="11" t="s">
        <v>15</v>
      </c>
      <c r="L61" s="3">
        <v>43466</v>
      </c>
      <c r="M61" s="3">
        <v>43830</v>
      </c>
    </row>
    <row r="62" spans="1:15" x14ac:dyDescent="0.25">
      <c r="A62" t="s">
        <v>165</v>
      </c>
      <c r="B62">
        <f>VLOOKUP(A62,geo_id_table!$A$2:$F$105,4,FALSE)</f>
        <v>2352</v>
      </c>
      <c r="C62">
        <f>VLOOKUP(A62,geo_id_table!$A$2:$F$105,5,FALSE)</f>
        <v>2002</v>
      </c>
      <c r="D62" s="5" t="str">
        <f>VLOOKUP(A62,geo_id_table!$A$2:$F$105,6,FALSE)</f>
        <v>Upper Klamath Lake Drainage TMDL and WQMP</v>
      </c>
      <c r="E62" s="5" t="s">
        <v>0</v>
      </c>
      <c r="F62" s="20" t="s">
        <v>270</v>
      </c>
      <c r="G62" s="5" t="s">
        <v>27</v>
      </c>
      <c r="H62" s="5" t="s">
        <v>6</v>
      </c>
      <c r="I62" s="2">
        <v>66</v>
      </c>
      <c r="J62" s="2" t="s">
        <v>3</v>
      </c>
      <c r="K62" s="2" t="s">
        <v>2</v>
      </c>
      <c r="L62" s="3">
        <v>43466</v>
      </c>
      <c r="M62" s="3">
        <v>43830</v>
      </c>
      <c r="O62" t="s">
        <v>184</v>
      </c>
    </row>
    <row r="63" spans="1:15" x14ac:dyDescent="0.25">
      <c r="A63" t="s">
        <v>165</v>
      </c>
      <c r="B63">
        <f>VLOOKUP(A63,geo_id_table!$A$2:$F$105,4,FALSE)</f>
        <v>2352</v>
      </c>
      <c r="C63">
        <f>VLOOKUP(A63,geo_id_table!$A$2:$F$105,5,FALSE)</f>
        <v>2002</v>
      </c>
      <c r="D63" s="5" t="str">
        <f>VLOOKUP(A63,geo_id_table!$A$2:$F$105,6,FALSE)</f>
        <v>Upper Klamath Lake Drainage TMDL and WQMP</v>
      </c>
      <c r="E63" s="5" t="s">
        <v>0</v>
      </c>
      <c r="F63" s="20" t="s">
        <v>270</v>
      </c>
      <c r="G63" s="5" t="s">
        <v>27</v>
      </c>
      <c r="H63" s="5" t="s">
        <v>7</v>
      </c>
      <c r="I63" s="2">
        <v>107.5</v>
      </c>
      <c r="J63" s="2" t="s">
        <v>5</v>
      </c>
      <c r="K63" s="2" t="s">
        <v>2</v>
      </c>
      <c r="L63" s="3">
        <v>43466</v>
      </c>
      <c r="M63" s="3">
        <v>43830</v>
      </c>
      <c r="N63" t="s">
        <v>248</v>
      </c>
      <c r="O63" t="s">
        <v>45</v>
      </c>
    </row>
    <row r="64" spans="1:15" x14ac:dyDescent="0.25">
      <c r="A64" t="s">
        <v>164</v>
      </c>
      <c r="B64">
        <f>VLOOKUP(A64,geo_id_table!$A$2:$F$105,4,FALSE)</f>
        <v>2352</v>
      </c>
      <c r="C64">
        <f>VLOOKUP(A64,geo_id_table!$A$2:$F$105,5,FALSE)</f>
        <v>2002</v>
      </c>
      <c r="D64" s="5" t="str">
        <f>VLOOKUP(A64,geo_id_table!$A$2:$F$105,6,FALSE)</f>
        <v>Upper Klamath Lake Drainage TMDL and WQMP</v>
      </c>
      <c r="E64" s="5" t="s">
        <v>0</v>
      </c>
      <c r="F64" s="20" t="s">
        <v>270</v>
      </c>
      <c r="G64" s="5" t="s">
        <v>27</v>
      </c>
      <c r="H64" s="5" t="s">
        <v>6</v>
      </c>
      <c r="I64" s="2">
        <v>110</v>
      </c>
      <c r="J64" s="2" t="s">
        <v>3</v>
      </c>
      <c r="K64" s="2" t="s">
        <v>2</v>
      </c>
      <c r="L64" s="3">
        <v>43466</v>
      </c>
      <c r="M64" s="3">
        <v>43830</v>
      </c>
      <c r="O64" t="s">
        <v>184</v>
      </c>
    </row>
    <row r="65" spans="1:16" x14ac:dyDescent="0.25">
      <c r="A65" t="s">
        <v>164</v>
      </c>
      <c r="B65">
        <f>VLOOKUP(A65,geo_id_table!$A$2:$F$105,4,FALSE)</f>
        <v>2352</v>
      </c>
      <c r="C65">
        <f>VLOOKUP(A65,geo_id_table!$A$2:$F$105,5,FALSE)</f>
        <v>2002</v>
      </c>
      <c r="D65" s="5" t="str">
        <f>VLOOKUP(A65,geo_id_table!$A$2:$F$105,6,FALSE)</f>
        <v>Upper Klamath Lake Drainage TMDL and WQMP</v>
      </c>
      <c r="E65" s="5" t="s">
        <v>0</v>
      </c>
      <c r="F65" s="20" t="s">
        <v>270</v>
      </c>
      <c r="G65" s="5" t="s">
        <v>27</v>
      </c>
      <c r="H65" s="5" t="s">
        <v>6</v>
      </c>
      <c r="I65" s="2">
        <v>30</v>
      </c>
      <c r="J65" s="2" t="s">
        <v>3</v>
      </c>
      <c r="K65" s="3" t="s">
        <v>4</v>
      </c>
      <c r="L65" s="3">
        <v>43525</v>
      </c>
      <c r="M65" s="3">
        <v>43616</v>
      </c>
      <c r="O65" t="s">
        <v>184</v>
      </c>
    </row>
    <row r="66" spans="1:16" x14ac:dyDescent="0.25">
      <c r="A66" t="s">
        <v>163</v>
      </c>
      <c r="B66">
        <f>VLOOKUP(A66,geo_id_table!$A$2:$F$105,4,FALSE)</f>
        <v>10007</v>
      </c>
      <c r="C66">
        <f>VLOOKUP(A66,geo_id_table!$A$2:$F$105,5,FALSE)</f>
        <v>2003</v>
      </c>
      <c r="D66" s="5" t="str">
        <f>VLOOKUP(A66,geo_id_table!$A$2:$F$105,6,FALSE)</f>
        <v>Snake River - Hells Canyon TMDL</v>
      </c>
      <c r="E66" s="5" t="s">
        <v>0</v>
      </c>
      <c r="F66" s="20" t="s">
        <v>270</v>
      </c>
      <c r="G66" s="5" t="s">
        <v>29</v>
      </c>
      <c r="H66" s="5" t="s">
        <v>7</v>
      </c>
      <c r="I66" s="2">
        <v>2839</v>
      </c>
      <c r="J66" s="2" t="s">
        <v>30</v>
      </c>
      <c r="K66" s="2" t="s">
        <v>15</v>
      </c>
      <c r="L66" s="3">
        <v>43586</v>
      </c>
      <c r="M66" s="3">
        <v>43738</v>
      </c>
    </row>
    <row r="67" spans="1:16" x14ac:dyDescent="0.25">
      <c r="A67" t="s">
        <v>162</v>
      </c>
      <c r="B67">
        <f>VLOOKUP(A67,geo_id_table!$A$2:$F$105,4,FALSE)</f>
        <v>10007</v>
      </c>
      <c r="C67">
        <f>VLOOKUP(A67,geo_id_table!$A$2:$F$105,5,FALSE)</f>
        <v>2003</v>
      </c>
      <c r="D67" s="5" t="str">
        <f>VLOOKUP(A67,geo_id_table!$A$2:$F$105,6,FALSE)</f>
        <v>Snake River - Hells Canyon TMDL</v>
      </c>
      <c r="E67" s="5" t="s">
        <v>0</v>
      </c>
      <c r="F67" s="20" t="s">
        <v>270</v>
      </c>
      <c r="G67" s="5" t="s">
        <v>29</v>
      </c>
      <c r="H67" s="5" t="s">
        <v>7</v>
      </c>
      <c r="I67" s="2">
        <v>2829</v>
      </c>
      <c r="J67" s="2" t="s">
        <v>30</v>
      </c>
      <c r="K67" s="2" t="s">
        <v>15</v>
      </c>
      <c r="L67" s="3">
        <v>43586</v>
      </c>
      <c r="M67" s="3">
        <v>43738</v>
      </c>
    </row>
    <row r="68" spans="1:16" x14ac:dyDescent="0.25">
      <c r="A68" t="s">
        <v>161</v>
      </c>
      <c r="B68">
        <f>VLOOKUP(A68,geo_id_table!$A$2:$F$105,4,FALSE)</f>
        <v>10007</v>
      </c>
      <c r="C68">
        <f>VLOOKUP(A68,geo_id_table!$A$2:$F$105,5,FALSE)</f>
        <v>2003</v>
      </c>
      <c r="D68" s="5" t="str">
        <f>VLOOKUP(A68,geo_id_table!$A$2:$F$105,6,FALSE)</f>
        <v>Snake River - Hells Canyon TMDL</v>
      </c>
      <c r="E68" s="5" t="s">
        <v>0</v>
      </c>
      <c r="F68" s="20" t="s">
        <v>270</v>
      </c>
      <c r="G68" s="5" t="s">
        <v>29</v>
      </c>
      <c r="H68" s="5" t="s">
        <v>7</v>
      </c>
      <c r="I68" s="2">
        <v>2735</v>
      </c>
      <c r="J68" s="2" t="s">
        <v>30</v>
      </c>
      <c r="K68" s="2" t="s">
        <v>15</v>
      </c>
      <c r="L68" s="3">
        <v>43586</v>
      </c>
      <c r="M68" s="3">
        <v>43738</v>
      </c>
    </row>
    <row r="69" spans="1:16" x14ac:dyDescent="0.25">
      <c r="A69" t="s">
        <v>160</v>
      </c>
      <c r="B69">
        <f>VLOOKUP(A69,geo_id_table!$A$2:$F$105,4,FALSE)</f>
        <v>10007</v>
      </c>
      <c r="C69">
        <f>VLOOKUP(A69,geo_id_table!$A$2:$F$105,5,FALSE)</f>
        <v>2003</v>
      </c>
      <c r="D69" s="5" t="str">
        <f>VLOOKUP(A69,geo_id_table!$A$2:$F$105,6,FALSE)</f>
        <v>Snake River - Hells Canyon TMDL</v>
      </c>
      <c r="E69" s="5" t="s">
        <v>0</v>
      </c>
      <c r="F69" s="20" t="s">
        <v>270</v>
      </c>
      <c r="G69" s="5" t="s">
        <v>29</v>
      </c>
      <c r="H69" s="5" t="s">
        <v>6</v>
      </c>
      <c r="I69" s="2">
        <v>7.0000000000000007E-2</v>
      </c>
      <c r="J69" s="2" t="s">
        <v>12</v>
      </c>
      <c r="K69" s="2" t="s">
        <v>15</v>
      </c>
      <c r="L69" s="3">
        <v>43586</v>
      </c>
      <c r="M69" s="3">
        <v>43738</v>
      </c>
    </row>
    <row r="70" spans="1:16" x14ac:dyDescent="0.25">
      <c r="A70" t="s">
        <v>159</v>
      </c>
      <c r="B70">
        <f>VLOOKUP(A70,geo_id_table!$A$2:$F$105,4,FALSE)</f>
        <v>10007</v>
      </c>
      <c r="C70">
        <f>VLOOKUP(A70,geo_id_table!$A$2:$F$105,5,FALSE)</f>
        <v>2003</v>
      </c>
      <c r="D70" s="5" t="str">
        <f>VLOOKUP(A70,geo_id_table!$A$2:$F$105,6,FALSE)</f>
        <v>Snake River - Hells Canyon TMDL</v>
      </c>
      <c r="E70" s="5" t="s">
        <v>11</v>
      </c>
      <c r="F70" s="20" t="s">
        <v>271</v>
      </c>
      <c r="G70" s="5" t="s">
        <v>95</v>
      </c>
      <c r="H70" s="5" t="s">
        <v>6</v>
      </c>
      <c r="I70" s="2">
        <v>50</v>
      </c>
      <c r="J70" s="2" t="s">
        <v>12</v>
      </c>
      <c r="K70" s="2" t="s">
        <v>13</v>
      </c>
      <c r="L70" s="3">
        <v>43466</v>
      </c>
      <c r="M70" s="3">
        <v>43830</v>
      </c>
    </row>
    <row r="71" spans="1:16" x14ac:dyDescent="0.25">
      <c r="A71" t="s">
        <v>159</v>
      </c>
      <c r="B71">
        <f>VLOOKUP(A71,geo_id_table!$A$2:$F$105,4,FALSE)</f>
        <v>10007</v>
      </c>
      <c r="C71">
        <f>VLOOKUP(A71,geo_id_table!$A$2:$F$105,5,FALSE)</f>
        <v>2003</v>
      </c>
      <c r="D71" s="5" t="str">
        <f>VLOOKUP(A71,geo_id_table!$A$2:$F$105,6,FALSE)</f>
        <v>Snake River - Hells Canyon TMDL</v>
      </c>
      <c r="E71" s="5" t="s">
        <v>11</v>
      </c>
      <c r="F71" s="20" t="s">
        <v>271</v>
      </c>
      <c r="G71" s="5" t="s">
        <v>95</v>
      </c>
      <c r="H71" s="5" t="s">
        <v>6</v>
      </c>
      <c r="I71" s="2">
        <v>80</v>
      </c>
      <c r="J71" s="2" t="s">
        <v>12</v>
      </c>
      <c r="K71" s="2" t="s">
        <v>15</v>
      </c>
      <c r="L71" s="3">
        <v>43466</v>
      </c>
      <c r="M71" s="3">
        <v>43830</v>
      </c>
      <c r="N71" t="s">
        <v>16</v>
      </c>
    </row>
    <row r="72" spans="1:16" x14ac:dyDescent="0.25">
      <c r="A72" t="s">
        <v>318</v>
      </c>
      <c r="B72">
        <f>VLOOKUP(A72,geo_id_table!$A$2:$F$105,4,FALSE)</f>
        <v>30358</v>
      </c>
      <c r="C72">
        <f>VLOOKUP(A72,geo_id_table!$A$2:$F$105,5,FALSE)</f>
        <v>2006</v>
      </c>
      <c r="D72" s="5" t="str">
        <f>VLOOKUP(A72,geo_id_table!$A$2:$F$105,6,FALSE)</f>
        <v>Umpqua Basin TMDL and WQMP</v>
      </c>
      <c r="E72" s="5" t="s">
        <v>310</v>
      </c>
      <c r="G72" s="5" t="s">
        <v>319</v>
      </c>
      <c r="H72" s="5" t="s">
        <v>6</v>
      </c>
      <c r="I72" s="2">
        <v>3</v>
      </c>
      <c r="J72" s="2" t="s">
        <v>3</v>
      </c>
      <c r="K72" s="23" t="s">
        <v>15</v>
      </c>
      <c r="L72" s="3">
        <v>43952</v>
      </c>
      <c r="M72" s="3">
        <v>44135</v>
      </c>
      <c r="O72" t="s">
        <v>184</v>
      </c>
      <c r="P72" t="s">
        <v>322</v>
      </c>
    </row>
    <row r="73" spans="1:16" x14ac:dyDescent="0.25">
      <c r="A73" t="s">
        <v>318</v>
      </c>
      <c r="B73">
        <f>VLOOKUP(A73,geo_id_table!$A$2:$F$105,4,FALSE)</f>
        <v>30358</v>
      </c>
      <c r="C73">
        <f>VLOOKUP(A73,geo_id_table!$A$2:$F$105,5,FALSE)</f>
        <v>2006</v>
      </c>
      <c r="D73" s="5" t="str">
        <f>VLOOKUP(A73,geo_id_table!$A$2:$F$105,6,FALSE)</f>
        <v>Umpqua Basin TMDL and WQMP</v>
      </c>
      <c r="E73" s="5" t="s">
        <v>0</v>
      </c>
      <c r="F73" s="20" t="s">
        <v>270</v>
      </c>
      <c r="G73" s="5" t="s">
        <v>319</v>
      </c>
      <c r="H73" s="5" t="s">
        <v>6</v>
      </c>
      <c r="I73" s="2">
        <v>11</v>
      </c>
      <c r="J73" s="2" t="s">
        <v>3</v>
      </c>
      <c r="K73" s="23" t="s">
        <v>15</v>
      </c>
      <c r="L73" s="3">
        <v>43952</v>
      </c>
      <c r="M73" s="3">
        <v>44135</v>
      </c>
      <c r="O73" t="s">
        <v>184</v>
      </c>
      <c r="P73" t="s">
        <v>322</v>
      </c>
    </row>
    <row r="74" spans="1:16" x14ac:dyDescent="0.25">
      <c r="A74" t="s">
        <v>318</v>
      </c>
      <c r="B74">
        <f>VLOOKUP(A74,geo_id_table!$A$2:$F$105,4,FALSE)</f>
        <v>30358</v>
      </c>
      <c r="C74">
        <f>VLOOKUP(A74,geo_id_table!$A$2:$F$105,5,FALSE)</f>
        <v>2006</v>
      </c>
      <c r="D74" s="5" t="str">
        <f>VLOOKUP(A74,geo_id_table!$A$2:$F$105,6,FALSE)</f>
        <v>Umpqua Basin TMDL and WQMP</v>
      </c>
      <c r="E74" s="5" t="s">
        <v>310</v>
      </c>
      <c r="G74" s="5" t="s">
        <v>319</v>
      </c>
      <c r="H74" s="5" t="s">
        <v>7</v>
      </c>
      <c r="I74" s="2">
        <v>0.73</v>
      </c>
      <c r="J74" s="2" t="s">
        <v>42</v>
      </c>
      <c r="K74" s="2" t="s">
        <v>15</v>
      </c>
      <c r="L74" s="3">
        <v>43952</v>
      </c>
      <c r="M74" s="3">
        <v>44135</v>
      </c>
      <c r="O74" t="s">
        <v>45</v>
      </c>
      <c r="P74" t="s">
        <v>322</v>
      </c>
    </row>
    <row r="75" spans="1:16" x14ac:dyDescent="0.25">
      <c r="A75" t="s">
        <v>318</v>
      </c>
      <c r="B75">
        <f>VLOOKUP(A75,geo_id_table!$A$2:$F$105,4,FALSE)</f>
        <v>30358</v>
      </c>
      <c r="C75">
        <f>VLOOKUP(A75,geo_id_table!$A$2:$F$105,5,FALSE)</f>
        <v>2006</v>
      </c>
      <c r="D75" s="5" t="str">
        <f>VLOOKUP(A75,geo_id_table!$A$2:$F$105,6,FALSE)</f>
        <v>Umpqua Basin TMDL and WQMP</v>
      </c>
      <c r="E75" s="5" t="s">
        <v>0</v>
      </c>
      <c r="F75" s="20" t="s">
        <v>270</v>
      </c>
      <c r="G75" s="5" t="s">
        <v>319</v>
      </c>
      <c r="H75" s="5" t="s">
        <v>7</v>
      </c>
      <c r="I75" s="2">
        <v>2.7</v>
      </c>
      <c r="J75" s="2" t="s">
        <v>42</v>
      </c>
      <c r="K75" s="2" t="s">
        <v>15</v>
      </c>
      <c r="L75" s="3">
        <v>43952</v>
      </c>
      <c r="M75" s="3">
        <v>44135</v>
      </c>
      <c r="O75" t="s">
        <v>45</v>
      </c>
      <c r="P75" t="s">
        <v>322</v>
      </c>
    </row>
    <row r="76" spans="1:16" x14ac:dyDescent="0.25">
      <c r="A76" t="s">
        <v>321</v>
      </c>
      <c r="B76">
        <f>VLOOKUP(A76,geo_id_table!$A$2:$F$105,4,FALSE)</f>
        <v>30358</v>
      </c>
      <c r="C76">
        <f>VLOOKUP(A76,geo_id_table!$A$2:$F$105,5,FALSE)</f>
        <v>2006</v>
      </c>
      <c r="D76" s="5" t="str">
        <f>VLOOKUP(A76,geo_id_table!$A$2:$F$105,6,FALSE)</f>
        <v>Umpqua Basin TMDL and WQMP</v>
      </c>
      <c r="E76" s="5" t="s">
        <v>36</v>
      </c>
      <c r="G76" s="5" t="s">
        <v>323</v>
      </c>
      <c r="H76" s="5" t="s">
        <v>7</v>
      </c>
      <c r="I76" s="2">
        <v>0.03</v>
      </c>
      <c r="J76" s="2" t="s">
        <v>42</v>
      </c>
      <c r="K76" s="2" t="s">
        <v>15</v>
      </c>
      <c r="L76" s="3">
        <v>43983</v>
      </c>
      <c r="M76" s="3">
        <v>44104</v>
      </c>
      <c r="O76" t="s">
        <v>45</v>
      </c>
      <c r="P76" t="s">
        <v>316</v>
      </c>
    </row>
    <row r="77" spans="1:16" x14ac:dyDescent="0.25">
      <c r="A77" t="s">
        <v>321</v>
      </c>
      <c r="B77">
        <f>VLOOKUP(A77,geo_id_table!$A$2:$F$105,4,FALSE)</f>
        <v>30358</v>
      </c>
      <c r="C77">
        <f>VLOOKUP(A77,geo_id_table!$A$2:$F$105,5,FALSE)</f>
        <v>2006</v>
      </c>
      <c r="D77" s="5" t="str">
        <f>VLOOKUP(A77,geo_id_table!$A$2:$F$105,6,FALSE)</f>
        <v>Umpqua Basin TMDL and WQMP</v>
      </c>
      <c r="E77" s="5" t="s">
        <v>310</v>
      </c>
      <c r="G77" s="5" t="s">
        <v>323</v>
      </c>
      <c r="H77" s="5" t="s">
        <v>7</v>
      </c>
      <c r="I77" s="2">
        <v>0.02</v>
      </c>
      <c r="J77" s="2" t="s">
        <v>42</v>
      </c>
      <c r="K77" s="2" t="s">
        <v>15</v>
      </c>
      <c r="L77" s="3">
        <v>43983</v>
      </c>
      <c r="M77" s="3">
        <v>44104</v>
      </c>
      <c r="O77" t="s">
        <v>45</v>
      </c>
      <c r="P77" t="s">
        <v>316</v>
      </c>
    </row>
    <row r="78" spans="1:16" x14ac:dyDescent="0.25">
      <c r="A78" t="s">
        <v>309</v>
      </c>
      <c r="B78">
        <f>VLOOKUP(A78,geo_id_table!$A$2:$F$105,4,FALSE)</f>
        <v>30358</v>
      </c>
      <c r="C78">
        <f>VLOOKUP(A78,geo_id_table!$A$2:$F$105,5,FALSE)</f>
        <v>2006</v>
      </c>
      <c r="D78" s="5" t="str">
        <f>VLOOKUP(A78,geo_id_table!$A$2:$F$105,6,FALSE)</f>
        <v>Umpqua Basin TMDL and WQMP</v>
      </c>
      <c r="E78" s="5" t="s">
        <v>310</v>
      </c>
      <c r="G78" s="5" t="s">
        <v>92</v>
      </c>
      <c r="H78" s="5" t="s">
        <v>7</v>
      </c>
      <c r="I78" s="2">
        <v>0.7</v>
      </c>
      <c r="J78" s="2" t="s">
        <v>42</v>
      </c>
      <c r="K78" s="2" t="s">
        <v>15</v>
      </c>
      <c r="L78" s="3">
        <v>43983</v>
      </c>
      <c r="M78" s="3">
        <v>44135</v>
      </c>
      <c r="O78" t="s">
        <v>45</v>
      </c>
    </row>
    <row r="79" spans="1:16" x14ac:dyDescent="0.25">
      <c r="A79" t="s">
        <v>309</v>
      </c>
      <c r="B79">
        <f>VLOOKUP(A79,geo_id_table!$A$2:$F$105,4,FALSE)</f>
        <v>30358</v>
      </c>
      <c r="C79">
        <f>VLOOKUP(A79,geo_id_table!$A$2:$F$105,5,FALSE)</f>
        <v>2006</v>
      </c>
      <c r="D79" s="5" t="str">
        <f>VLOOKUP(A79,geo_id_table!$A$2:$F$105,6,FALSE)</f>
        <v>Umpqua Basin TMDL and WQMP</v>
      </c>
      <c r="E79" s="5" t="s">
        <v>0</v>
      </c>
      <c r="F79" s="20" t="s">
        <v>270</v>
      </c>
      <c r="G79" s="5" t="s">
        <v>92</v>
      </c>
      <c r="H79" s="5" t="s">
        <v>7</v>
      </c>
      <c r="I79" s="2">
        <v>1</v>
      </c>
      <c r="J79" s="2" t="s">
        <v>42</v>
      </c>
      <c r="K79" s="2" t="s">
        <v>15</v>
      </c>
      <c r="L79" s="3">
        <v>43983</v>
      </c>
      <c r="M79" s="3">
        <v>44135</v>
      </c>
      <c r="O79" t="s">
        <v>45</v>
      </c>
    </row>
    <row r="80" spans="1:16" x14ac:dyDescent="0.25">
      <c r="A80" t="s">
        <v>309</v>
      </c>
      <c r="B80">
        <f>VLOOKUP(A80,geo_id_table!$A$2:$F$105,4,FALSE)</f>
        <v>30358</v>
      </c>
      <c r="C80">
        <f>VLOOKUP(A80,geo_id_table!$A$2:$F$105,5,FALSE)</f>
        <v>2006</v>
      </c>
      <c r="D80" s="5" t="str">
        <f>VLOOKUP(A80,geo_id_table!$A$2:$F$105,6,FALSE)</f>
        <v>Umpqua Basin TMDL and WQMP</v>
      </c>
      <c r="E80" s="5" t="s">
        <v>311</v>
      </c>
      <c r="G80" s="5" t="s">
        <v>92</v>
      </c>
      <c r="H80" s="5" t="s">
        <v>312</v>
      </c>
      <c r="I80" s="2">
        <v>67</v>
      </c>
      <c r="J80" s="2" t="s">
        <v>122</v>
      </c>
      <c r="K80" s="2" t="s">
        <v>15</v>
      </c>
      <c r="L80" s="3">
        <v>43466</v>
      </c>
      <c r="M80" s="3">
        <v>43830</v>
      </c>
      <c r="O80" t="s">
        <v>45</v>
      </c>
      <c r="P80" t="s">
        <v>313</v>
      </c>
    </row>
    <row r="81" spans="1:16" x14ac:dyDescent="0.25">
      <c r="A81" t="s">
        <v>308</v>
      </c>
      <c r="B81">
        <f>VLOOKUP(A81,geo_id_table!$A$2:$F$105,4,FALSE)</f>
        <v>30358</v>
      </c>
      <c r="C81">
        <f>VLOOKUP(A81,geo_id_table!$A$2:$F$105,5,FALSE)</f>
        <v>2006</v>
      </c>
      <c r="D81" s="5" t="str">
        <f>VLOOKUP(A81,geo_id_table!$A$2:$F$105,6,FALSE)</f>
        <v>Umpqua Basin TMDL and WQMP</v>
      </c>
      <c r="E81" s="5" t="s">
        <v>44</v>
      </c>
      <c r="F81" s="5" t="s">
        <v>273</v>
      </c>
      <c r="G81" s="5" t="s">
        <v>61</v>
      </c>
      <c r="H81" s="5" t="s">
        <v>6</v>
      </c>
      <c r="I81" s="2">
        <v>0.7</v>
      </c>
      <c r="J81" s="2" t="s">
        <v>12</v>
      </c>
      <c r="K81" s="23" t="s">
        <v>15</v>
      </c>
      <c r="L81" s="3">
        <v>44119</v>
      </c>
      <c r="M81" s="3">
        <v>43966</v>
      </c>
      <c r="O81" t="s">
        <v>45</v>
      </c>
    </row>
    <row r="82" spans="1:16" x14ac:dyDescent="0.25">
      <c r="A82" t="s">
        <v>320</v>
      </c>
      <c r="B82">
        <f>VLOOKUP(A82,geo_id_table!$A$2:$F$105,4,FALSE)</f>
        <v>30358</v>
      </c>
      <c r="C82">
        <f>VLOOKUP(A82,geo_id_table!$A$2:$F$105,5,FALSE)</f>
        <v>2006</v>
      </c>
      <c r="D82" s="5" t="str">
        <f>VLOOKUP(A82,geo_id_table!$A$2:$F$105,6,FALSE)</f>
        <v>Umpqua Basin TMDL and WQMP</v>
      </c>
      <c r="E82" s="5" t="s">
        <v>36</v>
      </c>
      <c r="G82" s="5" t="s">
        <v>323</v>
      </c>
      <c r="H82" s="5" t="s">
        <v>7</v>
      </c>
      <c r="I82" s="2">
        <v>2.2000000000000002</v>
      </c>
      <c r="J82" s="2" t="s">
        <v>42</v>
      </c>
      <c r="K82" s="2" t="s">
        <v>15</v>
      </c>
      <c r="L82" s="3">
        <v>43983</v>
      </c>
      <c r="M82" s="3">
        <v>44104</v>
      </c>
      <c r="O82" t="s">
        <v>45</v>
      </c>
      <c r="P82" t="s">
        <v>316</v>
      </c>
    </row>
    <row r="83" spans="1:16" x14ac:dyDescent="0.25">
      <c r="A83" t="s">
        <v>320</v>
      </c>
      <c r="B83">
        <f>VLOOKUP(A83,geo_id_table!$A$2:$F$105,4,FALSE)</f>
        <v>30358</v>
      </c>
      <c r="C83">
        <f>VLOOKUP(A83,geo_id_table!$A$2:$F$105,5,FALSE)</f>
        <v>2006</v>
      </c>
      <c r="D83" s="5" t="str">
        <f>VLOOKUP(A83,geo_id_table!$A$2:$F$105,6,FALSE)</f>
        <v>Umpqua Basin TMDL and WQMP</v>
      </c>
      <c r="E83" s="5" t="s">
        <v>310</v>
      </c>
      <c r="G83" s="5" t="s">
        <v>323</v>
      </c>
      <c r="H83" s="5" t="s">
        <v>7</v>
      </c>
      <c r="I83" s="2">
        <v>1.4</v>
      </c>
      <c r="J83" s="2" t="s">
        <v>42</v>
      </c>
      <c r="K83" s="2" t="s">
        <v>15</v>
      </c>
      <c r="L83" s="3">
        <v>43983</v>
      </c>
      <c r="M83" s="3">
        <v>44104</v>
      </c>
      <c r="O83" t="s">
        <v>45</v>
      </c>
      <c r="P83" t="s">
        <v>316</v>
      </c>
    </row>
    <row r="84" spans="1:16" x14ac:dyDescent="0.25">
      <c r="A84" t="s">
        <v>324</v>
      </c>
      <c r="B84">
        <f>VLOOKUP(A84,geo_id_table!$A$2:$F$105,4,FALSE)</f>
        <v>30358</v>
      </c>
      <c r="C84">
        <f>VLOOKUP(A84,geo_id_table!$A$2:$F$105,5,FALSE)</f>
        <v>2006</v>
      </c>
      <c r="D84" s="5" t="str">
        <f>VLOOKUP(A84,geo_id_table!$A$2:$F$105,6,FALSE)</f>
        <v>Umpqua Basin TMDL and WQMP</v>
      </c>
      <c r="E84" s="5" t="s">
        <v>310</v>
      </c>
      <c r="G84" s="5" t="s">
        <v>319</v>
      </c>
      <c r="H84" s="5" t="s">
        <v>7</v>
      </c>
      <c r="I84" s="2">
        <v>2.1</v>
      </c>
      <c r="J84" s="2" t="s">
        <v>42</v>
      </c>
      <c r="K84" s="2" t="s">
        <v>15</v>
      </c>
      <c r="L84" s="3">
        <v>43952</v>
      </c>
      <c r="M84" s="3">
        <v>44135</v>
      </c>
      <c r="O84" t="s">
        <v>45</v>
      </c>
    </row>
    <row r="85" spans="1:16" x14ac:dyDescent="0.25">
      <c r="A85" t="s">
        <v>324</v>
      </c>
      <c r="B85">
        <f>VLOOKUP(A85,geo_id_table!$A$2:$F$105,4,FALSE)</f>
        <v>30358</v>
      </c>
      <c r="C85">
        <f>VLOOKUP(A85,geo_id_table!$A$2:$F$105,5,FALSE)</f>
        <v>2006</v>
      </c>
      <c r="D85" s="5" t="str">
        <f>VLOOKUP(A85,geo_id_table!$A$2:$F$105,6,FALSE)</f>
        <v>Umpqua Basin TMDL and WQMP</v>
      </c>
      <c r="E85" s="5" t="s">
        <v>0</v>
      </c>
      <c r="F85" s="20" t="s">
        <v>270</v>
      </c>
      <c r="G85" s="5" t="s">
        <v>319</v>
      </c>
      <c r="H85" s="5" t="s">
        <v>7</v>
      </c>
      <c r="I85" s="2">
        <v>6.3</v>
      </c>
      <c r="J85" s="2" t="s">
        <v>42</v>
      </c>
      <c r="K85" s="2" t="s">
        <v>15</v>
      </c>
      <c r="L85" s="3">
        <v>43952</v>
      </c>
      <c r="M85" s="3">
        <v>44135</v>
      </c>
      <c r="O85" t="s">
        <v>45</v>
      </c>
    </row>
    <row r="86" spans="1:16" x14ac:dyDescent="0.25">
      <c r="A86" t="s">
        <v>325</v>
      </c>
      <c r="B86">
        <f>VLOOKUP(A86,geo_id_table!$A$2:$F$105,4,FALSE)</f>
        <v>30358</v>
      </c>
      <c r="C86">
        <f>VLOOKUP(A86,geo_id_table!$A$2:$F$105,5,FALSE)</f>
        <v>2006</v>
      </c>
      <c r="D86" s="5" t="str">
        <f>VLOOKUP(A86,geo_id_table!$A$2:$F$105,6,FALSE)</f>
        <v>Umpqua Basin TMDL and WQMP</v>
      </c>
      <c r="E86" s="5" t="s">
        <v>36</v>
      </c>
      <c r="G86" s="5" t="s">
        <v>92</v>
      </c>
      <c r="H86" s="5" t="s">
        <v>7</v>
      </c>
      <c r="I86" s="2">
        <v>2.1</v>
      </c>
      <c r="J86" s="2" t="s">
        <v>42</v>
      </c>
      <c r="K86" s="2" t="s">
        <v>15</v>
      </c>
      <c r="L86" s="3">
        <v>43998</v>
      </c>
      <c r="M86" s="3">
        <v>44074</v>
      </c>
      <c r="O86" t="s">
        <v>45</v>
      </c>
      <c r="P86" t="s">
        <v>316</v>
      </c>
    </row>
    <row r="87" spans="1:16" x14ac:dyDescent="0.25">
      <c r="A87" t="s">
        <v>325</v>
      </c>
      <c r="B87">
        <f>VLOOKUP(A87,geo_id_table!$A$2:$F$105,4,FALSE)</f>
        <v>30358</v>
      </c>
      <c r="C87">
        <f>VLOOKUP(A87,geo_id_table!$A$2:$F$105,5,FALSE)</f>
        <v>2006</v>
      </c>
      <c r="D87" s="5" t="str">
        <f>VLOOKUP(A87,geo_id_table!$A$2:$F$105,6,FALSE)</f>
        <v>Umpqua Basin TMDL and WQMP</v>
      </c>
      <c r="E87" s="5" t="s">
        <v>310</v>
      </c>
      <c r="G87" s="5" t="s">
        <v>92</v>
      </c>
      <c r="H87" s="5" t="s">
        <v>7</v>
      </c>
      <c r="I87" s="2">
        <v>7.1</v>
      </c>
      <c r="J87" s="2" t="s">
        <v>42</v>
      </c>
      <c r="K87" s="2" t="s">
        <v>15</v>
      </c>
      <c r="L87" s="3">
        <v>43998</v>
      </c>
      <c r="M87" s="3">
        <v>44074</v>
      </c>
      <c r="O87" t="s">
        <v>45</v>
      </c>
      <c r="P87" t="s">
        <v>316</v>
      </c>
    </row>
    <row r="88" spans="1:16" x14ac:dyDescent="0.25">
      <c r="A88" t="s">
        <v>147</v>
      </c>
      <c r="B88">
        <f>VLOOKUP(A88,geo_id_table!$A$2:$F$105,4,FALSE)</f>
        <v>30674</v>
      </c>
      <c r="C88">
        <f>VLOOKUP(A88,geo_id_table!$A$2:$F$105,5,FALSE)</f>
        <v>2006</v>
      </c>
      <c r="D88" s="5" t="str">
        <f>VLOOKUP(A88,geo_id_table!$A$2:$F$105,6,FALSE)</f>
        <v>Willamette Basin TMDL</v>
      </c>
      <c r="E88" s="5" t="s">
        <v>23</v>
      </c>
      <c r="F88" s="5" t="s">
        <v>23</v>
      </c>
      <c r="G88" s="5" t="s">
        <v>23</v>
      </c>
      <c r="H88" s="5" t="s">
        <v>48</v>
      </c>
      <c r="J88" s="2" t="s">
        <v>22</v>
      </c>
      <c r="K88" s="11" t="s">
        <v>65</v>
      </c>
      <c r="L88" s="3">
        <v>43466</v>
      </c>
      <c r="M88" s="3">
        <v>43830</v>
      </c>
      <c r="N88" t="s">
        <v>51</v>
      </c>
      <c r="O88" t="s">
        <v>53</v>
      </c>
    </row>
    <row r="89" spans="1:16" x14ac:dyDescent="0.25">
      <c r="A89" t="s">
        <v>147</v>
      </c>
      <c r="B89">
        <f>VLOOKUP(A89,geo_id_table!$A$2:$F$105,4,FALSE)</f>
        <v>30674</v>
      </c>
      <c r="C89">
        <f>VLOOKUP(A89,geo_id_table!$A$2:$F$105,5,FALSE)</f>
        <v>2006</v>
      </c>
      <c r="D89" s="5" t="str">
        <f>VLOOKUP(A89,geo_id_table!$A$2:$F$105,6,FALSE)</f>
        <v>Willamette Basin TMDL</v>
      </c>
      <c r="E89" s="5" t="s">
        <v>11</v>
      </c>
      <c r="F89" s="20" t="s">
        <v>271</v>
      </c>
      <c r="G89" s="5" t="s">
        <v>23</v>
      </c>
      <c r="H89" s="5" t="s">
        <v>6</v>
      </c>
      <c r="J89" s="2" t="s">
        <v>12</v>
      </c>
      <c r="K89" s="11" t="s">
        <v>65</v>
      </c>
      <c r="L89" s="3">
        <v>43466</v>
      </c>
      <c r="M89" s="3">
        <v>43830</v>
      </c>
      <c r="N89" t="s">
        <v>49</v>
      </c>
      <c r="O89" t="s">
        <v>53</v>
      </c>
    </row>
    <row r="90" spans="1:16" x14ac:dyDescent="0.25">
      <c r="A90" t="s">
        <v>147</v>
      </c>
      <c r="B90">
        <f>VLOOKUP(A90,geo_id_table!$A$2:$F$105,4,FALSE)</f>
        <v>30674</v>
      </c>
      <c r="C90">
        <f>VLOOKUP(A90,geo_id_table!$A$2:$F$105,5,FALSE)</f>
        <v>2006</v>
      </c>
      <c r="D90" s="5" t="str">
        <f>VLOOKUP(A90,geo_id_table!$A$2:$F$105,6,FALSE)</f>
        <v>Willamette Basin TMDL</v>
      </c>
      <c r="E90" s="5" t="s">
        <v>11</v>
      </c>
      <c r="F90" s="20" t="s">
        <v>271</v>
      </c>
      <c r="G90" s="5" t="s">
        <v>23</v>
      </c>
      <c r="H90" s="5" t="s">
        <v>7</v>
      </c>
      <c r="J90" s="2" t="s">
        <v>30</v>
      </c>
      <c r="K90" s="11" t="s">
        <v>65</v>
      </c>
      <c r="L90" s="3">
        <v>43466</v>
      </c>
      <c r="M90" s="3">
        <v>43830</v>
      </c>
      <c r="N90" t="s">
        <v>54</v>
      </c>
      <c r="O90" t="s">
        <v>53</v>
      </c>
    </row>
    <row r="91" spans="1:16" x14ac:dyDescent="0.25">
      <c r="A91" t="s">
        <v>158</v>
      </c>
      <c r="B91">
        <f>VLOOKUP(A91,geo_id_table!$A$2:$F$105,4,FALSE)</f>
        <v>30674</v>
      </c>
      <c r="C91">
        <f>VLOOKUP(A91,geo_id_table!$A$2:$F$105,5,FALSE)</f>
        <v>2006</v>
      </c>
      <c r="D91" s="5" t="str">
        <f>VLOOKUP(A91,geo_id_table!$A$2:$F$105,6,FALSE)</f>
        <v>Willamette Basin TMDL</v>
      </c>
      <c r="E91" s="5" t="s">
        <v>58</v>
      </c>
      <c r="G91" s="5" t="s">
        <v>61</v>
      </c>
      <c r="H91" s="5" t="s">
        <v>7</v>
      </c>
      <c r="I91" s="2">
        <v>1.6E-2</v>
      </c>
      <c r="J91" s="2" t="s">
        <v>30</v>
      </c>
      <c r="K91" s="11" t="s">
        <v>65</v>
      </c>
      <c r="L91" s="3">
        <v>43466</v>
      </c>
      <c r="M91" s="3">
        <v>43830</v>
      </c>
      <c r="O91" t="s">
        <v>53</v>
      </c>
    </row>
    <row r="92" spans="1:16" x14ac:dyDescent="0.25">
      <c r="A92" t="s">
        <v>158</v>
      </c>
      <c r="B92">
        <f>VLOOKUP(A92,geo_id_table!$A$2:$F$105,4,FALSE)</f>
        <v>30674</v>
      </c>
      <c r="C92">
        <f>VLOOKUP(A92,geo_id_table!$A$2:$F$105,5,FALSE)</f>
        <v>2006</v>
      </c>
      <c r="D92" s="5" t="str">
        <f>VLOOKUP(A92,geo_id_table!$A$2:$F$105,6,FALSE)</f>
        <v>Willamette Basin TMDL</v>
      </c>
      <c r="E92" s="5" t="s">
        <v>36</v>
      </c>
      <c r="G92" s="5" t="s">
        <v>61</v>
      </c>
      <c r="H92" s="5" t="s">
        <v>7</v>
      </c>
      <c r="I92" s="2">
        <v>6.8000000000000005E-2</v>
      </c>
      <c r="J92" s="2" t="s">
        <v>30</v>
      </c>
      <c r="K92" s="11" t="s">
        <v>65</v>
      </c>
      <c r="L92" s="3">
        <v>43466</v>
      </c>
      <c r="M92" s="3">
        <v>43830</v>
      </c>
      <c r="O92" t="s">
        <v>53</v>
      </c>
    </row>
    <row r="93" spans="1:16" x14ac:dyDescent="0.25">
      <c r="A93" t="s">
        <v>158</v>
      </c>
      <c r="B93">
        <f>VLOOKUP(A93,geo_id_table!$A$2:$F$105,4,FALSE)</f>
        <v>30674</v>
      </c>
      <c r="C93">
        <f>VLOOKUP(A93,geo_id_table!$A$2:$F$105,5,FALSE)</f>
        <v>2006</v>
      </c>
      <c r="D93" s="5" t="str">
        <f>VLOOKUP(A93,geo_id_table!$A$2:$F$105,6,FALSE)</f>
        <v>Willamette Basin TMDL</v>
      </c>
      <c r="E93" s="5" t="s">
        <v>57</v>
      </c>
      <c r="G93" s="5" t="s">
        <v>61</v>
      </c>
      <c r="H93" s="5" t="s">
        <v>7</v>
      </c>
      <c r="I93" s="2">
        <v>53.3</v>
      </c>
      <c r="J93" s="2" t="s">
        <v>30</v>
      </c>
      <c r="K93" s="11" t="s">
        <v>65</v>
      </c>
      <c r="L93" s="3">
        <v>43466</v>
      </c>
      <c r="M93" s="3">
        <v>43830</v>
      </c>
      <c r="O93" t="s">
        <v>53</v>
      </c>
    </row>
    <row r="94" spans="1:16" x14ac:dyDescent="0.25">
      <c r="A94" t="s">
        <v>158</v>
      </c>
      <c r="B94">
        <f>VLOOKUP(A94,geo_id_table!$A$2:$F$105,4,FALSE)</f>
        <v>30674</v>
      </c>
      <c r="C94">
        <f>VLOOKUP(A94,geo_id_table!$A$2:$F$105,5,FALSE)</f>
        <v>2006</v>
      </c>
      <c r="D94" s="5" t="str">
        <f>VLOOKUP(A94,geo_id_table!$A$2:$F$105,6,FALSE)</f>
        <v>Willamette Basin TMDL</v>
      </c>
      <c r="E94" s="5" t="s">
        <v>59</v>
      </c>
      <c r="G94" s="5" t="s">
        <v>61</v>
      </c>
      <c r="H94" s="5" t="s">
        <v>7</v>
      </c>
      <c r="I94" s="2">
        <v>5.1999999999999998E-2</v>
      </c>
      <c r="J94" s="2" t="s">
        <v>30</v>
      </c>
      <c r="K94" s="11" t="s">
        <v>65</v>
      </c>
      <c r="L94" s="3">
        <v>43466</v>
      </c>
      <c r="M94" s="3">
        <v>43830</v>
      </c>
      <c r="O94" t="s">
        <v>53</v>
      </c>
    </row>
    <row r="95" spans="1:16" x14ac:dyDescent="0.25">
      <c r="A95" t="s">
        <v>158</v>
      </c>
      <c r="B95">
        <f>VLOOKUP(A95,geo_id_table!$A$2:$F$105,4,FALSE)</f>
        <v>30674</v>
      </c>
      <c r="C95">
        <f>VLOOKUP(A95,geo_id_table!$A$2:$F$105,5,FALSE)</f>
        <v>2006</v>
      </c>
      <c r="D95" s="5" t="str">
        <f>VLOOKUP(A95,geo_id_table!$A$2:$F$105,6,FALSE)</f>
        <v>Willamette Basin TMDL</v>
      </c>
      <c r="E95" s="5" t="s">
        <v>55</v>
      </c>
      <c r="G95" s="5" t="s">
        <v>61</v>
      </c>
      <c r="H95" s="5" t="s">
        <v>7</v>
      </c>
      <c r="I95" s="2">
        <v>1.6E-2</v>
      </c>
      <c r="J95" s="2" t="s">
        <v>30</v>
      </c>
      <c r="K95" s="11" t="s">
        <v>65</v>
      </c>
      <c r="L95" s="3">
        <v>43466</v>
      </c>
      <c r="M95" s="3">
        <v>43830</v>
      </c>
      <c r="O95" t="s">
        <v>53</v>
      </c>
    </row>
    <row r="96" spans="1:16" x14ac:dyDescent="0.25">
      <c r="A96" t="s">
        <v>158</v>
      </c>
      <c r="B96">
        <f>VLOOKUP(A96,geo_id_table!$A$2:$F$105,4,FALSE)</f>
        <v>30674</v>
      </c>
      <c r="C96">
        <f>VLOOKUP(A96,geo_id_table!$A$2:$F$105,5,FALSE)</f>
        <v>2006</v>
      </c>
      <c r="D96" s="5" t="str">
        <f>VLOOKUP(A96,geo_id_table!$A$2:$F$105,6,FALSE)</f>
        <v>Willamette Basin TMDL</v>
      </c>
      <c r="E96" s="5" t="s">
        <v>56</v>
      </c>
      <c r="G96" s="5" t="s">
        <v>61</v>
      </c>
      <c r="H96" s="5" t="s">
        <v>7</v>
      </c>
      <c r="I96" s="2">
        <v>2.1</v>
      </c>
      <c r="J96" s="2" t="s">
        <v>30</v>
      </c>
      <c r="K96" s="11" t="s">
        <v>65</v>
      </c>
      <c r="L96" s="3">
        <v>43466</v>
      </c>
      <c r="M96" s="3">
        <v>43830</v>
      </c>
      <c r="O96" t="s">
        <v>53</v>
      </c>
    </row>
    <row r="97" spans="1:16" x14ac:dyDescent="0.25">
      <c r="A97" t="s">
        <v>148</v>
      </c>
      <c r="B97">
        <f>VLOOKUP(A97,geo_id_table!$A$2:$F$105,4,FALSE)</f>
        <v>30674</v>
      </c>
      <c r="C97">
        <f>VLOOKUP(A97,geo_id_table!$A$2:$F$105,5,FALSE)</f>
        <v>2006</v>
      </c>
      <c r="D97" s="5" t="str">
        <f>VLOOKUP(A97,geo_id_table!$A$2:$F$105,6,FALSE)</f>
        <v>Willamette Basin TMDL</v>
      </c>
      <c r="E97" s="5" t="s">
        <v>23</v>
      </c>
      <c r="F97" s="5" t="s">
        <v>23</v>
      </c>
      <c r="G97" s="5" t="s">
        <v>23</v>
      </c>
      <c r="H97" s="5" t="s">
        <v>48</v>
      </c>
      <c r="J97" s="2" t="s">
        <v>22</v>
      </c>
      <c r="K97" s="11" t="s">
        <v>65</v>
      </c>
      <c r="L97" s="3">
        <v>43466</v>
      </c>
      <c r="M97" s="3">
        <v>43830</v>
      </c>
      <c r="N97" t="s">
        <v>52</v>
      </c>
      <c r="O97" t="s">
        <v>53</v>
      </c>
    </row>
    <row r="98" spans="1:16" x14ac:dyDescent="0.25">
      <c r="A98" t="s">
        <v>148</v>
      </c>
      <c r="B98">
        <f>VLOOKUP(A98,geo_id_table!$A$2:$F$105,4,FALSE)</f>
        <v>30674</v>
      </c>
      <c r="C98">
        <f>VLOOKUP(A98,geo_id_table!$A$2:$F$105,5,FALSE)</f>
        <v>2006</v>
      </c>
      <c r="D98" s="5" t="str">
        <f>VLOOKUP(A98,geo_id_table!$A$2:$F$105,6,FALSE)</f>
        <v>Willamette Basin TMDL</v>
      </c>
      <c r="E98" s="5" t="s">
        <v>11</v>
      </c>
      <c r="F98" s="20" t="s">
        <v>271</v>
      </c>
      <c r="G98" s="5" t="s">
        <v>23</v>
      </c>
      <c r="H98" s="5" t="s">
        <v>6</v>
      </c>
      <c r="J98" s="2" t="s">
        <v>12</v>
      </c>
      <c r="K98" s="11" t="s">
        <v>65</v>
      </c>
      <c r="L98" s="3">
        <v>43466</v>
      </c>
      <c r="M98" s="3">
        <v>43830</v>
      </c>
      <c r="N98" t="s">
        <v>50</v>
      </c>
      <c r="O98" t="s">
        <v>53</v>
      </c>
    </row>
    <row r="99" spans="1:16" x14ac:dyDescent="0.25">
      <c r="A99" t="s">
        <v>148</v>
      </c>
      <c r="B99">
        <f>VLOOKUP(A99,geo_id_table!$A$2:$F$105,4,FALSE)</f>
        <v>30674</v>
      </c>
      <c r="C99">
        <f>VLOOKUP(A99,geo_id_table!$A$2:$F$105,5,FALSE)</f>
        <v>2006</v>
      </c>
      <c r="D99" s="5" t="str">
        <f>VLOOKUP(A99,geo_id_table!$A$2:$F$105,6,FALSE)</f>
        <v>Willamette Basin TMDL</v>
      </c>
      <c r="E99" s="5" t="s">
        <v>11</v>
      </c>
      <c r="F99" s="20" t="s">
        <v>271</v>
      </c>
      <c r="G99" s="5" t="s">
        <v>23</v>
      </c>
      <c r="H99" s="5" t="s">
        <v>7</v>
      </c>
      <c r="J99" s="2" t="s">
        <v>30</v>
      </c>
      <c r="K99" s="11" t="s">
        <v>65</v>
      </c>
      <c r="L99" s="3">
        <v>43466</v>
      </c>
      <c r="M99" s="3">
        <v>43830</v>
      </c>
      <c r="N99" t="s">
        <v>54</v>
      </c>
      <c r="O99" t="s">
        <v>53</v>
      </c>
    </row>
    <row r="100" spans="1:16" x14ac:dyDescent="0.25">
      <c r="A100" t="s">
        <v>157</v>
      </c>
      <c r="B100">
        <f>VLOOKUP(A100,geo_id_table!$A$2:$F$105,4,FALSE)</f>
        <v>30674</v>
      </c>
      <c r="C100">
        <f>VLOOKUP(A100,geo_id_table!$A$2:$F$105,5,FALSE)</f>
        <v>2006</v>
      </c>
      <c r="D100" s="5" t="str">
        <f>VLOOKUP(A100,geo_id_table!$A$2:$F$105,6,FALSE)</f>
        <v>Willamette Basin TMDL</v>
      </c>
      <c r="E100" s="5" t="s">
        <v>63</v>
      </c>
      <c r="G100" s="5" t="s">
        <v>61</v>
      </c>
      <c r="H100" s="5" t="s">
        <v>6</v>
      </c>
      <c r="I100" s="2">
        <v>0.8</v>
      </c>
      <c r="J100" s="2" t="s">
        <v>12</v>
      </c>
      <c r="K100" s="2" t="s">
        <v>64</v>
      </c>
      <c r="L100" s="3">
        <v>43466</v>
      </c>
      <c r="M100" s="3">
        <v>43830</v>
      </c>
      <c r="O100" t="s">
        <v>53</v>
      </c>
    </row>
    <row r="101" spans="1:16" x14ac:dyDescent="0.25">
      <c r="A101" t="s">
        <v>156</v>
      </c>
      <c r="B101">
        <f>VLOOKUP(A101,geo_id_table!$A$2:$F$105,4,FALSE)</f>
        <v>30674</v>
      </c>
      <c r="C101">
        <f>VLOOKUP(A101,geo_id_table!$A$2:$F$105,5,FALSE)</f>
        <v>2006</v>
      </c>
      <c r="D101" s="5" t="str">
        <f>VLOOKUP(A101,geo_id_table!$A$2:$F$105,6,FALSE)</f>
        <v>Willamette Basin TMDL</v>
      </c>
      <c r="E101" s="5" t="s">
        <v>23</v>
      </c>
      <c r="F101" s="5" t="s">
        <v>23</v>
      </c>
      <c r="G101" s="5" t="s">
        <v>26</v>
      </c>
      <c r="H101" s="5" t="s">
        <v>48</v>
      </c>
      <c r="I101" s="2">
        <v>17</v>
      </c>
      <c r="J101" s="2" t="s">
        <v>22</v>
      </c>
      <c r="K101" s="2" t="s">
        <v>15</v>
      </c>
      <c r="L101" s="3">
        <v>43466</v>
      </c>
      <c r="M101" s="3">
        <v>43830</v>
      </c>
      <c r="P101" t="s">
        <v>24</v>
      </c>
    </row>
    <row r="102" spans="1:16" x14ac:dyDescent="0.25">
      <c r="A102" t="s">
        <v>156</v>
      </c>
      <c r="B102">
        <f>VLOOKUP(A102,geo_id_table!$A$2:$F$105,4,FALSE)</f>
        <v>30674</v>
      </c>
      <c r="C102">
        <f>VLOOKUP(A102,geo_id_table!$A$2:$F$105,5,FALSE)</f>
        <v>2006</v>
      </c>
      <c r="D102" s="5" t="str">
        <f>VLOOKUP(A102,geo_id_table!$A$2:$F$105,6,FALSE)</f>
        <v>Willamette Basin TMDL</v>
      </c>
      <c r="E102" s="5" t="s">
        <v>11</v>
      </c>
      <c r="F102" s="20" t="s">
        <v>271</v>
      </c>
      <c r="G102" s="5" t="s">
        <v>26</v>
      </c>
      <c r="H102" s="5" t="s">
        <v>6</v>
      </c>
      <c r="I102" s="2">
        <v>15</v>
      </c>
      <c r="J102" s="2" t="s">
        <v>12</v>
      </c>
      <c r="K102" s="2" t="s">
        <v>15</v>
      </c>
      <c r="L102" s="3">
        <v>43466</v>
      </c>
      <c r="M102" s="3">
        <v>43830</v>
      </c>
    </row>
    <row r="103" spans="1:16" x14ac:dyDescent="0.25">
      <c r="A103" t="s">
        <v>155</v>
      </c>
      <c r="B103">
        <f>VLOOKUP(A103,geo_id_table!$A$2:$F$105,4,FALSE)</f>
        <v>33639</v>
      </c>
      <c r="C103">
        <f>VLOOKUP(A103,geo_id_table!$A$2:$F$105,5,FALSE)</f>
        <v>2007</v>
      </c>
      <c r="D103" s="5" t="str">
        <f>VLOOKUP(A103,geo_id_table!$A$2:$F$105,6,FALSE)</f>
        <v>Tenmile Lakes TMDL</v>
      </c>
      <c r="E103" s="5" t="s">
        <v>11</v>
      </c>
      <c r="F103" s="20" t="s">
        <v>271</v>
      </c>
      <c r="G103" s="5" t="s">
        <v>76</v>
      </c>
      <c r="H103" s="5" t="s">
        <v>7</v>
      </c>
      <c r="I103" s="2">
        <v>0.18</v>
      </c>
      <c r="J103" s="2" t="s">
        <v>77</v>
      </c>
      <c r="K103" s="2" t="s">
        <v>2</v>
      </c>
      <c r="L103" s="3">
        <v>43466</v>
      </c>
      <c r="M103" s="3">
        <v>43830</v>
      </c>
      <c r="N103" t="s">
        <v>288</v>
      </c>
    </row>
    <row r="104" spans="1:16" x14ac:dyDescent="0.25">
      <c r="A104" t="s">
        <v>146</v>
      </c>
      <c r="B104">
        <f>VLOOKUP(A104,geo_id_table!$A$2:$F$105,4,FALSE)</f>
        <v>33639</v>
      </c>
      <c r="C104">
        <f>VLOOKUP(A104,geo_id_table!$A$2:$F$105,5,FALSE)</f>
        <v>2007</v>
      </c>
      <c r="D104" s="5" t="str">
        <f>VLOOKUP(A104,geo_id_table!$A$2:$F$105,6,FALSE)</f>
        <v>Tenmile Lakes TMDL</v>
      </c>
      <c r="E104" s="5" t="s">
        <v>0</v>
      </c>
      <c r="F104" s="20" t="s">
        <v>270</v>
      </c>
      <c r="G104" s="5" t="s">
        <v>76</v>
      </c>
      <c r="H104" s="5" t="s">
        <v>6</v>
      </c>
      <c r="I104" s="2">
        <v>7.1</v>
      </c>
      <c r="J104" s="2" t="s">
        <v>3</v>
      </c>
      <c r="K104" s="11" t="s">
        <v>15</v>
      </c>
      <c r="L104" s="3">
        <v>43466</v>
      </c>
      <c r="M104" s="3">
        <v>43830</v>
      </c>
    </row>
    <row r="105" spans="1:16" x14ac:dyDescent="0.25">
      <c r="A105" t="s">
        <v>153</v>
      </c>
      <c r="B105">
        <f>VLOOKUP(A105,geo_id_table!$A$2:$F$105,4,FALSE)</f>
        <v>33639</v>
      </c>
      <c r="C105">
        <f>VLOOKUP(A105,geo_id_table!$A$2:$F$105,5,FALSE)</f>
        <v>2007</v>
      </c>
      <c r="D105" s="5" t="str">
        <f>VLOOKUP(A105,geo_id_table!$A$2:$F$105,6,FALSE)</f>
        <v>Tenmile Lakes TMDL</v>
      </c>
      <c r="E105" s="5" t="s">
        <v>11</v>
      </c>
      <c r="F105" s="20" t="s">
        <v>271</v>
      </c>
      <c r="G105" s="5" t="s">
        <v>76</v>
      </c>
      <c r="H105" s="5" t="s">
        <v>7</v>
      </c>
      <c r="I105" s="2">
        <v>0.23</v>
      </c>
      <c r="J105" s="2" t="s">
        <v>77</v>
      </c>
      <c r="K105" s="2" t="s">
        <v>2</v>
      </c>
      <c r="L105" s="3">
        <v>43466</v>
      </c>
      <c r="M105" s="3">
        <v>43830</v>
      </c>
      <c r="N105" t="s">
        <v>288</v>
      </c>
    </row>
    <row r="106" spans="1:16" x14ac:dyDescent="0.25">
      <c r="A106" t="s">
        <v>152</v>
      </c>
      <c r="B106">
        <f>VLOOKUP(A106,geo_id_table!$A$2:$F$105,4,FALSE)</f>
        <v>33639</v>
      </c>
      <c r="C106">
        <f>VLOOKUP(A106,geo_id_table!$A$2:$F$105,5,FALSE)</f>
        <v>2007</v>
      </c>
      <c r="D106" s="5" t="str">
        <f>VLOOKUP(A106,geo_id_table!$A$2:$F$105,6,FALSE)</f>
        <v>Tenmile Lakes TMDL</v>
      </c>
      <c r="E106" s="5" t="s">
        <v>11</v>
      </c>
      <c r="F106" s="20" t="s">
        <v>271</v>
      </c>
      <c r="G106" s="5" t="s">
        <v>76</v>
      </c>
      <c r="H106" s="5" t="s">
        <v>7</v>
      </c>
      <c r="I106" s="2">
        <v>7.0000000000000007E-2</v>
      </c>
      <c r="J106" s="2" t="s">
        <v>77</v>
      </c>
      <c r="K106" s="2" t="s">
        <v>2</v>
      </c>
      <c r="L106" s="3">
        <v>43466</v>
      </c>
      <c r="M106" s="3">
        <v>43830</v>
      </c>
      <c r="N106" t="s">
        <v>288</v>
      </c>
    </row>
    <row r="107" spans="1:16" x14ac:dyDescent="0.25">
      <c r="A107" t="s">
        <v>154</v>
      </c>
      <c r="B107">
        <f>VLOOKUP(A107,geo_id_table!$A$2:$F$105,4,FALSE)</f>
        <v>33639</v>
      </c>
      <c r="C107">
        <f>VLOOKUP(A107,geo_id_table!$A$2:$F$105,5,FALSE)</f>
        <v>2007</v>
      </c>
      <c r="D107" s="5" t="str">
        <f>VLOOKUP(A107,geo_id_table!$A$2:$F$105,6,FALSE)</f>
        <v>Tenmile Lakes TMDL</v>
      </c>
      <c r="E107" s="5" t="s">
        <v>11</v>
      </c>
      <c r="F107" s="20" t="s">
        <v>271</v>
      </c>
      <c r="G107" s="5" t="s">
        <v>76</v>
      </c>
      <c r="H107" s="5" t="s">
        <v>7</v>
      </c>
      <c r="I107" s="2">
        <v>0.22</v>
      </c>
      <c r="J107" s="2" t="s">
        <v>77</v>
      </c>
      <c r="K107" s="2" t="s">
        <v>2</v>
      </c>
      <c r="L107" s="3">
        <v>43466</v>
      </c>
      <c r="M107" s="3">
        <v>43830</v>
      </c>
      <c r="N107" t="s">
        <v>288</v>
      </c>
    </row>
    <row r="108" spans="1:16" x14ac:dyDescent="0.25">
      <c r="A108" t="s">
        <v>151</v>
      </c>
      <c r="B108">
        <f>VLOOKUP(A108,geo_id_table!$A$2:$F$105,4,FALSE)</f>
        <v>35888</v>
      </c>
      <c r="C108">
        <f>VLOOKUP(A108,geo_id_table!$A$2:$F$105,5,FALSE)</f>
        <v>2008</v>
      </c>
      <c r="D108" s="5" t="str">
        <f>VLOOKUP(A108,geo_id_table!$A$2:$F$105,6,FALSE)</f>
        <v>Molalla-Pudding Subbasin TMDL and WQMP</v>
      </c>
      <c r="E108" s="5" t="s">
        <v>11</v>
      </c>
      <c r="F108" s="20" t="s">
        <v>271</v>
      </c>
      <c r="G108" s="5" t="s">
        <v>69</v>
      </c>
      <c r="H108" s="5" t="s">
        <v>6</v>
      </c>
      <c r="I108" s="2">
        <v>7</v>
      </c>
      <c r="J108" s="2" t="s">
        <v>12</v>
      </c>
      <c r="K108" s="2" t="s">
        <v>15</v>
      </c>
      <c r="L108" s="3">
        <v>43466</v>
      </c>
      <c r="M108" s="3">
        <v>43830</v>
      </c>
      <c r="P108" t="s">
        <v>72</v>
      </c>
    </row>
    <row r="109" spans="1:16" x14ac:dyDescent="0.25">
      <c r="A109" t="s">
        <v>150</v>
      </c>
      <c r="B109">
        <f>VLOOKUP(A109,geo_id_table!$A$2:$F$105,4,FALSE)</f>
        <v>35888</v>
      </c>
      <c r="C109">
        <f>VLOOKUP(A109,geo_id_table!$A$2:$F$105,5,FALSE)</f>
        <v>2008</v>
      </c>
      <c r="D109" s="5" t="str">
        <f>VLOOKUP(A109,geo_id_table!$A$2:$F$105,6,FALSE)</f>
        <v>Molalla-Pudding Subbasin TMDL and WQMP</v>
      </c>
      <c r="E109" s="5" t="s">
        <v>11</v>
      </c>
      <c r="F109" s="20" t="s">
        <v>271</v>
      </c>
      <c r="G109" s="5" t="s">
        <v>69</v>
      </c>
      <c r="H109" s="5" t="s">
        <v>6</v>
      </c>
      <c r="I109" s="2">
        <v>15</v>
      </c>
      <c r="J109" s="2" t="s">
        <v>12</v>
      </c>
      <c r="K109" s="2" t="s">
        <v>15</v>
      </c>
      <c r="L109" s="3">
        <v>43466</v>
      </c>
      <c r="M109" s="3">
        <v>43830</v>
      </c>
      <c r="P109" t="s">
        <v>72</v>
      </c>
    </row>
    <row r="110" spans="1:16" x14ac:dyDescent="0.25">
      <c r="A110" t="s">
        <v>150</v>
      </c>
      <c r="B110">
        <f>VLOOKUP(A110,geo_id_table!$A$2:$F$105,4,FALSE)</f>
        <v>35888</v>
      </c>
      <c r="C110">
        <f>VLOOKUP(A110,geo_id_table!$A$2:$F$105,5,FALSE)</f>
        <v>2008</v>
      </c>
      <c r="D110" s="5" t="str">
        <f>VLOOKUP(A110,geo_id_table!$A$2:$F$105,6,FALSE)</f>
        <v>Molalla-Pudding Subbasin TMDL and WQMP</v>
      </c>
      <c r="E110" s="5" t="s">
        <v>11</v>
      </c>
      <c r="F110" s="20" t="s">
        <v>271</v>
      </c>
      <c r="G110" s="5" t="s">
        <v>73</v>
      </c>
      <c r="H110" s="5" t="s">
        <v>6</v>
      </c>
      <c r="I110" s="2">
        <v>6</v>
      </c>
      <c r="J110" s="2" t="s">
        <v>12</v>
      </c>
      <c r="K110" s="2" t="s">
        <v>15</v>
      </c>
      <c r="L110" s="3">
        <v>43466</v>
      </c>
      <c r="M110" s="3">
        <v>43830</v>
      </c>
      <c r="P110" t="s">
        <v>74</v>
      </c>
    </row>
    <row r="111" spans="1:16" x14ac:dyDescent="0.25">
      <c r="A111" t="s">
        <v>178</v>
      </c>
      <c r="B111">
        <f>VLOOKUP(A111,geo_id_table!$A$2:$F$105,4,FALSE)</f>
        <v>35888</v>
      </c>
      <c r="C111">
        <f>VLOOKUP(A111,geo_id_table!$A$2:$F$105,5,FALSE)</f>
        <v>2008</v>
      </c>
      <c r="D111" s="5" t="str">
        <f>VLOOKUP(A111,geo_id_table!$A$2:$F$105,6,FALSE)</f>
        <v>Molalla-Pudding Subbasin TMDL and WQMP</v>
      </c>
      <c r="E111" s="5" t="s">
        <v>11</v>
      </c>
      <c r="F111" s="20" t="s">
        <v>271</v>
      </c>
      <c r="G111" s="5" t="s">
        <v>69</v>
      </c>
      <c r="H111" s="5" t="s">
        <v>6</v>
      </c>
      <c r="I111" s="2">
        <v>15</v>
      </c>
      <c r="J111" s="2" t="s">
        <v>12</v>
      </c>
      <c r="K111" s="2" t="s">
        <v>15</v>
      </c>
      <c r="L111" s="3">
        <v>43466</v>
      </c>
      <c r="M111" s="3">
        <v>43830</v>
      </c>
      <c r="P111" t="s">
        <v>72</v>
      </c>
    </row>
    <row r="112" spans="1:16" x14ac:dyDescent="0.25">
      <c r="A112" t="s">
        <v>178</v>
      </c>
      <c r="B112">
        <f>VLOOKUP(A112,geo_id_table!$A$2:$F$105,4,FALSE)</f>
        <v>35888</v>
      </c>
      <c r="C112">
        <f>VLOOKUP(A112,geo_id_table!$A$2:$F$105,5,FALSE)</f>
        <v>2008</v>
      </c>
      <c r="D112" s="5" t="str">
        <f>VLOOKUP(A112,geo_id_table!$A$2:$F$105,6,FALSE)</f>
        <v>Molalla-Pudding Subbasin TMDL and WQMP</v>
      </c>
      <c r="E112" s="5" t="s">
        <v>11</v>
      </c>
      <c r="F112" s="20" t="s">
        <v>271</v>
      </c>
      <c r="G112" s="5" t="s">
        <v>73</v>
      </c>
      <c r="H112" s="5" t="s">
        <v>6</v>
      </c>
      <c r="I112" s="2">
        <v>3</v>
      </c>
      <c r="J112" s="2" t="s">
        <v>12</v>
      </c>
      <c r="K112" s="2" t="s">
        <v>15</v>
      </c>
      <c r="L112" s="3">
        <v>43466</v>
      </c>
      <c r="M112" s="3">
        <v>43830</v>
      </c>
      <c r="P112" t="s">
        <v>74</v>
      </c>
    </row>
    <row r="113" spans="1:15" x14ac:dyDescent="0.25">
      <c r="A113" t="s">
        <v>149</v>
      </c>
      <c r="B113">
        <f>VLOOKUP(A113,geo_id_table!$A$2:$F$105,4,FALSE)</f>
        <v>39782</v>
      </c>
      <c r="C113">
        <f>VLOOKUP(A113,geo_id_table!$A$2:$F$105,5,FALSE)</f>
        <v>2010</v>
      </c>
      <c r="D113" s="5" t="str">
        <f>VLOOKUP(A113,geo_id_table!$A$2:$F$105,6,FALSE)</f>
        <v>Malheur River Basin TMDL and WQMP</v>
      </c>
      <c r="E113" s="5" t="s">
        <v>0</v>
      </c>
      <c r="F113" s="20" t="s">
        <v>270</v>
      </c>
      <c r="G113" s="5" t="s">
        <v>67</v>
      </c>
      <c r="H113" s="5" t="s">
        <v>6</v>
      </c>
      <c r="I113" s="2">
        <v>7.0000000000000007E-2</v>
      </c>
      <c r="J113" s="2" t="s">
        <v>12</v>
      </c>
      <c r="K113" s="2" t="s">
        <v>15</v>
      </c>
      <c r="L113" s="3">
        <v>43586</v>
      </c>
      <c r="M113" s="3">
        <v>43738</v>
      </c>
      <c r="O113" t="s">
        <v>184</v>
      </c>
    </row>
    <row r="114" spans="1:15" x14ac:dyDescent="0.25">
      <c r="A114" t="s">
        <v>134</v>
      </c>
      <c r="B114" t="str">
        <f>VLOOKUP(A114,geo_id_table!$A$2:$F$105,4,FALSE)</f>
        <v>OR_TMDL_20120828</v>
      </c>
      <c r="C114">
        <f>VLOOKUP(A114,geo_id_table!$A$2:$F$105,5,FALSE)</f>
        <v>2012</v>
      </c>
      <c r="D114" s="5" t="str">
        <f>VLOOKUP(A114,geo_id_table!$A$2:$F$105,6,FALSE)</f>
        <v>Tualatin Subbasin TMDL and WQMP</v>
      </c>
      <c r="E114" s="5" t="s">
        <v>0</v>
      </c>
      <c r="F114" s="20" t="s">
        <v>270</v>
      </c>
      <c r="G114" s="5" t="s">
        <v>25</v>
      </c>
      <c r="H114" s="5" t="s">
        <v>6</v>
      </c>
      <c r="I114" s="2">
        <v>0.1</v>
      </c>
      <c r="J114" s="2" t="s">
        <v>12</v>
      </c>
      <c r="K114" s="2" t="s">
        <v>90</v>
      </c>
      <c r="L114" s="3">
        <v>43586</v>
      </c>
      <c r="M114" s="3">
        <v>43769</v>
      </c>
    </row>
    <row r="115" spans="1:15" x14ac:dyDescent="0.25">
      <c r="A115" t="s">
        <v>135</v>
      </c>
      <c r="B115" t="str">
        <f>VLOOKUP(A115,geo_id_table!$A$2:$F$105,4,FALSE)</f>
        <v>OR_TMDL_20120828</v>
      </c>
      <c r="C115">
        <f>VLOOKUP(A115,geo_id_table!$A$2:$F$105,5,FALSE)</f>
        <v>2012</v>
      </c>
      <c r="D115" s="5" t="str">
        <f>VLOOKUP(A115,geo_id_table!$A$2:$F$105,6,FALSE)</f>
        <v>Tualatin Subbasin TMDL and WQMP</v>
      </c>
      <c r="E115" s="5" t="s">
        <v>0</v>
      </c>
      <c r="F115" s="20" t="s">
        <v>270</v>
      </c>
      <c r="G115" s="5" t="s">
        <v>25</v>
      </c>
      <c r="H115" s="5" t="s">
        <v>6</v>
      </c>
      <c r="I115" s="2">
        <v>0.11</v>
      </c>
      <c r="J115" s="2" t="s">
        <v>12</v>
      </c>
      <c r="K115" s="2" t="s">
        <v>90</v>
      </c>
      <c r="L115" s="3">
        <v>43586</v>
      </c>
      <c r="M115" s="3">
        <v>43769</v>
      </c>
    </row>
    <row r="116" spans="1:15" x14ac:dyDescent="0.25">
      <c r="A116" t="s">
        <v>136</v>
      </c>
      <c r="B116" t="str">
        <f>VLOOKUP(A116,geo_id_table!$A$2:$F$105,4,FALSE)</f>
        <v>OR_TMDL_20120828</v>
      </c>
      <c r="C116">
        <f>VLOOKUP(A116,geo_id_table!$A$2:$F$105,5,FALSE)</f>
        <v>2012</v>
      </c>
      <c r="D116" s="5" t="str">
        <f>VLOOKUP(A116,geo_id_table!$A$2:$F$105,6,FALSE)</f>
        <v>Tualatin Subbasin TMDL and WQMP</v>
      </c>
      <c r="E116" s="5" t="s">
        <v>0</v>
      </c>
      <c r="F116" s="20" t="s">
        <v>270</v>
      </c>
      <c r="G116" s="5" t="s">
        <v>25</v>
      </c>
      <c r="H116" s="5" t="s">
        <v>6</v>
      </c>
      <c r="I116" s="2">
        <v>0.11</v>
      </c>
      <c r="J116" s="2" t="s">
        <v>12</v>
      </c>
      <c r="K116" s="2" t="s">
        <v>90</v>
      </c>
      <c r="L116" s="3">
        <v>43586</v>
      </c>
      <c r="M116" s="3">
        <v>43769</v>
      </c>
    </row>
    <row r="117" spans="1:15" x14ac:dyDescent="0.25">
      <c r="A117" t="s">
        <v>137</v>
      </c>
      <c r="B117" t="str">
        <f>VLOOKUP(A117,geo_id_table!$A$2:$F$105,4,FALSE)</f>
        <v>OR_TMDL_20120828</v>
      </c>
      <c r="C117">
        <f>VLOOKUP(A117,geo_id_table!$A$2:$F$105,5,FALSE)</f>
        <v>2012</v>
      </c>
      <c r="D117" s="5" t="str">
        <f>VLOOKUP(A117,geo_id_table!$A$2:$F$105,6,FALSE)</f>
        <v>Tualatin Subbasin TMDL and WQMP</v>
      </c>
      <c r="E117" s="5" t="s">
        <v>0</v>
      </c>
      <c r="F117" s="20" t="s">
        <v>270</v>
      </c>
      <c r="G117" s="5" t="s">
        <v>25</v>
      </c>
      <c r="H117" s="5" t="s">
        <v>6</v>
      </c>
      <c r="I117" s="2">
        <v>0.1</v>
      </c>
      <c r="J117" s="2" t="s">
        <v>12</v>
      </c>
      <c r="K117" s="2" t="s">
        <v>90</v>
      </c>
      <c r="L117" s="3">
        <v>43586</v>
      </c>
      <c r="M117" s="3">
        <v>43769</v>
      </c>
    </row>
    <row r="118" spans="1:15" x14ac:dyDescent="0.25">
      <c r="A118" t="s">
        <v>138</v>
      </c>
      <c r="B118" t="str">
        <f>VLOOKUP(A118,geo_id_table!$A$2:$F$105,4,FALSE)</f>
        <v>OR_TMDL_20120828</v>
      </c>
      <c r="C118">
        <f>VLOOKUP(A118,geo_id_table!$A$2:$F$105,5,FALSE)</f>
        <v>2012</v>
      </c>
      <c r="D118" s="5" t="str">
        <f>VLOOKUP(A118,geo_id_table!$A$2:$F$105,6,FALSE)</f>
        <v>Tualatin Subbasin TMDL and WQMP</v>
      </c>
      <c r="E118" s="5" t="s">
        <v>0</v>
      </c>
      <c r="F118" s="20" t="s">
        <v>270</v>
      </c>
      <c r="G118" s="5" t="s">
        <v>25</v>
      </c>
      <c r="H118" s="5" t="s">
        <v>6</v>
      </c>
      <c r="I118" s="2">
        <v>0.09</v>
      </c>
      <c r="J118" s="2" t="s">
        <v>12</v>
      </c>
      <c r="K118" s="2" t="s">
        <v>90</v>
      </c>
      <c r="L118" s="3">
        <v>43586</v>
      </c>
      <c r="M118" s="3">
        <v>43769</v>
      </c>
    </row>
    <row r="119" spans="1:15" x14ac:dyDescent="0.25">
      <c r="A119" t="s">
        <v>139</v>
      </c>
      <c r="B119" t="str">
        <f>VLOOKUP(A119,geo_id_table!$A$2:$F$105,4,FALSE)</f>
        <v>OR_TMDL_20120828</v>
      </c>
      <c r="C119">
        <f>VLOOKUP(A119,geo_id_table!$A$2:$F$105,5,FALSE)</f>
        <v>2012</v>
      </c>
      <c r="D119" s="5" t="str">
        <f>VLOOKUP(A119,geo_id_table!$A$2:$F$105,6,FALSE)</f>
        <v>Tualatin Subbasin TMDL and WQMP</v>
      </c>
      <c r="E119" s="5" t="s">
        <v>0</v>
      </c>
      <c r="F119" s="20" t="s">
        <v>270</v>
      </c>
      <c r="G119" s="5" t="s">
        <v>25</v>
      </c>
      <c r="H119" s="5" t="s">
        <v>6</v>
      </c>
      <c r="I119" s="2">
        <v>0.04</v>
      </c>
      <c r="J119" s="2" t="s">
        <v>12</v>
      </c>
      <c r="K119" s="2" t="s">
        <v>90</v>
      </c>
      <c r="L119" s="3">
        <v>43586</v>
      </c>
      <c r="M119" s="3">
        <v>43769</v>
      </c>
    </row>
    <row r="120" spans="1:15" x14ac:dyDescent="0.25">
      <c r="A120" t="s">
        <v>140</v>
      </c>
      <c r="B120" t="str">
        <f>VLOOKUP(A120,geo_id_table!$A$2:$F$105,4,FALSE)</f>
        <v>OR_TMDL_20120828</v>
      </c>
      <c r="C120">
        <f>VLOOKUP(A120,geo_id_table!$A$2:$F$105,5,FALSE)</f>
        <v>2012</v>
      </c>
      <c r="D120" s="5" t="str">
        <f>VLOOKUP(A120,geo_id_table!$A$2:$F$105,6,FALSE)</f>
        <v>Tualatin Subbasin TMDL and WQMP</v>
      </c>
      <c r="E120" s="5" t="s">
        <v>0</v>
      </c>
      <c r="F120" s="20" t="s">
        <v>270</v>
      </c>
      <c r="G120" s="5" t="s">
        <v>25</v>
      </c>
      <c r="H120" s="5" t="s">
        <v>6</v>
      </c>
      <c r="I120" s="2">
        <v>0.13</v>
      </c>
      <c r="J120" s="2" t="s">
        <v>12</v>
      </c>
      <c r="K120" s="2" t="s">
        <v>90</v>
      </c>
      <c r="L120" s="3">
        <v>43586</v>
      </c>
      <c r="M120" s="3">
        <v>43769</v>
      </c>
    </row>
    <row r="121" spans="1:15" x14ac:dyDescent="0.25">
      <c r="A121" t="s">
        <v>180</v>
      </c>
      <c r="B121" t="str">
        <f>VLOOKUP(A121,geo_id_table!$A$2:$F$105,4,FALSE)</f>
        <v>OR_TMDL_20120828</v>
      </c>
      <c r="C121">
        <f>VLOOKUP(A121,geo_id_table!$A$2:$F$105,5,FALSE)</f>
        <v>2012</v>
      </c>
      <c r="D121" s="5" t="str">
        <f>VLOOKUP(A121,geo_id_table!$A$2:$F$105,6,FALSE)</f>
        <v>Tualatin Subbasin TMDL and WQMP</v>
      </c>
      <c r="E121" s="5" t="s">
        <v>0</v>
      </c>
      <c r="F121" s="20" t="s">
        <v>270</v>
      </c>
      <c r="G121" s="5" t="s">
        <v>25</v>
      </c>
      <c r="H121" s="5" t="s">
        <v>6</v>
      </c>
      <c r="I121" s="2">
        <v>0.12</v>
      </c>
      <c r="J121" s="2" t="s">
        <v>12</v>
      </c>
      <c r="K121" s="2" t="s">
        <v>90</v>
      </c>
      <c r="L121" s="3">
        <v>43586</v>
      </c>
      <c r="M121" s="3">
        <v>43769</v>
      </c>
    </row>
    <row r="122" spans="1:15" x14ac:dyDescent="0.25">
      <c r="A122" t="s">
        <v>181</v>
      </c>
      <c r="B122" t="str">
        <f>VLOOKUP(A122,geo_id_table!$A$2:$F$105,4,FALSE)</f>
        <v>OR_TMDL_20120828</v>
      </c>
      <c r="C122">
        <f>VLOOKUP(A122,geo_id_table!$A$2:$F$105,5,FALSE)</f>
        <v>2012</v>
      </c>
      <c r="D122" s="5" t="str">
        <f>VLOOKUP(A122,geo_id_table!$A$2:$F$105,6,FALSE)</f>
        <v>Tualatin Subbasin TMDL and WQMP</v>
      </c>
      <c r="E122" s="5" t="s">
        <v>0</v>
      </c>
      <c r="F122" s="20" t="s">
        <v>270</v>
      </c>
      <c r="G122" s="5" t="s">
        <v>25</v>
      </c>
      <c r="H122" s="5" t="s">
        <v>6</v>
      </c>
      <c r="I122" s="2">
        <v>1.4E-2</v>
      </c>
      <c r="J122" s="2" t="s">
        <v>12</v>
      </c>
      <c r="K122" s="2" t="s">
        <v>90</v>
      </c>
      <c r="L122" s="3">
        <v>43586</v>
      </c>
      <c r="M122" s="3">
        <v>43769</v>
      </c>
    </row>
    <row r="123" spans="1:15" x14ac:dyDescent="0.25">
      <c r="A123" t="s">
        <v>141</v>
      </c>
      <c r="B123" t="str">
        <f>VLOOKUP(A123,geo_id_table!$A$2:$F$105,4,FALSE)</f>
        <v>OR_TMDL_20120828</v>
      </c>
      <c r="C123">
        <f>VLOOKUP(A123,geo_id_table!$A$2:$F$105,5,FALSE)</f>
        <v>2012</v>
      </c>
      <c r="D123" s="5" t="str">
        <f>VLOOKUP(A123,geo_id_table!$A$2:$F$105,6,FALSE)</f>
        <v>Tualatin Subbasin TMDL and WQMP</v>
      </c>
      <c r="E123" s="5" t="s">
        <v>0</v>
      </c>
      <c r="F123" s="20" t="s">
        <v>270</v>
      </c>
      <c r="G123" s="5" t="s">
        <v>25</v>
      </c>
      <c r="H123" s="5" t="s">
        <v>6</v>
      </c>
      <c r="I123" s="2">
        <v>0.09</v>
      </c>
      <c r="J123" s="2" t="s">
        <v>12</v>
      </c>
      <c r="K123" s="2" t="s">
        <v>90</v>
      </c>
      <c r="L123" s="3">
        <v>43586</v>
      </c>
      <c r="M123" s="3">
        <v>43769</v>
      </c>
    </row>
    <row r="124" spans="1:15" x14ac:dyDescent="0.25">
      <c r="A124" t="s">
        <v>142</v>
      </c>
      <c r="B124" t="str">
        <f>VLOOKUP(A124,geo_id_table!$A$2:$F$105,4,FALSE)</f>
        <v>OR_TMDL_20120828</v>
      </c>
      <c r="C124">
        <f>VLOOKUP(A124,geo_id_table!$A$2:$F$105,5,FALSE)</f>
        <v>2012</v>
      </c>
      <c r="D124" s="5" t="str">
        <f>VLOOKUP(A124,geo_id_table!$A$2:$F$105,6,FALSE)</f>
        <v>Tualatin Subbasin TMDL and WQMP</v>
      </c>
      <c r="E124" s="5" t="s">
        <v>0</v>
      </c>
      <c r="F124" s="20" t="s">
        <v>270</v>
      </c>
      <c r="G124" s="5" t="s">
        <v>25</v>
      </c>
      <c r="H124" s="5" t="s">
        <v>6</v>
      </c>
      <c r="I124" s="2">
        <v>0.13</v>
      </c>
      <c r="J124" s="2" t="s">
        <v>12</v>
      </c>
      <c r="K124" s="2" t="s">
        <v>90</v>
      </c>
      <c r="L124" s="3">
        <v>43586</v>
      </c>
      <c r="M124" s="3">
        <v>43769</v>
      </c>
    </row>
    <row r="125" spans="1:15" x14ac:dyDescent="0.25">
      <c r="A125" t="s">
        <v>143</v>
      </c>
      <c r="B125" t="str">
        <f>VLOOKUP(A125,geo_id_table!$A$2:$F$105,4,FALSE)</f>
        <v>OR_TMDL_20120828</v>
      </c>
      <c r="C125">
        <f>VLOOKUP(A125,geo_id_table!$A$2:$F$105,5,FALSE)</f>
        <v>2012</v>
      </c>
      <c r="D125" s="5" t="str">
        <f>VLOOKUP(A125,geo_id_table!$A$2:$F$105,6,FALSE)</f>
        <v>Tualatin Subbasin TMDL and WQMP</v>
      </c>
      <c r="E125" s="5" t="s">
        <v>0</v>
      </c>
      <c r="F125" s="20" t="s">
        <v>270</v>
      </c>
      <c r="G125" s="5" t="s">
        <v>25</v>
      </c>
      <c r="H125" s="5" t="s">
        <v>6</v>
      </c>
      <c r="I125" s="2">
        <v>0.04</v>
      </c>
      <c r="J125" s="2" t="s">
        <v>12</v>
      </c>
      <c r="K125" s="2" t="s">
        <v>90</v>
      </c>
      <c r="L125" s="3">
        <v>43586</v>
      </c>
      <c r="M125" s="3">
        <v>43769</v>
      </c>
    </row>
    <row r="126" spans="1:15" x14ac:dyDescent="0.25">
      <c r="A126" t="s">
        <v>145</v>
      </c>
      <c r="B126" t="str">
        <f>VLOOKUP(A126,geo_id_table!$A$2:$F$105,4,FALSE)</f>
        <v>OR_TMDL_20120828</v>
      </c>
      <c r="C126">
        <f>VLOOKUP(A126,geo_id_table!$A$2:$F$105,5,FALSE)</f>
        <v>2012</v>
      </c>
      <c r="D126" s="5" t="str">
        <f>VLOOKUP(A126,geo_id_table!$A$2:$F$105,6,FALSE)</f>
        <v>Tualatin Subbasin TMDL and WQMP</v>
      </c>
      <c r="E126" s="5" t="s">
        <v>0</v>
      </c>
      <c r="F126" s="20" t="s">
        <v>270</v>
      </c>
      <c r="G126" s="5" t="s">
        <v>25</v>
      </c>
      <c r="H126" s="5" t="s">
        <v>6</v>
      </c>
      <c r="I126" s="2">
        <v>0.11</v>
      </c>
      <c r="J126" s="2" t="s">
        <v>12</v>
      </c>
      <c r="K126" s="2" t="s">
        <v>15</v>
      </c>
      <c r="L126" s="3">
        <v>43586</v>
      </c>
      <c r="M126" s="3">
        <v>43769</v>
      </c>
      <c r="N126" t="s">
        <v>19</v>
      </c>
    </row>
    <row r="127" spans="1:15" x14ac:dyDescent="0.25">
      <c r="A127" t="s">
        <v>145</v>
      </c>
      <c r="B127" t="str">
        <f>VLOOKUP(A127,geo_id_table!$A$2:$F$105,4,FALSE)</f>
        <v>OR_TMDL_20120828</v>
      </c>
      <c r="C127">
        <f>VLOOKUP(A127,geo_id_table!$A$2:$F$105,5,FALSE)</f>
        <v>2012</v>
      </c>
      <c r="D127" s="5" t="str">
        <f>VLOOKUP(A127,geo_id_table!$A$2:$F$105,6,FALSE)</f>
        <v>Tualatin Subbasin TMDL and WQMP</v>
      </c>
      <c r="E127" s="5" t="s">
        <v>0</v>
      </c>
      <c r="F127" s="20" t="s">
        <v>270</v>
      </c>
      <c r="G127" s="5" t="s">
        <v>25</v>
      </c>
      <c r="H127" s="5" t="s">
        <v>6</v>
      </c>
      <c r="I127" s="2">
        <v>0.19</v>
      </c>
      <c r="J127" s="2" t="s">
        <v>12</v>
      </c>
      <c r="K127" s="2" t="s">
        <v>15</v>
      </c>
      <c r="L127" s="3">
        <v>43770</v>
      </c>
      <c r="M127" s="3">
        <v>43585</v>
      </c>
      <c r="N127" t="s">
        <v>20</v>
      </c>
    </row>
    <row r="128" spans="1:15" x14ac:dyDescent="0.25">
      <c r="A128" t="s">
        <v>145</v>
      </c>
      <c r="B128" t="str">
        <f>VLOOKUP(A128,geo_id_table!$A$2:$F$105,4,FALSE)</f>
        <v>OR_TMDL_20120828</v>
      </c>
      <c r="C128">
        <f>VLOOKUP(A128,geo_id_table!$A$2:$F$105,5,FALSE)</f>
        <v>2012</v>
      </c>
      <c r="D128" s="5" t="str">
        <f>VLOOKUP(A128,geo_id_table!$A$2:$F$105,6,FALSE)</f>
        <v>Tualatin Subbasin TMDL and WQMP</v>
      </c>
      <c r="E128" s="5" t="s">
        <v>0</v>
      </c>
      <c r="F128" s="20" t="s">
        <v>270</v>
      </c>
      <c r="G128" s="5" t="s">
        <v>25</v>
      </c>
      <c r="H128" s="5" t="s">
        <v>6</v>
      </c>
      <c r="I128" s="2">
        <v>0.08</v>
      </c>
      <c r="J128" s="2" t="s">
        <v>12</v>
      </c>
      <c r="K128" s="2" t="s">
        <v>15</v>
      </c>
      <c r="L128" s="3">
        <v>43770</v>
      </c>
      <c r="M128" s="3">
        <v>43585</v>
      </c>
      <c r="N128" t="s">
        <v>19</v>
      </c>
    </row>
    <row r="129" spans="1:14" x14ac:dyDescent="0.25">
      <c r="A129" t="s">
        <v>145</v>
      </c>
      <c r="B129" t="str">
        <f>VLOOKUP(A129,geo_id_table!$A$2:$F$105,4,FALSE)</f>
        <v>OR_TMDL_20120828</v>
      </c>
      <c r="C129">
        <f>VLOOKUP(A129,geo_id_table!$A$2:$F$105,5,FALSE)</f>
        <v>2012</v>
      </c>
      <c r="D129" s="5" t="str">
        <f>VLOOKUP(A129,geo_id_table!$A$2:$F$105,6,FALSE)</f>
        <v>Tualatin Subbasin TMDL and WQMP</v>
      </c>
      <c r="E129" s="5" t="s">
        <v>0</v>
      </c>
      <c r="F129" s="20" t="s">
        <v>270</v>
      </c>
      <c r="G129" s="5" t="s">
        <v>25</v>
      </c>
      <c r="H129" s="5" t="s">
        <v>7</v>
      </c>
      <c r="I129" s="2">
        <v>242</v>
      </c>
      <c r="J129" s="2" t="s">
        <v>42</v>
      </c>
      <c r="K129" s="2" t="s">
        <v>15</v>
      </c>
      <c r="L129" s="3">
        <v>43586</v>
      </c>
      <c r="M129" s="3">
        <v>43769</v>
      </c>
      <c r="N129" t="s">
        <v>19</v>
      </c>
    </row>
    <row r="130" spans="1:14" x14ac:dyDescent="0.25">
      <c r="A130" t="s">
        <v>145</v>
      </c>
      <c r="B130" t="str">
        <f>VLOOKUP(A130,geo_id_table!$A$2:$F$105,4,FALSE)</f>
        <v>OR_TMDL_20120828</v>
      </c>
      <c r="C130">
        <f>VLOOKUP(A130,geo_id_table!$A$2:$F$105,5,FALSE)</f>
        <v>2012</v>
      </c>
      <c r="D130" s="5" t="str">
        <f>VLOOKUP(A130,geo_id_table!$A$2:$F$105,6,FALSE)</f>
        <v>Tualatin Subbasin TMDL and WQMP</v>
      </c>
      <c r="E130" s="5" t="s">
        <v>0</v>
      </c>
      <c r="F130" s="20" t="s">
        <v>270</v>
      </c>
      <c r="G130" s="5" t="s">
        <v>25</v>
      </c>
      <c r="H130" s="5" t="s">
        <v>7</v>
      </c>
      <c r="I130" s="2">
        <v>1087</v>
      </c>
      <c r="J130" s="2" t="s">
        <v>42</v>
      </c>
      <c r="K130" s="2" t="s">
        <v>15</v>
      </c>
      <c r="L130" s="3">
        <v>43770</v>
      </c>
      <c r="M130" s="3">
        <v>43585</v>
      </c>
      <c r="N130" t="s">
        <v>20</v>
      </c>
    </row>
    <row r="131" spans="1:14" x14ac:dyDescent="0.25">
      <c r="A131" t="s">
        <v>145</v>
      </c>
      <c r="B131" t="str">
        <f>VLOOKUP(A131,geo_id_table!$A$2:$F$105,4,FALSE)</f>
        <v>OR_TMDL_20120828</v>
      </c>
      <c r="C131">
        <f>VLOOKUP(A131,geo_id_table!$A$2:$F$105,5,FALSE)</f>
        <v>2012</v>
      </c>
      <c r="D131" s="5" t="str">
        <f>VLOOKUP(A131,geo_id_table!$A$2:$F$105,6,FALSE)</f>
        <v>Tualatin Subbasin TMDL and WQMP</v>
      </c>
      <c r="E131" s="5" t="s">
        <v>0</v>
      </c>
      <c r="F131" s="20" t="s">
        <v>270</v>
      </c>
      <c r="G131" s="5" t="s">
        <v>25</v>
      </c>
      <c r="H131" s="5" t="s">
        <v>7</v>
      </c>
      <c r="I131" s="2">
        <v>757</v>
      </c>
      <c r="J131" s="2" t="s">
        <v>42</v>
      </c>
      <c r="K131" s="2" t="s">
        <v>15</v>
      </c>
      <c r="L131" s="3">
        <v>43770</v>
      </c>
      <c r="M131" s="3">
        <v>43585</v>
      </c>
      <c r="N131" t="s">
        <v>19</v>
      </c>
    </row>
    <row r="132" spans="1:14" x14ac:dyDescent="0.25">
      <c r="A132" t="s">
        <v>144</v>
      </c>
      <c r="B132" t="str">
        <f>VLOOKUP(A132,geo_id_table!$A$2:$F$105,4,FALSE)</f>
        <v>OR_TMDL_20120828</v>
      </c>
      <c r="C132">
        <f>VLOOKUP(A132,geo_id_table!$A$2:$F$105,5,FALSE)</f>
        <v>2012</v>
      </c>
      <c r="D132" s="5" t="str">
        <f>VLOOKUP(A132,geo_id_table!$A$2:$F$105,6,FALSE)</f>
        <v>Tualatin Subbasin TMDL and WQMP</v>
      </c>
      <c r="E132" s="5" t="s">
        <v>0</v>
      </c>
      <c r="F132" s="20" t="s">
        <v>270</v>
      </c>
      <c r="G132" s="5" t="s">
        <v>25</v>
      </c>
      <c r="H132" s="5" t="s">
        <v>6</v>
      </c>
      <c r="I132" s="2">
        <v>0.19</v>
      </c>
      <c r="J132" s="2" t="s">
        <v>12</v>
      </c>
      <c r="K132" s="2" t="s">
        <v>90</v>
      </c>
      <c r="L132" s="3">
        <v>43586</v>
      </c>
      <c r="M132" s="3">
        <v>43769</v>
      </c>
    </row>
    <row r="133" spans="1:14" x14ac:dyDescent="0.25">
      <c r="A133" t="s">
        <v>133</v>
      </c>
      <c r="B133" t="str">
        <f>VLOOKUP(A133,geo_id_table!$A$2:$F$105,4,FALSE)</f>
        <v>OR_TMDL_20120828</v>
      </c>
      <c r="C133">
        <f>VLOOKUP(A133,geo_id_table!$A$2:$F$105,5,FALSE)</f>
        <v>2012</v>
      </c>
      <c r="D133" s="5" t="str">
        <f>VLOOKUP(A133,geo_id_table!$A$2:$F$105,6,FALSE)</f>
        <v>Tualatin Subbasin TMDL and WQMP</v>
      </c>
      <c r="E133" s="5" t="s">
        <v>0</v>
      </c>
      <c r="F133" s="20" t="s">
        <v>270</v>
      </c>
      <c r="G133" s="5" t="s">
        <v>25</v>
      </c>
      <c r="H133" s="5" t="s">
        <v>6</v>
      </c>
      <c r="I133" s="2">
        <v>0.14000000000000001</v>
      </c>
      <c r="J133" s="2" t="s">
        <v>12</v>
      </c>
      <c r="K133" s="2" t="s">
        <v>90</v>
      </c>
      <c r="L133" s="3">
        <v>43586</v>
      </c>
      <c r="M133" s="3">
        <v>43769</v>
      </c>
    </row>
    <row r="134" spans="1:14" x14ac:dyDescent="0.25">
      <c r="A134" t="s">
        <v>132</v>
      </c>
      <c r="B134" t="str">
        <f>VLOOKUP(A134,geo_id_table!$A$2:$F$105,4,FALSE)</f>
        <v>OR_TMDL_20120828</v>
      </c>
      <c r="C134">
        <f>VLOOKUP(A134,geo_id_table!$A$2:$F$105,5,FALSE)</f>
        <v>2012</v>
      </c>
      <c r="D134" s="5" t="str">
        <f>VLOOKUP(A134,geo_id_table!$A$2:$F$105,6,FALSE)</f>
        <v>Tualatin Subbasin TMDL and WQMP</v>
      </c>
      <c r="E134" s="5" t="s">
        <v>0</v>
      </c>
      <c r="F134" s="20" t="s">
        <v>270</v>
      </c>
      <c r="G134" s="5" t="s">
        <v>25</v>
      </c>
      <c r="H134" s="5" t="s">
        <v>6</v>
      </c>
      <c r="I134" s="2">
        <v>0.04</v>
      </c>
      <c r="J134" s="2" t="s">
        <v>12</v>
      </c>
      <c r="K134" s="2" t="s">
        <v>90</v>
      </c>
      <c r="L134" s="3">
        <v>43586</v>
      </c>
      <c r="M134" s="3">
        <v>43769</v>
      </c>
    </row>
    <row r="135" spans="1:14" x14ac:dyDescent="0.25">
      <c r="A135" t="s">
        <v>206</v>
      </c>
      <c r="B135" t="str">
        <f>VLOOKUP(A135,geo_id_table!$A$2:$F$105,4,FALSE)</f>
        <v>OR_TMDL_20190116</v>
      </c>
      <c r="C135">
        <f>VLOOKUP(A135,geo_id_table!$A$2:$F$105,5,FALSE)</f>
        <v>2019</v>
      </c>
      <c r="D135" s="5" t="str">
        <f>VLOOKUP(A135,geo_id_table!$A$2:$F$105,6,FALSE)</f>
        <v>Upper Klamath and Lost River Subbasin Nutrient TMDL and WQMP</v>
      </c>
      <c r="E135" s="5" t="s">
        <v>39</v>
      </c>
      <c r="G135" s="5" t="s">
        <v>246</v>
      </c>
      <c r="H135" s="5" t="s">
        <v>7</v>
      </c>
      <c r="I135" s="2">
        <v>40</v>
      </c>
      <c r="J135" s="2" t="s">
        <v>5</v>
      </c>
      <c r="K135" s="11" t="s">
        <v>65</v>
      </c>
      <c r="L135" s="3">
        <v>43466</v>
      </c>
      <c r="M135" s="3">
        <v>43830</v>
      </c>
    </row>
    <row r="136" spans="1:14" x14ac:dyDescent="0.25">
      <c r="A136" t="s">
        <v>206</v>
      </c>
      <c r="B136" t="str">
        <f>VLOOKUP(A136,geo_id_table!$A$2:$F$105,4,FALSE)</f>
        <v>OR_TMDL_20190116</v>
      </c>
      <c r="C136">
        <f>VLOOKUP(A136,geo_id_table!$A$2:$F$105,5,FALSE)</f>
        <v>2019</v>
      </c>
      <c r="D136" s="5" t="str">
        <f>VLOOKUP(A136,geo_id_table!$A$2:$F$105,6,FALSE)</f>
        <v>Upper Klamath and Lost River Subbasin Nutrient TMDL and WQMP</v>
      </c>
      <c r="E136" s="5" t="s">
        <v>36</v>
      </c>
      <c r="G136" s="5" t="s">
        <v>246</v>
      </c>
      <c r="H136" s="5" t="s">
        <v>7</v>
      </c>
      <c r="I136" s="2">
        <v>5</v>
      </c>
      <c r="J136" s="2" t="s">
        <v>5</v>
      </c>
      <c r="K136" s="11" t="s">
        <v>65</v>
      </c>
      <c r="L136" s="3">
        <v>43466</v>
      </c>
      <c r="M136" s="3">
        <v>43830</v>
      </c>
    </row>
    <row r="137" spans="1:14" x14ac:dyDescent="0.25">
      <c r="A137" t="s">
        <v>207</v>
      </c>
      <c r="B137" t="str">
        <f>VLOOKUP(A137,geo_id_table!$A$2:$F$105,4,FALSE)</f>
        <v>OR_TMDL_20190116</v>
      </c>
      <c r="C137">
        <f>VLOOKUP(A137,geo_id_table!$A$2:$F$105,5,FALSE)</f>
        <v>2019</v>
      </c>
      <c r="D137" s="5" t="str">
        <f>VLOOKUP(A137,geo_id_table!$A$2:$F$105,6,FALSE)</f>
        <v>Upper Klamath and Lost River Subbasin Nutrient TMDL and WQMP</v>
      </c>
      <c r="E137" s="5" t="s">
        <v>39</v>
      </c>
      <c r="G137" s="5" t="s">
        <v>246</v>
      </c>
      <c r="H137" s="5" t="s">
        <v>7</v>
      </c>
      <c r="I137" s="2">
        <v>128</v>
      </c>
      <c r="J137" s="2" t="s">
        <v>5</v>
      </c>
      <c r="K137" s="11" t="s">
        <v>65</v>
      </c>
      <c r="L137" s="3">
        <v>43466</v>
      </c>
      <c r="M137" s="3">
        <v>43830</v>
      </c>
    </row>
    <row r="138" spans="1:14" x14ac:dyDescent="0.25">
      <c r="A138" t="s">
        <v>207</v>
      </c>
      <c r="B138" t="str">
        <f>VLOOKUP(A138,geo_id_table!$A$2:$F$105,4,FALSE)</f>
        <v>OR_TMDL_20190116</v>
      </c>
      <c r="C138">
        <f>VLOOKUP(A138,geo_id_table!$A$2:$F$105,5,FALSE)</f>
        <v>2019</v>
      </c>
      <c r="D138" s="5" t="str">
        <f>VLOOKUP(A138,geo_id_table!$A$2:$F$105,6,FALSE)</f>
        <v>Upper Klamath and Lost River Subbasin Nutrient TMDL and WQMP</v>
      </c>
      <c r="E138" s="5" t="s">
        <v>36</v>
      </c>
      <c r="G138" s="5" t="s">
        <v>246</v>
      </c>
      <c r="H138" s="5" t="s">
        <v>7</v>
      </c>
      <c r="I138" s="2">
        <v>19</v>
      </c>
      <c r="J138" s="2" t="s">
        <v>5</v>
      </c>
      <c r="K138" s="11" t="s">
        <v>65</v>
      </c>
      <c r="L138" s="3">
        <v>43466</v>
      </c>
      <c r="M138" s="3">
        <v>43830</v>
      </c>
    </row>
    <row r="139" spans="1:14" x14ac:dyDescent="0.25">
      <c r="A139" t="s">
        <v>208</v>
      </c>
      <c r="B139" t="str">
        <f>VLOOKUP(A139,geo_id_table!$A$2:$F$105,4,FALSE)</f>
        <v>OR_TMDL_20190116</v>
      </c>
      <c r="C139">
        <f>VLOOKUP(A139,geo_id_table!$A$2:$F$105,5,FALSE)</f>
        <v>2019</v>
      </c>
      <c r="D139" s="5" t="str">
        <f>VLOOKUP(A139,geo_id_table!$A$2:$F$105,6,FALSE)</f>
        <v>Upper Klamath and Lost River Subbasin Nutrient TMDL and WQMP</v>
      </c>
      <c r="E139" s="5" t="s">
        <v>39</v>
      </c>
      <c r="G139" s="5" t="s">
        <v>246</v>
      </c>
      <c r="H139" s="5" t="s">
        <v>7</v>
      </c>
      <c r="I139" s="2">
        <v>22</v>
      </c>
      <c r="J139" s="2" t="s">
        <v>5</v>
      </c>
      <c r="K139" s="11" t="s">
        <v>65</v>
      </c>
      <c r="L139" s="3">
        <v>43466</v>
      </c>
      <c r="M139" s="3">
        <v>43830</v>
      </c>
    </row>
    <row r="140" spans="1:14" x14ac:dyDescent="0.25">
      <c r="A140" t="s">
        <v>208</v>
      </c>
      <c r="B140" t="str">
        <f>VLOOKUP(A140,geo_id_table!$A$2:$F$105,4,FALSE)</f>
        <v>OR_TMDL_20190116</v>
      </c>
      <c r="C140">
        <f>VLOOKUP(A140,geo_id_table!$A$2:$F$105,5,FALSE)</f>
        <v>2019</v>
      </c>
      <c r="D140" s="5" t="str">
        <f>VLOOKUP(A140,geo_id_table!$A$2:$F$105,6,FALSE)</f>
        <v>Upper Klamath and Lost River Subbasin Nutrient TMDL and WQMP</v>
      </c>
      <c r="E140" s="5" t="s">
        <v>36</v>
      </c>
      <c r="G140" s="5" t="s">
        <v>246</v>
      </c>
      <c r="H140" s="5" t="s">
        <v>7</v>
      </c>
      <c r="I140" s="2">
        <v>12</v>
      </c>
      <c r="J140" s="2" t="s">
        <v>5</v>
      </c>
      <c r="K140" s="11" t="s">
        <v>65</v>
      </c>
      <c r="L140" s="3">
        <v>43466</v>
      </c>
      <c r="M140" s="3">
        <v>43830</v>
      </c>
    </row>
    <row r="141" spans="1:14" x14ac:dyDescent="0.25">
      <c r="A141" t="s">
        <v>209</v>
      </c>
      <c r="B141" t="str">
        <f>VLOOKUP(A141,geo_id_table!$A$2:$F$105,4,FALSE)</f>
        <v>OR_TMDL_20190116</v>
      </c>
      <c r="C141">
        <f>VLOOKUP(A141,geo_id_table!$A$2:$F$105,5,FALSE)</f>
        <v>2019</v>
      </c>
      <c r="D141" s="5" t="str">
        <f>VLOOKUP(A141,geo_id_table!$A$2:$F$105,6,FALSE)</f>
        <v>Upper Klamath and Lost River Subbasin Nutrient TMDL and WQMP</v>
      </c>
      <c r="E141" s="5" t="s">
        <v>39</v>
      </c>
      <c r="G141" s="5" t="s">
        <v>246</v>
      </c>
      <c r="H141" s="5" t="s">
        <v>7</v>
      </c>
      <c r="I141" s="2">
        <v>53</v>
      </c>
      <c r="J141" s="2" t="s">
        <v>5</v>
      </c>
      <c r="K141" s="11" t="s">
        <v>65</v>
      </c>
      <c r="L141" s="3">
        <v>43466</v>
      </c>
      <c r="M141" s="3">
        <v>43830</v>
      </c>
    </row>
    <row r="142" spans="1:14" x14ac:dyDescent="0.25">
      <c r="A142" t="s">
        <v>209</v>
      </c>
      <c r="B142" t="str">
        <f>VLOOKUP(A142,geo_id_table!$A$2:$F$105,4,FALSE)</f>
        <v>OR_TMDL_20190116</v>
      </c>
      <c r="C142">
        <f>VLOOKUP(A142,geo_id_table!$A$2:$F$105,5,FALSE)</f>
        <v>2019</v>
      </c>
      <c r="D142" s="5" t="str">
        <f>VLOOKUP(A142,geo_id_table!$A$2:$F$105,6,FALSE)</f>
        <v>Upper Klamath and Lost River Subbasin Nutrient TMDL and WQMP</v>
      </c>
      <c r="E142" s="5" t="s">
        <v>36</v>
      </c>
      <c r="G142" s="5" t="s">
        <v>246</v>
      </c>
      <c r="H142" s="5" t="s">
        <v>7</v>
      </c>
      <c r="I142" s="2">
        <v>13</v>
      </c>
      <c r="J142" s="2" t="s">
        <v>5</v>
      </c>
      <c r="K142" s="11" t="s">
        <v>65</v>
      </c>
      <c r="L142" s="3">
        <v>43466</v>
      </c>
      <c r="M142" s="3">
        <v>43830</v>
      </c>
    </row>
    <row r="143" spans="1:14" x14ac:dyDescent="0.25">
      <c r="A143" t="s">
        <v>210</v>
      </c>
      <c r="B143" t="str">
        <f>VLOOKUP(A143,geo_id_table!$A$2:$F$105,4,FALSE)</f>
        <v>OR_TMDL_20190116</v>
      </c>
      <c r="C143">
        <f>VLOOKUP(A143,geo_id_table!$A$2:$F$105,5,FALSE)</f>
        <v>2019</v>
      </c>
      <c r="D143" s="5" t="str">
        <f>VLOOKUP(A143,geo_id_table!$A$2:$F$105,6,FALSE)</f>
        <v>Upper Klamath and Lost River Subbasin Nutrient TMDL and WQMP</v>
      </c>
      <c r="E143" s="5" t="s">
        <v>39</v>
      </c>
      <c r="G143" s="5" t="s">
        <v>246</v>
      </c>
      <c r="H143" s="5" t="s">
        <v>7</v>
      </c>
      <c r="I143" s="2">
        <v>52</v>
      </c>
      <c r="J143" s="2" t="s">
        <v>5</v>
      </c>
      <c r="K143" s="11" t="s">
        <v>65</v>
      </c>
      <c r="L143" s="3">
        <v>43466</v>
      </c>
      <c r="M143" s="3">
        <v>43830</v>
      </c>
    </row>
    <row r="144" spans="1:14" x14ac:dyDescent="0.25">
      <c r="A144" t="s">
        <v>210</v>
      </c>
      <c r="B144" t="str">
        <f>VLOOKUP(A144,geo_id_table!$A$2:$F$105,4,FALSE)</f>
        <v>OR_TMDL_20190116</v>
      </c>
      <c r="C144">
        <f>VLOOKUP(A144,geo_id_table!$A$2:$F$105,5,FALSE)</f>
        <v>2019</v>
      </c>
      <c r="D144" s="5" t="str">
        <f>VLOOKUP(A144,geo_id_table!$A$2:$F$105,6,FALSE)</f>
        <v>Upper Klamath and Lost River Subbasin Nutrient TMDL and WQMP</v>
      </c>
      <c r="E144" s="5" t="s">
        <v>36</v>
      </c>
      <c r="G144" s="5" t="s">
        <v>246</v>
      </c>
      <c r="H144" s="5" t="s">
        <v>7</v>
      </c>
      <c r="I144" s="2">
        <v>20</v>
      </c>
      <c r="J144" s="2" t="s">
        <v>5</v>
      </c>
      <c r="K144" s="11" t="s">
        <v>65</v>
      </c>
      <c r="L144" s="3">
        <v>43466</v>
      </c>
      <c r="M144" s="3">
        <v>43830</v>
      </c>
    </row>
    <row r="145" spans="1:15" x14ac:dyDescent="0.25">
      <c r="A145" t="s">
        <v>211</v>
      </c>
      <c r="B145" t="str">
        <f>VLOOKUP(A145,geo_id_table!$A$2:$F$105,4,FALSE)</f>
        <v>OR_TMDL_20190116</v>
      </c>
      <c r="C145">
        <f>VLOOKUP(A145,geo_id_table!$A$2:$F$105,5,FALSE)</f>
        <v>2019</v>
      </c>
      <c r="D145" s="5" t="str">
        <f>VLOOKUP(A145,geo_id_table!$A$2:$F$105,6,FALSE)</f>
        <v>Upper Klamath and Lost River Subbasin Nutrient TMDL and WQMP</v>
      </c>
      <c r="E145" s="5" t="s">
        <v>39</v>
      </c>
      <c r="G145" s="5" t="s">
        <v>246</v>
      </c>
      <c r="H145" s="5" t="s">
        <v>7</v>
      </c>
      <c r="I145" s="2">
        <v>6</v>
      </c>
      <c r="J145" s="2" t="s">
        <v>5</v>
      </c>
      <c r="K145" s="11" t="s">
        <v>65</v>
      </c>
      <c r="L145" s="3">
        <v>43466</v>
      </c>
      <c r="M145" s="3">
        <v>43830</v>
      </c>
    </row>
    <row r="146" spans="1:15" x14ac:dyDescent="0.25">
      <c r="A146" t="s">
        <v>211</v>
      </c>
      <c r="B146" t="str">
        <f>VLOOKUP(A146,geo_id_table!$A$2:$F$105,4,FALSE)</f>
        <v>OR_TMDL_20190116</v>
      </c>
      <c r="C146">
        <f>VLOOKUP(A146,geo_id_table!$A$2:$F$105,5,FALSE)</f>
        <v>2019</v>
      </c>
      <c r="D146" s="5" t="str">
        <f>VLOOKUP(A146,geo_id_table!$A$2:$F$105,6,FALSE)</f>
        <v>Upper Klamath and Lost River Subbasin Nutrient TMDL and WQMP</v>
      </c>
      <c r="E146" s="5" t="s">
        <v>36</v>
      </c>
      <c r="G146" s="5" t="s">
        <v>246</v>
      </c>
      <c r="H146" s="5" t="s">
        <v>7</v>
      </c>
      <c r="I146" s="2">
        <v>1</v>
      </c>
      <c r="J146" s="2" t="s">
        <v>5</v>
      </c>
      <c r="K146" s="11" t="s">
        <v>65</v>
      </c>
      <c r="L146" s="3">
        <v>43466</v>
      </c>
      <c r="M146" s="3">
        <v>43830</v>
      </c>
    </row>
    <row r="147" spans="1:15" x14ac:dyDescent="0.25">
      <c r="A147" t="s">
        <v>212</v>
      </c>
      <c r="B147" t="str">
        <f>VLOOKUP(A147,geo_id_table!$A$2:$F$105,4,FALSE)</f>
        <v>OR_TMDL_20190116</v>
      </c>
      <c r="C147">
        <f>VLOOKUP(A147,geo_id_table!$A$2:$F$105,5,FALSE)</f>
        <v>2019</v>
      </c>
      <c r="D147" s="5" t="str">
        <f>VLOOKUP(A147,geo_id_table!$A$2:$F$105,6,FALSE)</f>
        <v>Upper Klamath and Lost River Subbasin Nutrient TMDL and WQMP</v>
      </c>
      <c r="E147" s="5" t="s">
        <v>39</v>
      </c>
      <c r="G147" s="5" t="s">
        <v>246</v>
      </c>
      <c r="H147" s="5" t="s">
        <v>7</v>
      </c>
      <c r="I147" s="2">
        <v>7</v>
      </c>
      <c r="J147" s="2" t="s">
        <v>5</v>
      </c>
      <c r="K147" s="11" t="s">
        <v>65</v>
      </c>
      <c r="L147" s="3">
        <v>43466</v>
      </c>
      <c r="M147" s="3">
        <v>43830</v>
      </c>
    </row>
    <row r="148" spans="1:15" x14ac:dyDescent="0.25">
      <c r="A148" t="s">
        <v>212</v>
      </c>
      <c r="B148" t="str">
        <f>VLOOKUP(A148,geo_id_table!$A$2:$F$105,4,FALSE)</f>
        <v>OR_TMDL_20190116</v>
      </c>
      <c r="C148">
        <f>VLOOKUP(A148,geo_id_table!$A$2:$F$105,5,FALSE)</f>
        <v>2019</v>
      </c>
      <c r="D148" s="5" t="str">
        <f>VLOOKUP(A148,geo_id_table!$A$2:$F$105,6,FALSE)</f>
        <v>Upper Klamath and Lost River Subbasin Nutrient TMDL and WQMP</v>
      </c>
      <c r="E148" s="5" t="s">
        <v>36</v>
      </c>
      <c r="G148" s="5" t="s">
        <v>246</v>
      </c>
      <c r="H148" s="5" t="s">
        <v>7</v>
      </c>
      <c r="I148" s="2">
        <v>1</v>
      </c>
      <c r="J148" s="2" t="s">
        <v>5</v>
      </c>
      <c r="K148" s="11" t="s">
        <v>65</v>
      </c>
      <c r="L148" s="3">
        <v>43466</v>
      </c>
      <c r="M148" s="3">
        <v>43830</v>
      </c>
    </row>
    <row r="149" spans="1:15" x14ac:dyDescent="0.25">
      <c r="A149" t="s">
        <v>215</v>
      </c>
      <c r="B149" t="str">
        <f>VLOOKUP(A149,geo_id_table!$A$2:$F$105,4,FALSE)</f>
        <v>OR_TMDL_20190116</v>
      </c>
      <c r="C149">
        <f>VLOOKUP(A149,geo_id_table!$A$2:$F$105,5,FALSE)</f>
        <v>2019</v>
      </c>
      <c r="D149" s="5" t="str">
        <f>VLOOKUP(A149,geo_id_table!$A$2:$F$105,6,FALSE)</f>
        <v>Upper Klamath and Lost River Subbasin Nutrient TMDL and WQMP</v>
      </c>
      <c r="E149" s="5" t="s">
        <v>39</v>
      </c>
      <c r="G149" s="5" t="s">
        <v>246</v>
      </c>
      <c r="H149" s="5" t="s">
        <v>7</v>
      </c>
      <c r="I149" s="2">
        <v>107</v>
      </c>
      <c r="J149" s="2" t="s">
        <v>5</v>
      </c>
      <c r="K149" s="11" t="s">
        <v>65</v>
      </c>
      <c r="L149" s="3">
        <v>43466</v>
      </c>
      <c r="M149" s="3">
        <v>43830</v>
      </c>
    </row>
    <row r="150" spans="1:15" x14ac:dyDescent="0.25">
      <c r="A150" t="s">
        <v>215</v>
      </c>
      <c r="B150" t="str">
        <f>VLOOKUP(A150,geo_id_table!$A$2:$F$105,4,FALSE)</f>
        <v>OR_TMDL_20190116</v>
      </c>
      <c r="C150">
        <f>VLOOKUP(A150,geo_id_table!$A$2:$F$105,5,FALSE)</f>
        <v>2019</v>
      </c>
      <c r="D150" s="5" t="str">
        <f>VLOOKUP(A150,geo_id_table!$A$2:$F$105,6,FALSE)</f>
        <v>Upper Klamath and Lost River Subbasin Nutrient TMDL and WQMP</v>
      </c>
      <c r="E150" s="5" t="s">
        <v>36</v>
      </c>
      <c r="G150" s="5" t="s">
        <v>246</v>
      </c>
      <c r="H150" s="5" t="s">
        <v>7</v>
      </c>
      <c r="I150" s="2">
        <v>14</v>
      </c>
      <c r="J150" s="2" t="s">
        <v>5</v>
      </c>
      <c r="K150" s="11" t="s">
        <v>65</v>
      </c>
      <c r="L150" s="3">
        <v>43466</v>
      </c>
      <c r="M150" s="3">
        <v>43830</v>
      </c>
    </row>
    <row r="151" spans="1:15" x14ac:dyDescent="0.25">
      <c r="A151" t="s">
        <v>216</v>
      </c>
      <c r="B151" t="str">
        <f>VLOOKUP(A151,geo_id_table!$A$2:$F$105,4,FALSE)</f>
        <v>OR_TMDL_20190116</v>
      </c>
      <c r="C151">
        <f>VLOOKUP(A151,geo_id_table!$A$2:$F$105,5,FALSE)</f>
        <v>2019</v>
      </c>
      <c r="D151" s="5" t="str">
        <f>VLOOKUP(A151,geo_id_table!$A$2:$F$105,6,FALSE)</f>
        <v>Upper Klamath and Lost River Subbasin Nutrient TMDL and WQMP</v>
      </c>
      <c r="E151" s="5" t="s">
        <v>39</v>
      </c>
      <c r="G151" s="5" t="s">
        <v>246</v>
      </c>
      <c r="H151" s="5" t="s">
        <v>7</v>
      </c>
      <c r="I151" s="2">
        <v>45</v>
      </c>
      <c r="J151" s="2" t="s">
        <v>5</v>
      </c>
      <c r="K151" s="11" t="s">
        <v>65</v>
      </c>
      <c r="L151" s="3">
        <v>43466</v>
      </c>
      <c r="M151" s="3">
        <v>43830</v>
      </c>
    </row>
    <row r="152" spans="1:15" x14ac:dyDescent="0.25">
      <c r="A152" t="s">
        <v>216</v>
      </c>
      <c r="B152" t="str">
        <f>VLOOKUP(A152,geo_id_table!$A$2:$F$105,4,FALSE)</f>
        <v>OR_TMDL_20190116</v>
      </c>
      <c r="C152">
        <f>VLOOKUP(A152,geo_id_table!$A$2:$F$105,5,FALSE)</f>
        <v>2019</v>
      </c>
      <c r="D152" s="5" t="str">
        <f>VLOOKUP(A152,geo_id_table!$A$2:$F$105,6,FALSE)</f>
        <v>Upper Klamath and Lost River Subbasin Nutrient TMDL and WQMP</v>
      </c>
      <c r="E152" s="5" t="s">
        <v>36</v>
      </c>
      <c r="G152" s="5" t="s">
        <v>246</v>
      </c>
      <c r="H152" s="5" t="s">
        <v>7</v>
      </c>
      <c r="I152" s="2">
        <v>5</v>
      </c>
      <c r="J152" s="2" t="s">
        <v>5</v>
      </c>
      <c r="K152" s="11" t="s">
        <v>65</v>
      </c>
      <c r="L152" s="3">
        <v>43466</v>
      </c>
      <c r="M152" s="3">
        <v>43830</v>
      </c>
    </row>
    <row r="153" spans="1:15" x14ac:dyDescent="0.25">
      <c r="A153" t="s">
        <v>217</v>
      </c>
      <c r="B153" t="str">
        <f>VLOOKUP(A153,geo_id_table!$A$2:$F$105,4,FALSE)</f>
        <v>OR_TMDL_20190116</v>
      </c>
      <c r="C153">
        <f>VLOOKUP(A153,geo_id_table!$A$2:$F$105,5,FALSE)</f>
        <v>2019</v>
      </c>
      <c r="D153" s="5" t="str">
        <f>VLOOKUP(A153,geo_id_table!$A$2:$F$105,6,FALSE)</f>
        <v>Upper Klamath and Lost River Subbasin Nutrient TMDL and WQMP</v>
      </c>
      <c r="E153" s="5" t="s">
        <v>39</v>
      </c>
      <c r="G153" s="5" t="s">
        <v>246</v>
      </c>
      <c r="H153" s="5" t="s">
        <v>7</v>
      </c>
      <c r="I153" s="2">
        <v>6</v>
      </c>
      <c r="J153" s="2" t="s">
        <v>5</v>
      </c>
      <c r="K153" s="11" t="s">
        <v>65</v>
      </c>
      <c r="L153" s="3">
        <v>43466</v>
      </c>
      <c r="M153" s="3">
        <v>43830</v>
      </c>
    </row>
    <row r="154" spans="1:15" x14ac:dyDescent="0.25">
      <c r="A154" t="s">
        <v>217</v>
      </c>
      <c r="B154" t="str">
        <f>VLOOKUP(A154,geo_id_table!$A$2:$F$105,4,FALSE)</f>
        <v>OR_TMDL_20190116</v>
      </c>
      <c r="C154">
        <f>VLOOKUP(A154,geo_id_table!$A$2:$F$105,5,FALSE)</f>
        <v>2019</v>
      </c>
      <c r="D154" s="5" t="str">
        <f>VLOOKUP(A154,geo_id_table!$A$2:$F$105,6,FALSE)</f>
        <v>Upper Klamath and Lost River Subbasin Nutrient TMDL and WQMP</v>
      </c>
      <c r="E154" s="5" t="s">
        <v>36</v>
      </c>
      <c r="G154" s="5" t="s">
        <v>246</v>
      </c>
      <c r="H154" s="5" t="s">
        <v>7</v>
      </c>
      <c r="I154" s="2">
        <v>1</v>
      </c>
      <c r="J154" s="2" t="s">
        <v>5</v>
      </c>
      <c r="K154" s="11" t="s">
        <v>65</v>
      </c>
      <c r="L154" s="3">
        <v>43466</v>
      </c>
      <c r="M154" s="3">
        <v>43830</v>
      </c>
    </row>
    <row r="155" spans="1:15" x14ac:dyDescent="0.25">
      <c r="A155" t="s">
        <v>213</v>
      </c>
      <c r="B155" t="str">
        <f>VLOOKUP(A155,geo_id_table!$A$2:$F$105,4,FALSE)</f>
        <v>OR_TMDL_20190116</v>
      </c>
      <c r="C155">
        <f>VLOOKUP(A155,geo_id_table!$A$2:$F$105,5,FALSE)</f>
        <v>2019</v>
      </c>
      <c r="D155" s="5" t="str">
        <f>VLOOKUP(A155,geo_id_table!$A$2:$F$105,6,FALSE)</f>
        <v>Upper Klamath and Lost River Subbasin Nutrient TMDL and WQMP</v>
      </c>
      <c r="E155" s="5" t="s">
        <v>44</v>
      </c>
      <c r="F155" s="5" t="s">
        <v>273</v>
      </c>
      <c r="G155" s="5" t="s">
        <v>38</v>
      </c>
      <c r="H155" s="5" t="s">
        <v>6</v>
      </c>
      <c r="I155" s="2">
        <v>2.2000000000000002</v>
      </c>
      <c r="J155" s="2" t="s">
        <v>12</v>
      </c>
      <c r="K155" s="23" t="s">
        <v>15</v>
      </c>
      <c r="L155" s="3">
        <v>43466</v>
      </c>
      <c r="M155" s="3">
        <v>43830</v>
      </c>
      <c r="O155" t="s">
        <v>45</v>
      </c>
    </row>
    <row r="156" spans="1:15" x14ac:dyDescent="0.25">
      <c r="A156" t="s">
        <v>213</v>
      </c>
      <c r="B156" t="str">
        <f>VLOOKUP(A156,geo_id_table!$A$2:$F$105,4,FALSE)</f>
        <v>OR_TMDL_20190116</v>
      </c>
      <c r="C156">
        <f>VLOOKUP(A156,geo_id_table!$A$2:$F$105,5,FALSE)</f>
        <v>2019</v>
      </c>
      <c r="D156" s="5" t="str">
        <f>VLOOKUP(A156,geo_id_table!$A$2:$F$105,6,FALSE)</f>
        <v>Upper Klamath and Lost River Subbasin Nutrient TMDL and WQMP</v>
      </c>
      <c r="E156" s="5" t="s">
        <v>43</v>
      </c>
      <c r="G156" s="5" t="s">
        <v>38</v>
      </c>
      <c r="H156" s="5" t="s">
        <v>6</v>
      </c>
      <c r="I156" s="2">
        <v>0.45</v>
      </c>
      <c r="J156" s="2" t="s">
        <v>12</v>
      </c>
      <c r="K156" s="23" t="s">
        <v>15</v>
      </c>
      <c r="L156" s="3">
        <v>43466</v>
      </c>
      <c r="M156" s="3">
        <v>43830</v>
      </c>
      <c r="O156" t="s">
        <v>45</v>
      </c>
    </row>
    <row r="157" spans="1:15" x14ac:dyDescent="0.25">
      <c r="A157" t="s">
        <v>213</v>
      </c>
      <c r="B157" t="str">
        <f>VLOOKUP(A157,geo_id_table!$A$2:$F$105,4,FALSE)</f>
        <v>OR_TMDL_20190116</v>
      </c>
      <c r="C157">
        <f>VLOOKUP(A157,geo_id_table!$A$2:$F$105,5,FALSE)</f>
        <v>2019</v>
      </c>
      <c r="D157" s="5" t="str">
        <f>VLOOKUP(A157,geo_id_table!$A$2:$F$105,6,FALSE)</f>
        <v>Upper Klamath and Lost River Subbasin Nutrient TMDL and WQMP</v>
      </c>
      <c r="E157" s="5" t="s">
        <v>0</v>
      </c>
      <c r="F157" s="20" t="s">
        <v>270</v>
      </c>
      <c r="G157" s="5" t="s">
        <v>38</v>
      </c>
      <c r="H157" s="5" t="s">
        <v>6</v>
      </c>
      <c r="I157" s="2">
        <v>3.5000000000000003E-2</v>
      </c>
      <c r="J157" s="2" t="s">
        <v>12</v>
      </c>
      <c r="K157" s="23" t="s">
        <v>15</v>
      </c>
      <c r="L157" s="3">
        <v>43466</v>
      </c>
      <c r="M157" s="3">
        <v>43830</v>
      </c>
      <c r="O157" t="s">
        <v>45</v>
      </c>
    </row>
    <row r="158" spans="1:15" x14ac:dyDescent="0.25">
      <c r="A158" t="s">
        <v>213</v>
      </c>
      <c r="B158" t="str">
        <f>VLOOKUP(A158,geo_id_table!$A$2:$F$105,4,FALSE)</f>
        <v>OR_TMDL_20190116</v>
      </c>
      <c r="C158">
        <f>VLOOKUP(A158,geo_id_table!$A$2:$F$105,5,FALSE)</f>
        <v>2019</v>
      </c>
      <c r="D158" s="5" t="str">
        <f>VLOOKUP(A158,geo_id_table!$A$2:$F$105,6,FALSE)</f>
        <v>Upper Klamath and Lost River Subbasin Nutrient TMDL and WQMP</v>
      </c>
      <c r="E158" s="5" t="s">
        <v>44</v>
      </c>
      <c r="F158" s="5" t="s">
        <v>273</v>
      </c>
      <c r="G158" s="5" t="s">
        <v>38</v>
      </c>
      <c r="H158" s="5" t="s">
        <v>7</v>
      </c>
      <c r="I158" s="2">
        <v>1329</v>
      </c>
      <c r="J158" s="2" t="s">
        <v>42</v>
      </c>
      <c r="K158" s="11" t="s">
        <v>65</v>
      </c>
      <c r="L158" s="3">
        <v>43466</v>
      </c>
      <c r="M158" s="3">
        <v>43830</v>
      </c>
      <c r="O158" t="s">
        <v>45</v>
      </c>
    </row>
    <row r="159" spans="1:15" x14ac:dyDescent="0.25">
      <c r="A159" t="s">
        <v>213</v>
      </c>
      <c r="B159" t="str">
        <f>VLOOKUP(A159,geo_id_table!$A$2:$F$105,4,FALSE)</f>
        <v>OR_TMDL_20190116</v>
      </c>
      <c r="C159">
        <f>VLOOKUP(A159,geo_id_table!$A$2:$F$105,5,FALSE)</f>
        <v>2019</v>
      </c>
      <c r="D159" s="5" t="str">
        <f>VLOOKUP(A159,geo_id_table!$A$2:$F$105,6,FALSE)</f>
        <v>Upper Klamath and Lost River Subbasin Nutrient TMDL and WQMP</v>
      </c>
      <c r="E159" s="5" t="s">
        <v>43</v>
      </c>
      <c r="G159" s="5" t="s">
        <v>38</v>
      </c>
      <c r="H159" s="5" t="s">
        <v>7</v>
      </c>
      <c r="I159" s="2">
        <v>268</v>
      </c>
      <c r="J159" s="2" t="s">
        <v>42</v>
      </c>
      <c r="K159" s="11" t="s">
        <v>65</v>
      </c>
      <c r="L159" s="3">
        <v>43466</v>
      </c>
      <c r="M159" s="3">
        <v>43830</v>
      </c>
      <c r="O159" t="s">
        <v>45</v>
      </c>
    </row>
    <row r="160" spans="1:15" x14ac:dyDescent="0.25">
      <c r="A160" t="s">
        <v>213</v>
      </c>
      <c r="B160" t="str">
        <f>VLOOKUP(A160,geo_id_table!$A$2:$F$105,4,FALSE)</f>
        <v>OR_TMDL_20190116</v>
      </c>
      <c r="C160">
        <f>VLOOKUP(A160,geo_id_table!$A$2:$F$105,5,FALSE)</f>
        <v>2019</v>
      </c>
      <c r="D160" s="5" t="str">
        <f>VLOOKUP(A160,geo_id_table!$A$2:$F$105,6,FALSE)</f>
        <v>Upper Klamath and Lost River Subbasin Nutrient TMDL and WQMP</v>
      </c>
      <c r="E160" s="5" t="s">
        <v>0</v>
      </c>
      <c r="F160" s="20" t="s">
        <v>270</v>
      </c>
      <c r="G160" s="5" t="s">
        <v>38</v>
      </c>
      <c r="H160" s="5" t="s">
        <v>7</v>
      </c>
      <c r="I160" s="2">
        <v>21</v>
      </c>
      <c r="J160" s="2" t="s">
        <v>42</v>
      </c>
      <c r="K160" s="11" t="s">
        <v>65</v>
      </c>
      <c r="L160" s="3">
        <v>43466</v>
      </c>
      <c r="M160" s="3">
        <v>43830</v>
      </c>
      <c r="O160" t="s">
        <v>45</v>
      </c>
    </row>
    <row r="161" spans="1:15" x14ac:dyDescent="0.25">
      <c r="A161" t="s">
        <v>218</v>
      </c>
      <c r="B161" t="str">
        <f>VLOOKUP(A161,geo_id_table!$A$2:$F$105,4,FALSE)</f>
        <v>OR_TMDL_20190116</v>
      </c>
      <c r="C161">
        <f>VLOOKUP(A161,geo_id_table!$A$2:$F$105,5,FALSE)</f>
        <v>2019</v>
      </c>
      <c r="D161" s="5" t="str">
        <f>VLOOKUP(A161,geo_id_table!$A$2:$F$105,6,FALSE)</f>
        <v>Upper Klamath and Lost River Subbasin Nutrient TMDL and WQMP</v>
      </c>
      <c r="E161" s="5" t="s">
        <v>39</v>
      </c>
      <c r="G161" s="5" t="s">
        <v>246</v>
      </c>
      <c r="H161" s="5" t="s">
        <v>7</v>
      </c>
      <c r="I161" s="2">
        <v>26</v>
      </c>
      <c r="J161" s="2" t="s">
        <v>5</v>
      </c>
      <c r="K161" s="11" t="s">
        <v>65</v>
      </c>
      <c r="L161" s="3">
        <v>43466</v>
      </c>
      <c r="M161" s="3">
        <v>43830</v>
      </c>
    </row>
    <row r="162" spans="1:15" x14ac:dyDescent="0.25">
      <c r="A162" t="s">
        <v>218</v>
      </c>
      <c r="B162" t="str">
        <f>VLOOKUP(A162,geo_id_table!$A$2:$F$105,4,FALSE)</f>
        <v>OR_TMDL_20190116</v>
      </c>
      <c r="C162">
        <f>VLOOKUP(A162,geo_id_table!$A$2:$F$105,5,FALSE)</f>
        <v>2019</v>
      </c>
      <c r="D162" s="5" t="str">
        <f>VLOOKUP(A162,geo_id_table!$A$2:$F$105,6,FALSE)</f>
        <v>Upper Klamath and Lost River Subbasin Nutrient TMDL and WQMP</v>
      </c>
      <c r="E162" s="5" t="s">
        <v>36</v>
      </c>
      <c r="G162" s="5" t="s">
        <v>246</v>
      </c>
      <c r="H162" s="5" t="s">
        <v>7</v>
      </c>
      <c r="I162" s="2">
        <v>2</v>
      </c>
      <c r="J162" s="2" t="s">
        <v>5</v>
      </c>
      <c r="K162" s="11" t="s">
        <v>65</v>
      </c>
      <c r="L162" s="3">
        <v>43466</v>
      </c>
      <c r="M162" s="3">
        <v>43830</v>
      </c>
    </row>
    <row r="163" spans="1:15" x14ac:dyDescent="0.25">
      <c r="A163" t="s">
        <v>219</v>
      </c>
      <c r="B163" t="str">
        <f>VLOOKUP(A163,geo_id_table!$A$2:$F$105,4,FALSE)</f>
        <v>OR_TMDL_20190116</v>
      </c>
      <c r="C163">
        <f>VLOOKUP(A163,geo_id_table!$A$2:$F$105,5,FALSE)</f>
        <v>2019</v>
      </c>
      <c r="D163" s="5" t="str">
        <f>VLOOKUP(A163,geo_id_table!$A$2:$F$105,6,FALSE)</f>
        <v>Upper Klamath and Lost River Subbasin Nutrient TMDL and WQMP</v>
      </c>
      <c r="E163" s="5" t="s">
        <v>39</v>
      </c>
      <c r="G163" s="5" t="s">
        <v>38</v>
      </c>
      <c r="H163" s="5" t="s">
        <v>7</v>
      </c>
      <c r="I163" s="2">
        <v>69</v>
      </c>
      <c r="J163" s="2" t="s">
        <v>5</v>
      </c>
      <c r="K163" s="11" t="s">
        <v>65</v>
      </c>
      <c r="L163" s="3">
        <v>43466</v>
      </c>
      <c r="M163" s="3">
        <v>43830</v>
      </c>
    </row>
    <row r="164" spans="1:15" x14ac:dyDescent="0.25">
      <c r="A164" t="s">
        <v>219</v>
      </c>
      <c r="B164" t="str">
        <f>VLOOKUP(A164,geo_id_table!$A$2:$F$105,4,FALSE)</f>
        <v>OR_TMDL_20190116</v>
      </c>
      <c r="C164">
        <f>VLOOKUP(A164,geo_id_table!$A$2:$F$105,5,FALSE)</f>
        <v>2019</v>
      </c>
      <c r="D164" s="5" t="str">
        <f>VLOOKUP(A164,geo_id_table!$A$2:$F$105,6,FALSE)</f>
        <v>Upper Klamath and Lost River Subbasin Nutrient TMDL and WQMP</v>
      </c>
      <c r="E164" s="5" t="s">
        <v>36</v>
      </c>
      <c r="G164" s="5" t="s">
        <v>38</v>
      </c>
      <c r="H164" s="5" t="s">
        <v>7</v>
      </c>
      <c r="I164" s="2">
        <v>17</v>
      </c>
      <c r="J164" s="2" t="s">
        <v>5</v>
      </c>
      <c r="K164" s="11" t="s">
        <v>65</v>
      </c>
      <c r="L164" s="3">
        <v>43466</v>
      </c>
      <c r="M164" s="3">
        <v>43830</v>
      </c>
    </row>
    <row r="165" spans="1:15" x14ac:dyDescent="0.25">
      <c r="A165" t="s">
        <v>220</v>
      </c>
      <c r="B165" t="str">
        <f>VLOOKUP(A165,geo_id_table!$A$2:$F$105,4,FALSE)</f>
        <v>OR_TMDL_20190116</v>
      </c>
      <c r="C165">
        <f>VLOOKUP(A165,geo_id_table!$A$2:$F$105,5,FALSE)</f>
        <v>2019</v>
      </c>
      <c r="D165" s="5" t="str">
        <f>VLOOKUP(A165,geo_id_table!$A$2:$F$105,6,FALSE)</f>
        <v>Upper Klamath and Lost River Subbasin Nutrient TMDL and WQMP</v>
      </c>
      <c r="E165" s="5" t="s">
        <v>39</v>
      </c>
      <c r="G165" s="5" t="s">
        <v>38</v>
      </c>
      <c r="H165" s="5" t="s">
        <v>7</v>
      </c>
      <c r="I165" s="2">
        <v>596</v>
      </c>
      <c r="J165" s="2" t="s">
        <v>5</v>
      </c>
      <c r="K165" s="11" t="s">
        <v>65</v>
      </c>
      <c r="L165" s="3">
        <v>43466</v>
      </c>
      <c r="M165" s="3">
        <v>43830</v>
      </c>
    </row>
    <row r="166" spans="1:15" x14ac:dyDescent="0.25">
      <c r="A166" t="s">
        <v>220</v>
      </c>
      <c r="B166" t="str">
        <f>VLOOKUP(A166,geo_id_table!$A$2:$F$105,4,FALSE)</f>
        <v>OR_TMDL_20190116</v>
      </c>
      <c r="C166">
        <f>VLOOKUP(A166,geo_id_table!$A$2:$F$105,5,FALSE)</f>
        <v>2019</v>
      </c>
      <c r="D166" s="5" t="str">
        <f>VLOOKUP(A166,geo_id_table!$A$2:$F$105,6,FALSE)</f>
        <v>Upper Klamath and Lost River Subbasin Nutrient TMDL and WQMP</v>
      </c>
      <c r="E166" s="5" t="s">
        <v>36</v>
      </c>
      <c r="G166" s="5" t="s">
        <v>38</v>
      </c>
      <c r="H166" s="5" t="s">
        <v>7</v>
      </c>
      <c r="I166" s="2">
        <v>148</v>
      </c>
      <c r="J166" s="2" t="s">
        <v>5</v>
      </c>
      <c r="K166" s="11" t="s">
        <v>65</v>
      </c>
      <c r="L166" s="3">
        <v>43466</v>
      </c>
      <c r="M166" s="3">
        <v>43830</v>
      </c>
    </row>
    <row r="167" spans="1:15" x14ac:dyDescent="0.25">
      <c r="A167" t="s">
        <v>221</v>
      </c>
      <c r="B167" t="str">
        <f>VLOOKUP(A167,geo_id_table!$A$2:$F$105,4,FALSE)</f>
        <v>OR_TMDL_20190116</v>
      </c>
      <c r="C167">
        <f>VLOOKUP(A167,geo_id_table!$A$2:$F$105,5,FALSE)</f>
        <v>2019</v>
      </c>
      <c r="D167" s="5" t="str">
        <f>VLOOKUP(A167,geo_id_table!$A$2:$F$105,6,FALSE)</f>
        <v>Upper Klamath and Lost River Subbasin Nutrient TMDL and WQMP</v>
      </c>
      <c r="E167" s="5" t="s">
        <v>39</v>
      </c>
      <c r="G167" s="5" t="s">
        <v>38</v>
      </c>
      <c r="H167" s="5" t="s">
        <v>7</v>
      </c>
      <c r="I167" s="2">
        <v>230</v>
      </c>
      <c r="J167" s="2" t="s">
        <v>5</v>
      </c>
      <c r="K167" s="11" t="s">
        <v>65</v>
      </c>
      <c r="L167" s="3">
        <v>43466</v>
      </c>
      <c r="M167" s="3">
        <v>43830</v>
      </c>
    </row>
    <row r="168" spans="1:15" x14ac:dyDescent="0.25">
      <c r="A168" t="s">
        <v>221</v>
      </c>
      <c r="B168" t="str">
        <f>VLOOKUP(A168,geo_id_table!$A$2:$F$105,4,FALSE)</f>
        <v>OR_TMDL_20190116</v>
      </c>
      <c r="C168">
        <f>VLOOKUP(A168,geo_id_table!$A$2:$F$105,5,FALSE)</f>
        <v>2019</v>
      </c>
      <c r="D168" s="5" t="str">
        <f>VLOOKUP(A168,geo_id_table!$A$2:$F$105,6,FALSE)</f>
        <v>Upper Klamath and Lost River Subbasin Nutrient TMDL and WQMP</v>
      </c>
      <c r="E168" s="5" t="s">
        <v>36</v>
      </c>
      <c r="G168" s="5" t="s">
        <v>38</v>
      </c>
      <c r="H168" s="5" t="s">
        <v>7</v>
      </c>
      <c r="I168" s="2">
        <v>56</v>
      </c>
      <c r="J168" s="2" t="s">
        <v>5</v>
      </c>
      <c r="K168" s="11" t="s">
        <v>65</v>
      </c>
      <c r="L168" s="3">
        <v>43466</v>
      </c>
      <c r="M168" s="3">
        <v>43830</v>
      </c>
    </row>
    <row r="169" spans="1:15" x14ac:dyDescent="0.25">
      <c r="A169" t="s">
        <v>222</v>
      </c>
      <c r="B169" t="str">
        <f>VLOOKUP(A169,geo_id_table!$A$2:$F$105,4,FALSE)</f>
        <v>OR_TMDL_20190116</v>
      </c>
      <c r="C169">
        <f>VLOOKUP(A169,geo_id_table!$A$2:$F$105,5,FALSE)</f>
        <v>2019</v>
      </c>
      <c r="D169" s="5" t="str">
        <f>VLOOKUP(A169,geo_id_table!$A$2:$F$105,6,FALSE)</f>
        <v>Upper Klamath and Lost River Subbasin Nutrient TMDL and WQMP</v>
      </c>
      <c r="E169" s="5" t="s">
        <v>39</v>
      </c>
      <c r="G169" s="5" t="s">
        <v>38</v>
      </c>
      <c r="H169" s="5" t="s">
        <v>7</v>
      </c>
      <c r="I169" s="2">
        <v>63</v>
      </c>
      <c r="J169" s="2" t="s">
        <v>5</v>
      </c>
      <c r="K169" s="11" t="s">
        <v>65</v>
      </c>
      <c r="L169" s="3">
        <v>43466</v>
      </c>
      <c r="M169" s="3">
        <v>43830</v>
      </c>
    </row>
    <row r="170" spans="1:15" x14ac:dyDescent="0.25">
      <c r="A170" t="s">
        <v>222</v>
      </c>
      <c r="B170" t="str">
        <f>VLOOKUP(A170,geo_id_table!$A$2:$F$105,4,FALSE)</f>
        <v>OR_TMDL_20190116</v>
      </c>
      <c r="C170">
        <f>VLOOKUP(A170,geo_id_table!$A$2:$F$105,5,FALSE)</f>
        <v>2019</v>
      </c>
      <c r="D170" s="5" t="str">
        <f>VLOOKUP(A170,geo_id_table!$A$2:$F$105,6,FALSE)</f>
        <v>Upper Klamath and Lost River Subbasin Nutrient TMDL and WQMP</v>
      </c>
      <c r="E170" s="5" t="s">
        <v>36</v>
      </c>
      <c r="G170" s="5" t="s">
        <v>38</v>
      </c>
      <c r="H170" s="5" t="s">
        <v>7</v>
      </c>
      <c r="I170" s="2">
        <v>15</v>
      </c>
      <c r="J170" s="2" t="s">
        <v>5</v>
      </c>
      <c r="K170" s="11" t="s">
        <v>65</v>
      </c>
      <c r="L170" s="3">
        <v>43466</v>
      </c>
      <c r="M170" s="3">
        <v>43830</v>
      </c>
    </row>
    <row r="171" spans="1:15" x14ac:dyDescent="0.25">
      <c r="A171" t="s">
        <v>223</v>
      </c>
      <c r="B171" t="str">
        <f>VLOOKUP(A171,geo_id_table!$A$2:$F$105,4,FALSE)</f>
        <v>OR_TMDL_20190116</v>
      </c>
      <c r="C171">
        <f>VLOOKUP(A171,geo_id_table!$A$2:$F$105,5,FALSE)</f>
        <v>2019</v>
      </c>
      <c r="D171" s="5" t="str">
        <f>VLOOKUP(A171,geo_id_table!$A$2:$F$105,6,FALSE)</f>
        <v>Upper Klamath and Lost River Subbasin Nutrient TMDL and WQMP</v>
      </c>
      <c r="E171" s="5" t="s">
        <v>39</v>
      </c>
      <c r="G171" s="5" t="s">
        <v>246</v>
      </c>
      <c r="H171" s="5" t="s">
        <v>7</v>
      </c>
      <c r="I171" s="2">
        <v>187</v>
      </c>
      <c r="J171" s="2" t="s">
        <v>5</v>
      </c>
      <c r="K171" s="11" t="s">
        <v>65</v>
      </c>
      <c r="L171" s="3">
        <v>43466</v>
      </c>
      <c r="M171" s="3">
        <v>43830</v>
      </c>
    </row>
    <row r="172" spans="1:15" x14ac:dyDescent="0.25">
      <c r="A172" t="s">
        <v>223</v>
      </c>
      <c r="B172" t="str">
        <f>VLOOKUP(A172,geo_id_table!$A$2:$F$105,4,FALSE)</f>
        <v>OR_TMDL_20190116</v>
      </c>
      <c r="C172">
        <f>VLOOKUP(A172,geo_id_table!$A$2:$F$105,5,FALSE)</f>
        <v>2019</v>
      </c>
      <c r="D172" s="5" t="str">
        <f>VLOOKUP(A172,geo_id_table!$A$2:$F$105,6,FALSE)</f>
        <v>Upper Klamath and Lost River Subbasin Nutrient TMDL and WQMP</v>
      </c>
      <c r="E172" s="5" t="s">
        <v>36</v>
      </c>
      <c r="G172" s="5" t="s">
        <v>246</v>
      </c>
      <c r="H172" s="5" t="s">
        <v>7</v>
      </c>
      <c r="I172" s="2">
        <v>56</v>
      </c>
      <c r="J172" s="2" t="s">
        <v>5</v>
      </c>
      <c r="K172" s="11" t="s">
        <v>65</v>
      </c>
      <c r="L172" s="3">
        <v>43466</v>
      </c>
      <c r="M172" s="3">
        <v>43830</v>
      </c>
    </row>
    <row r="173" spans="1:15" x14ac:dyDescent="0.25">
      <c r="A173" t="s">
        <v>232</v>
      </c>
      <c r="B173" t="str">
        <f>VLOOKUP(A173,geo_id_table!$A$2:$F$105,4,FALSE)</f>
        <v>OR_TMDL_20190116</v>
      </c>
      <c r="C173">
        <f>VLOOKUP(A173,geo_id_table!$A$2:$F$105,5,FALSE)</f>
        <v>2019</v>
      </c>
      <c r="D173" s="5" t="str">
        <f>VLOOKUP(A173,geo_id_table!$A$2:$F$105,6,FALSE)</f>
        <v>Upper Klamath and Lost River Subbasin Nutrient TMDL and WQMP</v>
      </c>
      <c r="E173" s="5" t="s">
        <v>39</v>
      </c>
      <c r="G173" s="5" t="s">
        <v>38</v>
      </c>
      <c r="H173" s="5" t="s">
        <v>7</v>
      </c>
      <c r="I173" s="2">
        <v>2471</v>
      </c>
      <c r="J173" s="2" t="s">
        <v>5</v>
      </c>
      <c r="K173" s="11" t="s">
        <v>65</v>
      </c>
      <c r="L173" s="3">
        <v>43466</v>
      </c>
      <c r="M173" s="3">
        <v>43830</v>
      </c>
      <c r="O173" t="s">
        <v>53</v>
      </c>
    </row>
    <row r="174" spans="1:15" x14ac:dyDescent="0.25">
      <c r="A174" t="s">
        <v>232</v>
      </c>
      <c r="B174" t="str">
        <f>VLOOKUP(A174,geo_id_table!$A$2:$F$105,4,FALSE)</f>
        <v>OR_TMDL_20190116</v>
      </c>
      <c r="C174">
        <f>VLOOKUP(A174,geo_id_table!$A$2:$F$105,5,FALSE)</f>
        <v>2019</v>
      </c>
      <c r="D174" s="5" t="str">
        <f>VLOOKUP(A174,geo_id_table!$A$2:$F$105,6,FALSE)</f>
        <v>Upper Klamath and Lost River Subbasin Nutrient TMDL and WQMP</v>
      </c>
      <c r="E174" s="5" t="s">
        <v>36</v>
      </c>
      <c r="G174" s="5" t="s">
        <v>38</v>
      </c>
      <c r="H174" s="5" t="s">
        <v>7</v>
      </c>
      <c r="I174" s="2">
        <v>557</v>
      </c>
      <c r="J174" s="2" t="s">
        <v>5</v>
      </c>
      <c r="K174" s="11" t="s">
        <v>65</v>
      </c>
      <c r="L174" s="3">
        <v>43466</v>
      </c>
      <c r="M174" s="3">
        <v>43830</v>
      </c>
      <c r="O174" t="s">
        <v>53</v>
      </c>
    </row>
    <row r="175" spans="1:15" x14ac:dyDescent="0.25">
      <c r="A175" t="s">
        <v>225</v>
      </c>
      <c r="B175" t="str">
        <f>VLOOKUP(A175,geo_id_table!$A$2:$F$105,4,FALSE)</f>
        <v>OR_TMDL_20190116</v>
      </c>
      <c r="C175">
        <f>VLOOKUP(A175,geo_id_table!$A$2:$F$105,5,FALSE)</f>
        <v>2019</v>
      </c>
      <c r="D175" s="5" t="str">
        <f>VLOOKUP(A175,geo_id_table!$A$2:$F$105,6,FALSE)</f>
        <v>Upper Klamath and Lost River Subbasin Nutrient TMDL and WQMP</v>
      </c>
      <c r="E175" s="5" t="s">
        <v>39</v>
      </c>
      <c r="G175" s="5" t="s">
        <v>38</v>
      </c>
      <c r="H175" s="5" t="s">
        <v>7</v>
      </c>
      <c r="I175" s="2">
        <v>296</v>
      </c>
      <c r="J175" s="2" t="s">
        <v>5</v>
      </c>
      <c r="K175" s="11" t="s">
        <v>65</v>
      </c>
      <c r="L175" s="3">
        <v>43466</v>
      </c>
      <c r="M175" s="3">
        <v>43830</v>
      </c>
    </row>
    <row r="176" spans="1:15" x14ac:dyDescent="0.25">
      <c r="A176" t="s">
        <v>225</v>
      </c>
      <c r="B176" t="str">
        <f>VLOOKUP(A176,geo_id_table!$A$2:$F$105,4,FALSE)</f>
        <v>OR_TMDL_20190116</v>
      </c>
      <c r="C176">
        <f>VLOOKUP(A176,geo_id_table!$A$2:$F$105,5,FALSE)</f>
        <v>2019</v>
      </c>
      <c r="D176" s="5" t="str">
        <f>VLOOKUP(A176,geo_id_table!$A$2:$F$105,6,FALSE)</f>
        <v>Upper Klamath and Lost River Subbasin Nutrient TMDL and WQMP</v>
      </c>
      <c r="E176" s="5" t="s">
        <v>36</v>
      </c>
      <c r="G176" s="5" t="s">
        <v>38</v>
      </c>
      <c r="H176" s="5" t="s">
        <v>7</v>
      </c>
      <c r="I176" s="2">
        <v>101</v>
      </c>
      <c r="J176" s="2" t="s">
        <v>5</v>
      </c>
      <c r="K176" s="11" t="s">
        <v>65</v>
      </c>
      <c r="L176" s="3">
        <v>43466</v>
      </c>
      <c r="M176" s="3">
        <v>43830</v>
      </c>
    </row>
    <row r="177" spans="1:15" x14ac:dyDescent="0.25">
      <c r="A177" t="s">
        <v>227</v>
      </c>
      <c r="B177" t="str">
        <f>VLOOKUP(A177,geo_id_table!$A$2:$F$105,4,FALSE)</f>
        <v>OR_TMDL_20190116</v>
      </c>
      <c r="C177">
        <f>VLOOKUP(A177,geo_id_table!$A$2:$F$105,5,FALSE)</f>
        <v>2019</v>
      </c>
      <c r="D177" s="5" t="str">
        <f>VLOOKUP(A177,geo_id_table!$A$2:$F$105,6,FALSE)</f>
        <v>Upper Klamath and Lost River Subbasin Nutrient TMDL and WQMP</v>
      </c>
      <c r="E177" s="5" t="s">
        <v>44</v>
      </c>
      <c r="F177" s="5" t="s">
        <v>273</v>
      </c>
      <c r="G177" s="5" t="s">
        <v>38</v>
      </c>
      <c r="H177" s="5" t="s">
        <v>6</v>
      </c>
      <c r="I177" s="2">
        <v>2.1</v>
      </c>
      <c r="J177" s="2" t="s">
        <v>12</v>
      </c>
      <c r="K177" s="23" t="s">
        <v>15</v>
      </c>
      <c r="L177" s="3">
        <v>43466</v>
      </c>
      <c r="M177" s="3">
        <v>43830</v>
      </c>
      <c r="O177" t="s">
        <v>45</v>
      </c>
    </row>
    <row r="178" spans="1:15" x14ac:dyDescent="0.25">
      <c r="A178" t="s">
        <v>227</v>
      </c>
      <c r="B178" t="str">
        <f>VLOOKUP(A178,geo_id_table!$A$2:$F$105,4,FALSE)</f>
        <v>OR_TMDL_20190116</v>
      </c>
      <c r="C178">
        <f>VLOOKUP(A178,geo_id_table!$A$2:$F$105,5,FALSE)</f>
        <v>2019</v>
      </c>
      <c r="D178" s="5" t="str">
        <f>VLOOKUP(A178,geo_id_table!$A$2:$F$105,6,FALSE)</f>
        <v>Upper Klamath and Lost River Subbasin Nutrient TMDL and WQMP</v>
      </c>
      <c r="E178" s="5" t="s">
        <v>43</v>
      </c>
      <c r="G178" s="5" t="s">
        <v>38</v>
      </c>
      <c r="H178" s="5" t="s">
        <v>6</v>
      </c>
      <c r="I178" s="2">
        <v>0.37</v>
      </c>
      <c r="J178" s="2" t="s">
        <v>12</v>
      </c>
      <c r="K178" s="23" t="s">
        <v>15</v>
      </c>
      <c r="L178" s="3">
        <v>43466</v>
      </c>
      <c r="M178" s="3">
        <v>43830</v>
      </c>
      <c r="O178" t="s">
        <v>45</v>
      </c>
    </row>
    <row r="179" spans="1:15" x14ac:dyDescent="0.25">
      <c r="A179" t="s">
        <v>227</v>
      </c>
      <c r="B179" t="str">
        <f>VLOOKUP(A179,geo_id_table!$A$2:$F$105,4,FALSE)</f>
        <v>OR_TMDL_20190116</v>
      </c>
      <c r="C179">
        <f>VLOOKUP(A179,geo_id_table!$A$2:$F$105,5,FALSE)</f>
        <v>2019</v>
      </c>
      <c r="D179" s="5" t="str">
        <f>VLOOKUP(A179,geo_id_table!$A$2:$F$105,6,FALSE)</f>
        <v>Upper Klamath and Lost River Subbasin Nutrient TMDL and WQMP</v>
      </c>
      <c r="E179" s="5" t="s">
        <v>0</v>
      </c>
      <c r="F179" s="20" t="s">
        <v>270</v>
      </c>
      <c r="G179" s="5" t="s">
        <v>38</v>
      </c>
      <c r="H179" s="5" t="s">
        <v>6</v>
      </c>
      <c r="I179" s="2">
        <v>2.9000000000000001E-2</v>
      </c>
      <c r="J179" s="2" t="s">
        <v>12</v>
      </c>
      <c r="K179" s="23" t="s">
        <v>15</v>
      </c>
      <c r="L179" s="3">
        <v>43466</v>
      </c>
      <c r="M179" s="3">
        <v>43830</v>
      </c>
      <c r="O179" t="s">
        <v>45</v>
      </c>
    </row>
    <row r="180" spans="1:15" x14ac:dyDescent="0.25">
      <c r="A180" t="s">
        <v>227</v>
      </c>
      <c r="B180" t="str">
        <f>VLOOKUP(A180,geo_id_table!$A$2:$F$105,4,FALSE)</f>
        <v>OR_TMDL_20190116</v>
      </c>
      <c r="C180">
        <f>VLOOKUP(A180,geo_id_table!$A$2:$F$105,5,FALSE)</f>
        <v>2019</v>
      </c>
      <c r="D180" s="5" t="str">
        <f>VLOOKUP(A180,geo_id_table!$A$2:$F$105,6,FALSE)</f>
        <v>Upper Klamath and Lost River Subbasin Nutrient TMDL and WQMP</v>
      </c>
      <c r="E180" s="5" t="s">
        <v>44</v>
      </c>
      <c r="F180" s="5" t="s">
        <v>273</v>
      </c>
      <c r="G180" s="5" t="s">
        <v>38</v>
      </c>
      <c r="H180" s="5" t="s">
        <v>7</v>
      </c>
      <c r="I180" s="2">
        <v>2998</v>
      </c>
      <c r="J180" s="2" t="s">
        <v>42</v>
      </c>
      <c r="K180" s="11" t="s">
        <v>65</v>
      </c>
      <c r="L180" s="3">
        <v>43466</v>
      </c>
      <c r="M180" s="3">
        <v>43830</v>
      </c>
      <c r="O180" t="s">
        <v>45</v>
      </c>
    </row>
    <row r="181" spans="1:15" x14ac:dyDescent="0.25">
      <c r="A181" t="s">
        <v>227</v>
      </c>
      <c r="B181" t="str">
        <f>VLOOKUP(A181,geo_id_table!$A$2:$F$105,4,FALSE)</f>
        <v>OR_TMDL_20190116</v>
      </c>
      <c r="C181">
        <f>VLOOKUP(A181,geo_id_table!$A$2:$F$105,5,FALSE)</f>
        <v>2019</v>
      </c>
      <c r="D181" s="5" t="str">
        <f>VLOOKUP(A181,geo_id_table!$A$2:$F$105,6,FALSE)</f>
        <v>Upper Klamath and Lost River Subbasin Nutrient TMDL and WQMP</v>
      </c>
      <c r="E181" s="5" t="s">
        <v>43</v>
      </c>
      <c r="G181" s="5" t="s">
        <v>38</v>
      </c>
      <c r="H181" s="5" t="s">
        <v>7</v>
      </c>
      <c r="I181" s="2">
        <v>546</v>
      </c>
      <c r="J181" s="2" t="s">
        <v>42</v>
      </c>
      <c r="K181" s="11" t="s">
        <v>65</v>
      </c>
      <c r="L181" s="3">
        <v>43466</v>
      </c>
      <c r="M181" s="3">
        <v>43830</v>
      </c>
      <c r="O181" t="s">
        <v>45</v>
      </c>
    </row>
    <row r="182" spans="1:15" x14ac:dyDescent="0.25">
      <c r="A182" t="s">
        <v>227</v>
      </c>
      <c r="B182" t="str">
        <f>VLOOKUP(A182,geo_id_table!$A$2:$F$105,4,FALSE)</f>
        <v>OR_TMDL_20190116</v>
      </c>
      <c r="C182">
        <f>VLOOKUP(A182,geo_id_table!$A$2:$F$105,5,FALSE)</f>
        <v>2019</v>
      </c>
      <c r="D182" s="5" t="str">
        <f>VLOOKUP(A182,geo_id_table!$A$2:$F$105,6,FALSE)</f>
        <v>Upper Klamath and Lost River Subbasin Nutrient TMDL and WQMP</v>
      </c>
      <c r="E182" s="5" t="s">
        <v>0</v>
      </c>
      <c r="F182" s="20" t="s">
        <v>270</v>
      </c>
      <c r="G182" s="5" t="s">
        <v>38</v>
      </c>
      <c r="H182" s="5" t="s">
        <v>7</v>
      </c>
      <c r="I182" s="2">
        <v>42</v>
      </c>
      <c r="J182" s="2" t="s">
        <v>42</v>
      </c>
      <c r="K182" s="11" t="s">
        <v>65</v>
      </c>
      <c r="L182" s="3">
        <v>43466</v>
      </c>
      <c r="M182" s="3">
        <v>43830</v>
      </c>
      <c r="O182" t="s">
        <v>45</v>
      </c>
    </row>
    <row r="183" spans="1:15" x14ac:dyDescent="0.25">
      <c r="A183" t="s">
        <v>228</v>
      </c>
      <c r="B183" t="str">
        <f>VLOOKUP(A183,geo_id_table!$A$2:$F$105,4,FALSE)</f>
        <v>OR_TMDL_20190116</v>
      </c>
      <c r="C183">
        <f>VLOOKUP(A183,geo_id_table!$A$2:$F$105,5,FALSE)</f>
        <v>2019</v>
      </c>
      <c r="D183" s="5" t="str">
        <f>VLOOKUP(A183,geo_id_table!$A$2:$F$105,6,FALSE)</f>
        <v>Upper Klamath and Lost River Subbasin Nutrient TMDL and WQMP</v>
      </c>
      <c r="E183" s="5" t="s">
        <v>39</v>
      </c>
      <c r="G183" s="5" t="s">
        <v>38</v>
      </c>
      <c r="H183" s="5" t="s">
        <v>7</v>
      </c>
      <c r="I183" s="2">
        <v>12</v>
      </c>
      <c r="J183" s="2" t="s">
        <v>5</v>
      </c>
      <c r="K183" s="11" t="s">
        <v>65</v>
      </c>
      <c r="L183" s="3">
        <v>43466</v>
      </c>
      <c r="M183" s="3">
        <v>43830</v>
      </c>
    </row>
    <row r="184" spans="1:15" x14ac:dyDescent="0.25">
      <c r="A184" t="s">
        <v>228</v>
      </c>
      <c r="B184" t="str">
        <f>VLOOKUP(A184,geo_id_table!$A$2:$F$105,4,FALSE)</f>
        <v>OR_TMDL_20190116</v>
      </c>
      <c r="C184">
        <f>VLOOKUP(A184,geo_id_table!$A$2:$F$105,5,FALSE)</f>
        <v>2019</v>
      </c>
      <c r="D184" s="5" t="str">
        <f>VLOOKUP(A184,geo_id_table!$A$2:$F$105,6,FALSE)</f>
        <v>Upper Klamath and Lost River Subbasin Nutrient TMDL and WQMP</v>
      </c>
      <c r="E184" s="5" t="s">
        <v>36</v>
      </c>
      <c r="G184" s="5" t="s">
        <v>38</v>
      </c>
      <c r="H184" s="5" t="s">
        <v>7</v>
      </c>
      <c r="I184" s="2">
        <v>1</v>
      </c>
      <c r="J184" s="2" t="s">
        <v>5</v>
      </c>
      <c r="K184" s="11" t="s">
        <v>65</v>
      </c>
      <c r="L184" s="3">
        <v>43466</v>
      </c>
      <c r="M184" s="3">
        <v>43830</v>
      </c>
    </row>
    <row r="185" spans="1:15" x14ac:dyDescent="0.25">
      <c r="A185" t="s">
        <v>229</v>
      </c>
      <c r="B185" t="str">
        <f>VLOOKUP(A185,geo_id_table!$A$2:$F$105,4,FALSE)</f>
        <v>OR_TMDL_20190116</v>
      </c>
      <c r="C185">
        <f>VLOOKUP(A185,geo_id_table!$A$2:$F$105,5,FALSE)</f>
        <v>2019</v>
      </c>
      <c r="D185" s="5" t="str">
        <f>VLOOKUP(A185,geo_id_table!$A$2:$F$105,6,FALSE)</f>
        <v>Upper Klamath and Lost River Subbasin Nutrient TMDL and WQMP</v>
      </c>
      <c r="E185" s="5" t="s">
        <v>44</v>
      </c>
      <c r="F185" s="5" t="s">
        <v>273</v>
      </c>
      <c r="G185" s="5" t="s">
        <v>38</v>
      </c>
      <c r="H185" s="5" t="s">
        <v>6</v>
      </c>
      <c r="I185" s="2">
        <v>2.2000000000000002</v>
      </c>
      <c r="J185" s="2" t="s">
        <v>12</v>
      </c>
      <c r="K185" s="23" t="s">
        <v>15</v>
      </c>
      <c r="L185" s="3">
        <v>43466</v>
      </c>
      <c r="M185" s="3">
        <v>43830</v>
      </c>
      <c r="O185" t="s">
        <v>45</v>
      </c>
    </row>
    <row r="186" spans="1:15" x14ac:dyDescent="0.25">
      <c r="A186" t="s">
        <v>229</v>
      </c>
      <c r="B186" t="str">
        <f>VLOOKUP(A186,geo_id_table!$A$2:$F$105,4,FALSE)</f>
        <v>OR_TMDL_20190116</v>
      </c>
      <c r="C186">
        <f>VLOOKUP(A186,geo_id_table!$A$2:$F$105,5,FALSE)</f>
        <v>2019</v>
      </c>
      <c r="D186" s="5" t="str">
        <f>VLOOKUP(A186,geo_id_table!$A$2:$F$105,6,FALSE)</f>
        <v>Upper Klamath and Lost River Subbasin Nutrient TMDL and WQMP</v>
      </c>
      <c r="E186" s="5" t="s">
        <v>43</v>
      </c>
      <c r="G186" s="5" t="s">
        <v>38</v>
      </c>
      <c r="H186" s="5" t="s">
        <v>6</v>
      </c>
      <c r="I186" s="2">
        <v>0.45</v>
      </c>
      <c r="J186" s="2" t="s">
        <v>12</v>
      </c>
      <c r="K186" s="23" t="s">
        <v>15</v>
      </c>
      <c r="L186" s="3">
        <v>43466</v>
      </c>
      <c r="M186" s="3">
        <v>43830</v>
      </c>
      <c r="O186" t="s">
        <v>45</v>
      </c>
    </row>
    <row r="187" spans="1:15" x14ac:dyDescent="0.25">
      <c r="A187" t="s">
        <v>229</v>
      </c>
      <c r="B187" t="str">
        <f>VLOOKUP(A187,geo_id_table!$A$2:$F$105,4,FALSE)</f>
        <v>OR_TMDL_20190116</v>
      </c>
      <c r="C187">
        <f>VLOOKUP(A187,geo_id_table!$A$2:$F$105,5,FALSE)</f>
        <v>2019</v>
      </c>
      <c r="D187" s="5" t="str">
        <f>VLOOKUP(A187,geo_id_table!$A$2:$F$105,6,FALSE)</f>
        <v>Upper Klamath and Lost River Subbasin Nutrient TMDL and WQMP</v>
      </c>
      <c r="E187" s="5" t="s">
        <v>0</v>
      </c>
      <c r="F187" s="20" t="s">
        <v>270</v>
      </c>
      <c r="G187" s="5" t="s">
        <v>38</v>
      </c>
      <c r="H187" s="5" t="s">
        <v>6</v>
      </c>
      <c r="I187" s="2">
        <v>3.5000000000000003E-2</v>
      </c>
      <c r="J187" s="2" t="s">
        <v>12</v>
      </c>
      <c r="K187" s="23" t="s">
        <v>15</v>
      </c>
      <c r="L187" s="3">
        <v>43466</v>
      </c>
      <c r="M187" s="3">
        <v>43830</v>
      </c>
      <c r="O187" t="s">
        <v>45</v>
      </c>
    </row>
    <row r="188" spans="1:15" x14ac:dyDescent="0.25">
      <c r="A188" s="13" t="s">
        <v>230</v>
      </c>
      <c r="B188" t="str">
        <f>VLOOKUP(A188,geo_id_table!$A$2:$F$105,4,FALSE)</f>
        <v>OR_TMDL_20190116</v>
      </c>
      <c r="C188">
        <f>VLOOKUP(A188,geo_id_table!$A$2:$F$105,5,FALSE)</f>
        <v>2019</v>
      </c>
      <c r="D188" s="5" t="str">
        <f>VLOOKUP(A188,geo_id_table!$A$2:$F$105,6,FALSE)</f>
        <v>Upper Klamath and Lost River Subbasin Nutrient TMDL and WQMP</v>
      </c>
      <c r="E188" s="5" t="s">
        <v>44</v>
      </c>
      <c r="F188" s="5" t="s">
        <v>273</v>
      </c>
      <c r="G188" s="5" t="s">
        <v>38</v>
      </c>
      <c r="H188" s="5" t="s">
        <v>6</v>
      </c>
      <c r="I188" s="2">
        <v>0.5</v>
      </c>
      <c r="J188" s="2" t="s">
        <v>12</v>
      </c>
      <c r="K188" s="23" t="s">
        <v>15</v>
      </c>
      <c r="L188" s="3">
        <v>43466</v>
      </c>
      <c r="M188" s="3">
        <v>43830</v>
      </c>
      <c r="O188" t="s">
        <v>45</v>
      </c>
    </row>
    <row r="189" spans="1:15" x14ac:dyDescent="0.25">
      <c r="A189" s="13" t="s">
        <v>230</v>
      </c>
      <c r="B189" t="str">
        <f>VLOOKUP(A189,geo_id_table!$A$2:$F$105,4,FALSE)</f>
        <v>OR_TMDL_20190116</v>
      </c>
      <c r="C189">
        <f>VLOOKUP(A189,geo_id_table!$A$2:$F$105,5,FALSE)</f>
        <v>2019</v>
      </c>
      <c r="D189" s="5" t="str">
        <f>VLOOKUP(A189,geo_id_table!$A$2:$F$105,6,FALSE)</f>
        <v>Upper Klamath and Lost River Subbasin Nutrient TMDL and WQMP</v>
      </c>
      <c r="E189" s="5" t="s">
        <v>43</v>
      </c>
      <c r="G189" s="5" t="s">
        <v>38</v>
      </c>
      <c r="H189" s="5" t="s">
        <v>6</v>
      </c>
      <c r="I189" s="2">
        <v>0.31</v>
      </c>
      <c r="J189" s="2" t="s">
        <v>12</v>
      </c>
      <c r="K189" s="23" t="s">
        <v>15</v>
      </c>
      <c r="L189" s="3">
        <v>43466</v>
      </c>
      <c r="M189" s="3">
        <v>43830</v>
      </c>
      <c r="O189" t="s">
        <v>45</v>
      </c>
    </row>
    <row r="190" spans="1:15" x14ac:dyDescent="0.25">
      <c r="A190" s="13" t="s">
        <v>230</v>
      </c>
      <c r="B190" t="str">
        <f>VLOOKUP(A190,geo_id_table!$A$2:$F$105,4,FALSE)</f>
        <v>OR_TMDL_20190116</v>
      </c>
      <c r="C190">
        <f>VLOOKUP(A190,geo_id_table!$A$2:$F$105,5,FALSE)</f>
        <v>2019</v>
      </c>
      <c r="D190" s="5" t="str">
        <f>VLOOKUP(A190,geo_id_table!$A$2:$F$105,6,FALSE)</f>
        <v>Upper Klamath and Lost River Subbasin Nutrient TMDL and WQMP</v>
      </c>
      <c r="E190" s="5" t="s">
        <v>0</v>
      </c>
      <c r="F190" s="20" t="s">
        <v>270</v>
      </c>
      <c r="G190" s="5" t="s">
        <v>38</v>
      </c>
      <c r="H190" s="5" t="s">
        <v>6</v>
      </c>
      <c r="I190" s="2">
        <v>6.9000000000000006E-2</v>
      </c>
      <c r="J190" s="2" t="s">
        <v>12</v>
      </c>
      <c r="K190" s="23" t="s">
        <v>15</v>
      </c>
      <c r="L190" s="3">
        <v>43466</v>
      </c>
      <c r="M190" s="3">
        <v>43830</v>
      </c>
      <c r="O190" t="s">
        <v>45</v>
      </c>
    </row>
    <row r="191" spans="1:15" x14ac:dyDescent="0.25">
      <c r="A191" s="13" t="s">
        <v>230</v>
      </c>
      <c r="B191" t="str">
        <f>VLOOKUP(A191,geo_id_table!$A$2:$F$105,4,FALSE)</f>
        <v>OR_TMDL_20190116</v>
      </c>
      <c r="C191">
        <f>VLOOKUP(A191,geo_id_table!$A$2:$F$105,5,FALSE)</f>
        <v>2019</v>
      </c>
      <c r="D191" s="5" t="str">
        <f>VLOOKUP(A191,geo_id_table!$A$2:$F$105,6,FALSE)</f>
        <v>Upper Klamath and Lost River Subbasin Nutrient TMDL and WQMP</v>
      </c>
      <c r="E191" s="5" t="s">
        <v>44</v>
      </c>
      <c r="F191" s="5" t="s">
        <v>273</v>
      </c>
      <c r="G191" s="5" t="s">
        <v>38</v>
      </c>
      <c r="H191" s="5" t="s">
        <v>7</v>
      </c>
      <c r="I191" s="2">
        <v>599</v>
      </c>
      <c r="J191" s="2" t="s">
        <v>42</v>
      </c>
      <c r="K191" s="11" t="s">
        <v>65</v>
      </c>
      <c r="L191" s="3">
        <v>43466</v>
      </c>
      <c r="M191" s="3">
        <v>43830</v>
      </c>
      <c r="O191" t="s">
        <v>45</v>
      </c>
    </row>
    <row r="192" spans="1:15" x14ac:dyDescent="0.25">
      <c r="A192" s="13" t="s">
        <v>230</v>
      </c>
      <c r="B192" t="str">
        <f>VLOOKUP(A192,geo_id_table!$A$2:$F$105,4,FALSE)</f>
        <v>OR_TMDL_20190116</v>
      </c>
      <c r="C192">
        <f>VLOOKUP(A192,geo_id_table!$A$2:$F$105,5,FALSE)</f>
        <v>2019</v>
      </c>
      <c r="D192" s="5" t="str">
        <f>VLOOKUP(A192,geo_id_table!$A$2:$F$105,6,FALSE)</f>
        <v>Upper Klamath and Lost River Subbasin Nutrient TMDL and WQMP</v>
      </c>
      <c r="E192" s="5" t="s">
        <v>43</v>
      </c>
      <c r="G192" s="5" t="s">
        <v>38</v>
      </c>
      <c r="H192" s="5" t="s">
        <v>7</v>
      </c>
      <c r="I192" s="2">
        <v>381</v>
      </c>
      <c r="J192" s="2" t="s">
        <v>42</v>
      </c>
      <c r="K192" s="11" t="s">
        <v>65</v>
      </c>
      <c r="L192" s="3">
        <v>43466</v>
      </c>
      <c r="M192" s="3">
        <v>43830</v>
      </c>
      <c r="O192" t="s">
        <v>45</v>
      </c>
    </row>
    <row r="193" spans="1:16" x14ac:dyDescent="0.25">
      <c r="A193" s="13" t="s">
        <v>230</v>
      </c>
      <c r="B193" t="str">
        <f>VLOOKUP(A193,geo_id_table!$A$2:$F$105,4,FALSE)</f>
        <v>OR_TMDL_20190116</v>
      </c>
      <c r="C193">
        <f>VLOOKUP(A193,geo_id_table!$A$2:$F$105,5,FALSE)</f>
        <v>2019</v>
      </c>
      <c r="D193" s="5" t="str">
        <f>VLOOKUP(A193,geo_id_table!$A$2:$F$105,6,FALSE)</f>
        <v>Upper Klamath and Lost River Subbasin Nutrient TMDL and WQMP</v>
      </c>
      <c r="E193" s="5" t="s">
        <v>0</v>
      </c>
      <c r="F193" s="20" t="s">
        <v>270</v>
      </c>
      <c r="G193" s="5" t="s">
        <v>38</v>
      </c>
      <c r="H193" s="5" t="s">
        <v>7</v>
      </c>
      <c r="I193" s="2">
        <v>83</v>
      </c>
      <c r="J193" s="2" t="s">
        <v>42</v>
      </c>
      <c r="K193" s="11" t="s">
        <v>65</v>
      </c>
      <c r="L193" s="3">
        <v>43466</v>
      </c>
      <c r="M193" s="3">
        <v>43830</v>
      </c>
      <c r="O193" t="s">
        <v>45</v>
      </c>
    </row>
    <row r="194" spans="1:16" x14ac:dyDescent="0.25">
      <c r="A194" t="s">
        <v>231</v>
      </c>
      <c r="B194" t="str">
        <f>VLOOKUP(A194,geo_id_table!$A$2:$F$105,4,FALSE)</f>
        <v>OR_TMDL_20190116</v>
      </c>
      <c r="C194">
        <f>VLOOKUP(A194,geo_id_table!$A$2:$F$105,5,FALSE)</f>
        <v>2019</v>
      </c>
      <c r="D194" s="5" t="str">
        <f>VLOOKUP(A194,geo_id_table!$A$2:$F$105,6,FALSE)</f>
        <v>Upper Klamath and Lost River Subbasin Nutrient TMDL and WQMP</v>
      </c>
      <c r="E194" s="5" t="s">
        <v>39</v>
      </c>
      <c r="G194" s="5" t="s">
        <v>38</v>
      </c>
      <c r="H194" s="5" t="s">
        <v>7</v>
      </c>
      <c r="I194" s="2">
        <v>220</v>
      </c>
      <c r="J194" s="2" t="s">
        <v>5</v>
      </c>
      <c r="K194" s="11" t="s">
        <v>65</v>
      </c>
      <c r="L194" s="3">
        <v>43466</v>
      </c>
      <c r="M194" s="3">
        <v>43830</v>
      </c>
    </row>
    <row r="195" spans="1:16" x14ac:dyDescent="0.25">
      <c r="A195" t="s">
        <v>231</v>
      </c>
      <c r="B195" t="str">
        <f>VLOOKUP(A195,geo_id_table!$A$2:$F$105,4,FALSE)</f>
        <v>OR_TMDL_20190116</v>
      </c>
      <c r="C195">
        <f>VLOOKUP(A195,geo_id_table!$A$2:$F$105,5,FALSE)</f>
        <v>2019</v>
      </c>
      <c r="D195" s="5" t="str">
        <f>VLOOKUP(A195,geo_id_table!$A$2:$F$105,6,FALSE)</f>
        <v>Upper Klamath and Lost River Subbasin Nutrient TMDL and WQMP</v>
      </c>
      <c r="E195" s="5" t="s">
        <v>36</v>
      </c>
      <c r="G195" s="5" t="s">
        <v>38</v>
      </c>
      <c r="H195" s="5" t="s">
        <v>7</v>
      </c>
      <c r="I195" s="2">
        <v>26</v>
      </c>
      <c r="J195" s="2" t="s">
        <v>5</v>
      </c>
      <c r="K195" s="11" t="s">
        <v>65</v>
      </c>
      <c r="L195" s="3">
        <v>43466</v>
      </c>
      <c r="M195" s="3">
        <v>43830</v>
      </c>
    </row>
    <row r="196" spans="1:16" x14ac:dyDescent="0.25">
      <c r="A196" t="s">
        <v>233</v>
      </c>
      <c r="B196" t="str">
        <f>VLOOKUP(A196,geo_id_table!$A$2:$F$105,4,FALSE)</f>
        <v>OR_TMDL_20190919</v>
      </c>
      <c r="C196">
        <f>VLOOKUP(A196,geo_id_table!$A$2:$F$105,5,FALSE)</f>
        <v>2019</v>
      </c>
      <c r="D196" s="5" t="str">
        <f>VLOOKUP(A196,geo_id_table!$A$2:$F$105,6,FALSE)</f>
        <v>Upper Klamath and Lost Subbasins Temperature TMDL and WQMP</v>
      </c>
      <c r="E196" s="5" t="s">
        <v>83</v>
      </c>
      <c r="F196" s="5" t="s">
        <v>272</v>
      </c>
      <c r="G196" s="5" t="s">
        <v>83</v>
      </c>
      <c r="H196" s="5" t="s">
        <v>86</v>
      </c>
      <c r="I196" s="2">
        <v>28</v>
      </c>
      <c r="J196" s="2" t="s">
        <v>84</v>
      </c>
      <c r="K196" s="2" t="s">
        <v>85</v>
      </c>
      <c r="L196" s="3">
        <v>43466</v>
      </c>
      <c r="M196" s="3">
        <v>43830</v>
      </c>
      <c r="O196" t="s">
        <v>184</v>
      </c>
    </row>
    <row r="197" spans="1:16" x14ac:dyDescent="0.25">
      <c r="A197" t="s">
        <v>214</v>
      </c>
      <c r="B197" t="str">
        <f>VLOOKUP(A197,geo_id_table!$A$2:$F$105,4,FALSE)</f>
        <v>OR_TMDL_20190919</v>
      </c>
      <c r="C197">
        <f>VLOOKUP(A197,geo_id_table!$A$2:$F$105,5,FALSE)</f>
        <v>2019</v>
      </c>
      <c r="D197" s="5" t="str">
        <f>VLOOKUP(A197,geo_id_table!$A$2:$F$105,6,FALSE)</f>
        <v>Upper Klamath and Lost Subbasins Temperature TMDL and WQMP</v>
      </c>
      <c r="E197" s="5" t="s">
        <v>83</v>
      </c>
      <c r="F197" s="5" t="s">
        <v>272</v>
      </c>
      <c r="G197" s="5" t="s">
        <v>83</v>
      </c>
      <c r="H197" s="5" t="s">
        <v>86</v>
      </c>
      <c r="I197" s="2">
        <v>27.9</v>
      </c>
      <c r="J197" s="2" t="s">
        <v>84</v>
      </c>
      <c r="K197" s="2" t="s">
        <v>85</v>
      </c>
      <c r="L197" s="3">
        <v>43466</v>
      </c>
      <c r="M197" s="3">
        <v>43830</v>
      </c>
      <c r="O197" t="s">
        <v>184</v>
      </c>
      <c r="P197" t="s">
        <v>358</v>
      </c>
    </row>
    <row r="198" spans="1:16" x14ac:dyDescent="0.25">
      <c r="A198" t="s">
        <v>224</v>
      </c>
      <c r="B198" t="str">
        <f>VLOOKUP(A198,geo_id_table!$A$2:$F$105,4,FALSE)</f>
        <v>OR_TMDL_20190919</v>
      </c>
      <c r="C198">
        <f>VLOOKUP(A198,geo_id_table!$A$2:$F$105,5,FALSE)</f>
        <v>2019</v>
      </c>
      <c r="D198" s="5" t="str">
        <f>VLOOKUP(A198,geo_id_table!$A$2:$F$105,6,FALSE)</f>
        <v>Upper Klamath and Lost Subbasins Temperature TMDL and WQMP</v>
      </c>
      <c r="E198" s="5" t="s">
        <v>83</v>
      </c>
      <c r="F198" s="5" t="s">
        <v>272</v>
      </c>
      <c r="G198" s="5" t="s">
        <v>83</v>
      </c>
      <c r="H198" s="5" t="s">
        <v>86</v>
      </c>
      <c r="I198" s="2">
        <v>27.9</v>
      </c>
      <c r="J198" s="2" t="s">
        <v>84</v>
      </c>
      <c r="K198" s="2" t="s">
        <v>85</v>
      </c>
      <c r="L198" s="3">
        <v>43466</v>
      </c>
      <c r="M198" s="3">
        <v>43830</v>
      </c>
      <c r="O198" t="s">
        <v>184</v>
      </c>
      <c r="P198" t="s">
        <v>358</v>
      </c>
    </row>
    <row r="199" spans="1:16" x14ac:dyDescent="0.25">
      <c r="A199" t="s">
        <v>226</v>
      </c>
      <c r="B199" t="str">
        <f>VLOOKUP(A199,geo_id_table!$A$2:$F$105,4,FALSE)</f>
        <v>OR_TMDL_20190919</v>
      </c>
      <c r="C199">
        <f>VLOOKUP(A199,geo_id_table!$A$2:$F$105,5,FALSE)</f>
        <v>2019</v>
      </c>
      <c r="D199" s="5" t="str">
        <f>VLOOKUP(A199,geo_id_table!$A$2:$F$105,6,FALSE)</f>
        <v>Upper Klamath and Lost Subbasins Temperature TMDL and WQMP</v>
      </c>
      <c r="E199" s="5" t="s">
        <v>83</v>
      </c>
      <c r="F199" s="5" t="s">
        <v>272</v>
      </c>
      <c r="G199" s="5" t="s">
        <v>83</v>
      </c>
      <c r="H199" s="5" t="s">
        <v>86</v>
      </c>
      <c r="I199" s="2">
        <v>27.9</v>
      </c>
      <c r="J199" s="2" t="s">
        <v>84</v>
      </c>
      <c r="K199" s="2" t="s">
        <v>85</v>
      </c>
      <c r="L199" s="3">
        <v>43466</v>
      </c>
      <c r="M199" s="3">
        <v>43830</v>
      </c>
      <c r="O199" t="s">
        <v>184</v>
      </c>
      <c r="P199" t="s">
        <v>358</v>
      </c>
    </row>
  </sheetData>
  <sortState ref="A2:P198">
    <sortCondition ref="C2:C198"/>
    <sortCondition ref="A2:A198"/>
    <sortCondition ref="H2:H198"/>
    <sortCondition ref="E2:E198"/>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H14" sqref="H14:H15"/>
    </sheetView>
  </sheetViews>
  <sheetFormatPr defaultColWidth="8.85546875" defaultRowHeight="15" x14ac:dyDescent="0.25"/>
  <cols>
    <col min="1" max="1" width="10.28515625" bestFit="1" customWidth="1"/>
    <col min="2" max="2" width="12.28515625" bestFit="1" customWidth="1"/>
    <col min="3" max="3" width="93.7109375" customWidth="1"/>
  </cols>
  <sheetData>
    <row r="1" spans="1:3" x14ac:dyDescent="0.25">
      <c r="A1" s="16" t="s">
        <v>274</v>
      </c>
      <c r="B1" s="16" t="s">
        <v>506</v>
      </c>
      <c r="C1" s="16" t="s">
        <v>507</v>
      </c>
    </row>
    <row r="2" spans="1:3" x14ac:dyDescent="0.25">
      <c r="A2" s="44" t="s">
        <v>280</v>
      </c>
      <c r="B2" s="45">
        <v>43951</v>
      </c>
      <c r="C2" s="22" t="s">
        <v>279</v>
      </c>
    </row>
    <row r="3" spans="1:3" ht="45" x14ac:dyDescent="0.25">
      <c r="A3" s="44" t="s">
        <v>278</v>
      </c>
      <c r="B3" s="45">
        <v>43955</v>
      </c>
      <c r="C3" s="22" t="s">
        <v>284</v>
      </c>
    </row>
    <row r="4" spans="1:3" x14ac:dyDescent="0.25">
      <c r="A4" s="44" t="s">
        <v>285</v>
      </c>
      <c r="B4" s="45">
        <v>43957</v>
      </c>
      <c r="C4" s="44" t="s">
        <v>286</v>
      </c>
    </row>
    <row r="5" spans="1:3" ht="45" x14ac:dyDescent="0.25">
      <c r="A5" s="44" t="s">
        <v>287</v>
      </c>
      <c r="B5" s="45">
        <v>43962</v>
      </c>
      <c r="C5" s="22" t="s">
        <v>307</v>
      </c>
    </row>
    <row r="6" spans="1:3" x14ac:dyDescent="0.25">
      <c r="A6" s="44" t="s">
        <v>327</v>
      </c>
      <c r="B6" s="46">
        <v>43969</v>
      </c>
      <c r="C6" s="22" t="s">
        <v>334</v>
      </c>
    </row>
    <row r="7" spans="1:3" ht="45" x14ac:dyDescent="0.25">
      <c r="A7" s="44" t="s">
        <v>335</v>
      </c>
      <c r="B7" s="46">
        <v>44018</v>
      </c>
      <c r="C7" s="22" t="s">
        <v>357</v>
      </c>
    </row>
    <row r="8" spans="1:3" ht="30" x14ac:dyDescent="0.25">
      <c r="A8" s="44" t="s">
        <v>405</v>
      </c>
      <c r="B8" s="46">
        <v>44034</v>
      </c>
      <c r="C8" s="22" t="s">
        <v>440</v>
      </c>
    </row>
    <row r="9" spans="1:3" ht="60" x14ac:dyDescent="0.25">
      <c r="A9" s="44" t="s">
        <v>441</v>
      </c>
      <c r="B9" s="46">
        <v>44039</v>
      </c>
      <c r="C9" s="22" t="s">
        <v>444</v>
      </c>
    </row>
    <row r="10" spans="1:3" ht="30" x14ac:dyDescent="0.25">
      <c r="A10" s="44" t="s">
        <v>515</v>
      </c>
      <c r="B10" s="46">
        <v>44046</v>
      </c>
      <c r="C10" s="22" t="s">
        <v>516</v>
      </c>
    </row>
    <row r="11" spans="1:3" ht="30" x14ac:dyDescent="0.25">
      <c r="A11" s="44" t="s">
        <v>519</v>
      </c>
      <c r="B11" s="46">
        <v>44049</v>
      </c>
      <c r="C11" s="22" t="s">
        <v>521</v>
      </c>
    </row>
    <row r="12" spans="1:3" ht="30" x14ac:dyDescent="0.25">
      <c r="A12" s="44" t="s">
        <v>535</v>
      </c>
      <c r="B12" s="46">
        <v>44118</v>
      </c>
      <c r="C12" s="22" t="s">
        <v>537</v>
      </c>
    </row>
    <row r="13" spans="1:3" ht="30" x14ac:dyDescent="0.25">
      <c r="A13" s="44" t="s">
        <v>544</v>
      </c>
      <c r="B13" s="46">
        <v>44466</v>
      </c>
      <c r="C13" s="22" t="s">
        <v>543</v>
      </c>
    </row>
    <row r="14" spans="1:3" x14ac:dyDescent="0.25">
      <c r="A14" s="47"/>
      <c r="B14" s="44"/>
      <c r="C14" s="44"/>
    </row>
    <row r="15" spans="1:3" x14ac:dyDescent="0.25">
      <c r="A15" s="44"/>
      <c r="B15" s="44"/>
      <c r="C15" s="44"/>
    </row>
    <row r="16" spans="1:3" x14ac:dyDescent="0.25">
      <c r="A16" s="44"/>
      <c r="B16" s="44"/>
      <c r="C16" s="44"/>
    </row>
    <row r="17" spans="1:3" x14ac:dyDescent="0.25">
      <c r="A17" s="44"/>
      <c r="B17" s="44"/>
      <c r="C17" s="44"/>
    </row>
    <row r="18" spans="1:3" x14ac:dyDescent="0.25">
      <c r="A18" s="44"/>
      <c r="B18" s="44"/>
      <c r="C18" s="44"/>
    </row>
    <row r="19" spans="1:3" x14ac:dyDescent="0.25">
      <c r="A19" s="44"/>
      <c r="B19" s="44"/>
      <c r="C19" s="44"/>
    </row>
    <row r="20" spans="1:3" x14ac:dyDescent="0.25">
      <c r="A20" s="44"/>
      <c r="B20" s="44"/>
      <c r="C20" s="44"/>
    </row>
    <row r="21" spans="1:3" x14ac:dyDescent="0.25">
      <c r="A21" s="44"/>
      <c r="B21" s="44"/>
      <c r="C21" s="44"/>
    </row>
    <row r="22" spans="1:3" x14ac:dyDescent="0.25">
      <c r="A22" s="44"/>
      <c r="B22" s="44"/>
      <c r="C22" s="44"/>
    </row>
    <row r="23" spans="1:3" x14ac:dyDescent="0.25">
      <c r="A23" s="44"/>
      <c r="B23" s="44"/>
      <c r="C23" s="44"/>
    </row>
    <row r="24" spans="1:3" x14ac:dyDescent="0.25">
      <c r="A24" s="44"/>
      <c r="B24" s="44"/>
      <c r="C24" s="4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D24" sqref="D24"/>
    </sheetView>
  </sheetViews>
  <sheetFormatPr defaultColWidth="8.85546875" defaultRowHeight="15" x14ac:dyDescent="0.25"/>
  <cols>
    <col min="1" max="1" width="18.28515625" bestFit="1" customWidth="1"/>
    <col min="2" max="2" width="11.42578125" bestFit="1" customWidth="1"/>
    <col min="3" max="3" width="29.28515625" bestFit="1" customWidth="1"/>
    <col min="4" max="4" width="125.42578125" bestFit="1" customWidth="1"/>
    <col min="5" max="5" width="9.85546875" bestFit="1" customWidth="1"/>
    <col min="6" max="6" width="50.42578125" bestFit="1" customWidth="1"/>
  </cols>
  <sheetData>
    <row r="1" spans="1:6" x14ac:dyDescent="0.25">
      <c r="A1" s="16" t="s">
        <v>263</v>
      </c>
      <c r="B1" s="16" t="s">
        <v>256</v>
      </c>
      <c r="C1" s="8" t="s">
        <v>262</v>
      </c>
      <c r="D1" s="8" t="s">
        <v>261</v>
      </c>
      <c r="E1" s="8" t="s">
        <v>259</v>
      </c>
      <c r="F1" s="10" t="s">
        <v>260</v>
      </c>
    </row>
    <row r="2" spans="1:6" x14ac:dyDescent="0.25">
      <c r="A2" s="9" t="s">
        <v>442</v>
      </c>
      <c r="B2">
        <v>1</v>
      </c>
      <c r="C2" s="12" t="s">
        <v>254</v>
      </c>
      <c r="D2" s="7" t="s">
        <v>342</v>
      </c>
      <c r="E2" s="6" t="s">
        <v>8</v>
      </c>
      <c r="F2" s="6" t="s">
        <v>9</v>
      </c>
    </row>
    <row r="3" spans="1:6" x14ac:dyDescent="0.25">
      <c r="A3" s="9" t="s">
        <v>442</v>
      </c>
      <c r="B3">
        <v>2</v>
      </c>
      <c r="C3" s="12" t="s">
        <v>236</v>
      </c>
      <c r="D3" s="7" t="s">
        <v>341</v>
      </c>
      <c r="E3" s="6" t="s">
        <v>8</v>
      </c>
      <c r="F3" s="6" t="s">
        <v>9</v>
      </c>
    </row>
    <row r="4" spans="1:6" x14ac:dyDescent="0.25">
      <c r="A4" s="9" t="s">
        <v>442</v>
      </c>
      <c r="B4">
        <v>3</v>
      </c>
      <c r="C4" s="12" t="s">
        <v>389</v>
      </c>
      <c r="D4" s="12" t="s">
        <v>508</v>
      </c>
      <c r="E4" s="6" t="s">
        <v>10</v>
      </c>
      <c r="F4" s="6" t="s">
        <v>9</v>
      </c>
    </row>
    <row r="5" spans="1:6" x14ac:dyDescent="0.25">
      <c r="A5" s="9" t="s">
        <v>442</v>
      </c>
      <c r="B5">
        <v>4</v>
      </c>
      <c r="C5" s="12" t="s">
        <v>429</v>
      </c>
      <c r="D5" s="12" t="s">
        <v>505</v>
      </c>
      <c r="E5" s="6" t="s">
        <v>8</v>
      </c>
      <c r="F5" s="25" t="s">
        <v>432</v>
      </c>
    </row>
    <row r="6" spans="1:6" x14ac:dyDescent="0.25">
      <c r="A6" s="9" t="s">
        <v>442</v>
      </c>
      <c r="B6">
        <v>5</v>
      </c>
      <c r="C6" s="12" t="s">
        <v>406</v>
      </c>
      <c r="D6" t="s">
        <v>433</v>
      </c>
      <c r="E6" s="6" t="s">
        <v>266</v>
      </c>
      <c r="F6" s="2" t="s">
        <v>252</v>
      </c>
    </row>
    <row r="7" spans="1:6" x14ac:dyDescent="0.25">
      <c r="A7" s="9" t="s">
        <v>442</v>
      </c>
      <c r="B7">
        <v>6</v>
      </c>
      <c r="C7" s="12" t="s">
        <v>526</v>
      </c>
      <c r="D7" s="12" t="s">
        <v>536</v>
      </c>
      <c r="E7" s="6" t="s">
        <v>8</v>
      </c>
      <c r="F7" s="6" t="s">
        <v>9</v>
      </c>
    </row>
    <row r="8" spans="1:6" x14ac:dyDescent="0.25">
      <c r="A8" s="9" t="s">
        <v>442</v>
      </c>
      <c r="B8">
        <v>7</v>
      </c>
      <c r="C8" s="12" t="s">
        <v>423</v>
      </c>
      <c r="D8" t="s">
        <v>434</v>
      </c>
      <c r="E8" s="6" t="s">
        <v>266</v>
      </c>
      <c r="F8" s="2" t="s">
        <v>252</v>
      </c>
    </row>
    <row r="9" spans="1:6" x14ac:dyDescent="0.25">
      <c r="A9" s="9" t="s">
        <v>442</v>
      </c>
      <c r="B9">
        <v>8</v>
      </c>
      <c r="C9" s="12" t="s">
        <v>542</v>
      </c>
      <c r="D9" t="s">
        <v>547</v>
      </c>
      <c r="E9" s="6" t="s">
        <v>8</v>
      </c>
      <c r="F9" s="2" t="s">
        <v>546</v>
      </c>
    </row>
    <row r="10" spans="1:6" x14ac:dyDescent="0.25">
      <c r="A10" s="9" t="s">
        <v>442</v>
      </c>
      <c r="B10">
        <v>9</v>
      </c>
      <c r="C10" s="12" t="s">
        <v>420</v>
      </c>
      <c r="D10" s="12" t="s">
        <v>435</v>
      </c>
      <c r="E10" s="6" t="s">
        <v>277</v>
      </c>
      <c r="F10" s="2" t="s">
        <v>281</v>
      </c>
    </row>
    <row r="11" spans="1:6" x14ac:dyDescent="0.25">
      <c r="A11" s="9" t="s">
        <v>442</v>
      </c>
      <c r="B11">
        <v>10</v>
      </c>
      <c r="C11" s="12" t="s">
        <v>436</v>
      </c>
      <c r="D11" s="12" t="s">
        <v>437</v>
      </c>
      <c r="E11" s="6" t="s">
        <v>277</v>
      </c>
      <c r="F11" s="2" t="s">
        <v>281</v>
      </c>
    </row>
    <row r="12" spans="1:6" x14ac:dyDescent="0.25">
      <c r="A12" s="9" t="s">
        <v>442</v>
      </c>
      <c r="B12">
        <v>11</v>
      </c>
      <c r="C12" s="12" t="s">
        <v>498</v>
      </c>
      <c r="D12" s="12" t="s">
        <v>548</v>
      </c>
      <c r="E12" s="6" t="s">
        <v>8</v>
      </c>
      <c r="F12" s="2"/>
    </row>
    <row r="13" spans="1:6" x14ac:dyDescent="0.25">
      <c r="A13" s="9" t="s">
        <v>442</v>
      </c>
      <c r="B13">
        <v>12</v>
      </c>
      <c r="C13" s="12" t="s">
        <v>499</v>
      </c>
      <c r="D13" s="12" t="s">
        <v>500</v>
      </c>
      <c r="E13" s="6" t="s">
        <v>8</v>
      </c>
      <c r="F13" s="2"/>
    </row>
    <row r="14" spans="1:6" x14ac:dyDescent="0.25">
      <c r="A14" t="s">
        <v>258</v>
      </c>
      <c r="B14">
        <v>1</v>
      </c>
      <c r="C14" s="17" t="s">
        <v>255</v>
      </c>
      <c r="D14" s="12" t="s">
        <v>337</v>
      </c>
      <c r="E14" s="6" t="s">
        <v>8</v>
      </c>
      <c r="F14" s="6" t="s">
        <v>9</v>
      </c>
    </row>
    <row r="15" spans="1:6" x14ac:dyDescent="0.25">
      <c r="A15" t="s">
        <v>258</v>
      </c>
      <c r="B15">
        <v>2</v>
      </c>
      <c r="C15" s="17" t="s">
        <v>237</v>
      </c>
      <c r="D15" t="s">
        <v>338</v>
      </c>
      <c r="E15" s="6" t="s">
        <v>8</v>
      </c>
      <c r="F15" s="6" t="s">
        <v>9</v>
      </c>
    </row>
    <row r="16" spans="1:6" x14ac:dyDescent="0.25">
      <c r="A16" t="s">
        <v>258</v>
      </c>
      <c r="B16">
        <v>3</v>
      </c>
      <c r="C16" s="17" t="s">
        <v>249</v>
      </c>
      <c r="D16" t="s">
        <v>339</v>
      </c>
      <c r="E16" s="6" t="s">
        <v>266</v>
      </c>
      <c r="F16" s="2" t="s">
        <v>252</v>
      </c>
    </row>
    <row r="17" spans="1:6" x14ac:dyDescent="0.25">
      <c r="A17" t="s">
        <v>258</v>
      </c>
      <c r="B17">
        <v>4</v>
      </c>
      <c r="C17" s="12" t="s">
        <v>254</v>
      </c>
      <c r="D17" s="7" t="s">
        <v>342</v>
      </c>
      <c r="E17" s="6" t="s">
        <v>8</v>
      </c>
      <c r="F17" s="6" t="s">
        <v>9</v>
      </c>
    </row>
    <row r="18" spans="1:6" x14ac:dyDescent="0.25">
      <c r="A18" t="s">
        <v>258</v>
      </c>
      <c r="B18">
        <v>5</v>
      </c>
      <c r="C18" s="17" t="s">
        <v>389</v>
      </c>
      <c r="D18" s="12" t="s">
        <v>340</v>
      </c>
      <c r="E18" s="6" t="s">
        <v>10</v>
      </c>
      <c r="F18" s="6" t="s">
        <v>9</v>
      </c>
    </row>
    <row r="19" spans="1:6" x14ac:dyDescent="0.25">
      <c r="A19" t="s">
        <v>258</v>
      </c>
      <c r="B19">
        <v>6</v>
      </c>
      <c r="C19" s="18" t="s">
        <v>236</v>
      </c>
      <c r="D19" s="7" t="s">
        <v>341</v>
      </c>
      <c r="E19" s="6" t="s">
        <v>8</v>
      </c>
      <c r="F19" s="6" t="s">
        <v>9</v>
      </c>
    </row>
    <row r="20" spans="1:6" x14ac:dyDescent="0.25">
      <c r="A20" t="s">
        <v>257</v>
      </c>
      <c r="B20">
        <v>1</v>
      </c>
      <c r="C20" s="17" t="s">
        <v>255</v>
      </c>
      <c r="D20" s="12" t="s">
        <v>343</v>
      </c>
      <c r="E20" s="6" t="s">
        <v>8</v>
      </c>
      <c r="F20" s="6" t="s">
        <v>9</v>
      </c>
    </row>
    <row r="21" spans="1:6" x14ac:dyDescent="0.25">
      <c r="A21" t="s">
        <v>257</v>
      </c>
      <c r="B21">
        <v>2</v>
      </c>
      <c r="C21" s="12" t="s">
        <v>254</v>
      </c>
      <c r="D21" s="7" t="s">
        <v>342</v>
      </c>
      <c r="E21" s="6" t="s">
        <v>8</v>
      </c>
      <c r="F21" s="6" t="s">
        <v>9</v>
      </c>
    </row>
    <row r="22" spans="1:6" x14ac:dyDescent="0.25">
      <c r="A22" t="s">
        <v>257</v>
      </c>
      <c r="B22">
        <v>3</v>
      </c>
      <c r="C22" s="17" t="s">
        <v>389</v>
      </c>
      <c r="D22" s="12" t="s">
        <v>182</v>
      </c>
      <c r="E22" s="6" t="s">
        <v>10</v>
      </c>
      <c r="F22" s="6" t="s">
        <v>9</v>
      </c>
    </row>
    <row r="23" spans="1:6" x14ac:dyDescent="0.25">
      <c r="A23" t="s">
        <v>257</v>
      </c>
      <c r="B23">
        <v>4</v>
      </c>
      <c r="C23" s="18" t="s">
        <v>236</v>
      </c>
      <c r="D23" s="7" t="s">
        <v>341</v>
      </c>
      <c r="E23" s="6" t="s">
        <v>8</v>
      </c>
      <c r="F23" s="6" t="s">
        <v>9</v>
      </c>
    </row>
    <row r="24" spans="1:6" x14ac:dyDescent="0.25">
      <c r="A24" t="s">
        <v>257</v>
      </c>
      <c r="B24">
        <v>5</v>
      </c>
      <c r="C24" s="18" t="s">
        <v>235</v>
      </c>
      <c r="D24" s="7" t="s">
        <v>344</v>
      </c>
      <c r="E24" s="6" t="s">
        <v>8</v>
      </c>
      <c r="F24" s="6" t="s">
        <v>9</v>
      </c>
    </row>
    <row r="25" spans="1:6" x14ac:dyDescent="0.25">
      <c r="A25" t="s">
        <v>257</v>
      </c>
      <c r="B25">
        <v>6</v>
      </c>
      <c r="C25" s="18" t="s">
        <v>234</v>
      </c>
      <c r="D25" s="7" t="s">
        <v>345</v>
      </c>
      <c r="E25" s="6" t="s">
        <v>8</v>
      </c>
      <c r="F25" s="6" t="s">
        <v>9</v>
      </c>
    </row>
    <row r="26" spans="1:6" x14ac:dyDescent="0.25">
      <c r="A26" t="s">
        <v>257</v>
      </c>
      <c r="B26">
        <v>7</v>
      </c>
      <c r="C26" s="18" t="s">
        <v>336</v>
      </c>
      <c r="D26" s="7" t="s">
        <v>501</v>
      </c>
      <c r="E26" s="6" t="s">
        <v>8</v>
      </c>
      <c r="F26" s="6" t="s">
        <v>9</v>
      </c>
    </row>
    <row r="27" spans="1:6" x14ac:dyDescent="0.25">
      <c r="A27" t="s">
        <v>257</v>
      </c>
      <c r="B27">
        <v>8</v>
      </c>
      <c r="C27" s="17" t="s">
        <v>243</v>
      </c>
      <c r="D27" t="s">
        <v>346</v>
      </c>
      <c r="E27" s="6" t="s">
        <v>8</v>
      </c>
      <c r="F27" s="2" t="s">
        <v>250</v>
      </c>
    </row>
    <row r="28" spans="1:6" x14ac:dyDescent="0.25">
      <c r="A28" t="s">
        <v>257</v>
      </c>
      <c r="B28">
        <v>9</v>
      </c>
      <c r="C28" s="17" t="s">
        <v>241</v>
      </c>
      <c r="D28" t="s">
        <v>347</v>
      </c>
      <c r="E28" s="6" t="s">
        <v>10</v>
      </c>
      <c r="F28" s="6" t="s">
        <v>9</v>
      </c>
    </row>
    <row r="29" spans="1:6" x14ac:dyDescent="0.25">
      <c r="A29" t="s">
        <v>257</v>
      </c>
      <c r="B29">
        <v>10</v>
      </c>
      <c r="C29" s="17" t="s">
        <v>240</v>
      </c>
      <c r="D29" t="s">
        <v>348</v>
      </c>
      <c r="E29" s="6" t="s">
        <v>8</v>
      </c>
      <c r="F29" s="6" t="s">
        <v>9</v>
      </c>
    </row>
    <row r="30" spans="1:6" x14ac:dyDescent="0.25">
      <c r="A30" t="s">
        <v>257</v>
      </c>
      <c r="B30">
        <v>11</v>
      </c>
      <c r="C30" s="17" t="s">
        <v>242</v>
      </c>
      <c r="D30" t="s">
        <v>349</v>
      </c>
      <c r="E30" s="6" t="s">
        <v>8</v>
      </c>
      <c r="F30" s="6" t="s">
        <v>9</v>
      </c>
    </row>
    <row r="31" spans="1:6" x14ac:dyDescent="0.25">
      <c r="A31" t="s">
        <v>257</v>
      </c>
      <c r="B31">
        <v>12</v>
      </c>
      <c r="C31" s="17" t="s">
        <v>239</v>
      </c>
      <c r="D31" t="s">
        <v>503</v>
      </c>
      <c r="E31" s="6" t="s">
        <v>277</v>
      </c>
      <c r="F31" s="2" t="s">
        <v>269</v>
      </c>
    </row>
    <row r="32" spans="1:6" x14ac:dyDescent="0.25">
      <c r="A32" t="s">
        <v>257</v>
      </c>
      <c r="B32">
        <v>13</v>
      </c>
      <c r="C32" s="17" t="s">
        <v>238</v>
      </c>
      <c r="D32" t="s">
        <v>502</v>
      </c>
      <c r="E32" s="6" t="s">
        <v>277</v>
      </c>
      <c r="F32" s="2" t="s">
        <v>269</v>
      </c>
    </row>
    <row r="33" spans="1:6" x14ac:dyDescent="0.25">
      <c r="A33" t="s">
        <v>257</v>
      </c>
      <c r="B33">
        <v>14</v>
      </c>
      <c r="C33" s="17" t="s">
        <v>245</v>
      </c>
      <c r="D33" t="s">
        <v>350</v>
      </c>
      <c r="E33" s="6" t="s">
        <v>8</v>
      </c>
      <c r="F33" s="2" t="s">
        <v>9</v>
      </c>
    </row>
    <row r="34" spans="1:6" x14ac:dyDescent="0.25">
      <c r="A34" t="s">
        <v>257</v>
      </c>
      <c r="B34">
        <v>15</v>
      </c>
      <c r="C34" s="17" t="s">
        <v>244</v>
      </c>
      <c r="D34" t="s">
        <v>504</v>
      </c>
      <c r="E34" s="6" t="s">
        <v>8</v>
      </c>
      <c r="F34" s="2" t="s">
        <v>251</v>
      </c>
    </row>
    <row r="35" spans="1:6" x14ac:dyDescent="0.25">
      <c r="A35" t="s">
        <v>257</v>
      </c>
      <c r="B35">
        <v>16</v>
      </c>
      <c r="C35" s="17" t="s">
        <v>438</v>
      </c>
      <c r="D35" t="s">
        <v>351</v>
      </c>
      <c r="E35" s="6" t="s">
        <v>8</v>
      </c>
      <c r="F35" s="6" t="s">
        <v>9</v>
      </c>
    </row>
    <row r="36" spans="1:6" x14ac:dyDescent="0.25">
      <c r="A36" t="s">
        <v>274</v>
      </c>
      <c r="B36">
        <v>1</v>
      </c>
      <c r="C36" s="9" t="s">
        <v>274</v>
      </c>
      <c r="D36" s="12" t="s">
        <v>352</v>
      </c>
      <c r="E36" s="6" t="s">
        <v>8</v>
      </c>
      <c r="F36" s="2" t="s">
        <v>283</v>
      </c>
    </row>
    <row r="37" spans="1:6" x14ac:dyDescent="0.25">
      <c r="A37" t="s">
        <v>274</v>
      </c>
      <c r="B37">
        <v>2</v>
      </c>
      <c r="C37" s="9" t="s">
        <v>506</v>
      </c>
      <c r="D37" s="12" t="s">
        <v>282</v>
      </c>
      <c r="E37" s="6" t="s">
        <v>277</v>
      </c>
      <c r="F37" s="2" t="s">
        <v>281</v>
      </c>
    </row>
    <row r="38" spans="1:6" x14ac:dyDescent="0.25">
      <c r="A38" t="s">
        <v>274</v>
      </c>
      <c r="B38">
        <v>3</v>
      </c>
      <c r="C38" s="9" t="s">
        <v>507</v>
      </c>
      <c r="D38" s="12" t="s">
        <v>353</v>
      </c>
      <c r="E38" s="6" t="s">
        <v>8</v>
      </c>
      <c r="F38" s="6" t="s">
        <v>9</v>
      </c>
    </row>
    <row r="39" spans="1:6" x14ac:dyDescent="0.25">
      <c r="A39" s="9" t="s">
        <v>264</v>
      </c>
      <c r="B39" s="9" t="s">
        <v>265</v>
      </c>
      <c r="C39" s="19" t="s">
        <v>268</v>
      </c>
      <c r="D39" s="12" t="s">
        <v>354</v>
      </c>
      <c r="E39" s="6" t="s">
        <v>8</v>
      </c>
      <c r="F39" s="6" t="s">
        <v>9</v>
      </c>
    </row>
    <row r="40" spans="1:6" x14ac:dyDescent="0.25">
      <c r="A40" s="9" t="s">
        <v>264</v>
      </c>
      <c r="B40" s="9" t="s">
        <v>265</v>
      </c>
      <c r="C40" s="19" t="s">
        <v>255</v>
      </c>
      <c r="D40" s="12" t="s">
        <v>343</v>
      </c>
      <c r="E40" s="6" t="s">
        <v>8</v>
      </c>
      <c r="F40" s="6" t="s">
        <v>9</v>
      </c>
    </row>
    <row r="41" spans="1:6" x14ac:dyDescent="0.25">
      <c r="A41" s="9" t="s">
        <v>264</v>
      </c>
      <c r="B41" s="9" t="s">
        <v>265</v>
      </c>
      <c r="C41" s="19" t="s">
        <v>267</v>
      </c>
      <c r="D41" s="12" t="s">
        <v>355</v>
      </c>
      <c r="E41" s="6" t="s">
        <v>8</v>
      </c>
      <c r="F41" s="6" t="s">
        <v>9</v>
      </c>
    </row>
    <row r="42" spans="1:6" x14ac:dyDescent="0.25">
      <c r="A42" s="9" t="s">
        <v>264</v>
      </c>
      <c r="B42" s="9" t="s">
        <v>265</v>
      </c>
      <c r="C42" s="19" t="s">
        <v>275</v>
      </c>
      <c r="D42" s="12" t="s">
        <v>356</v>
      </c>
      <c r="E42" s="6" t="s">
        <v>8</v>
      </c>
      <c r="F42" s="2" t="s">
        <v>276</v>
      </c>
    </row>
  </sheetData>
  <sortState ref="A2:F25">
    <sortCondition ref="A2:A25"/>
    <sortCondition ref="B2:B25"/>
    <sortCondition ref="C2:C25"/>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tmdl_actions_table</vt:lpstr>
      <vt:lpstr>geo_id_table</vt:lpstr>
      <vt:lpstr>pollutant_table</vt:lpstr>
      <vt:lpstr>db_version</vt:lpstr>
      <vt:lpstr>table_dictionary</vt:lpstr>
    </vt:vector>
  </TitlesOfParts>
  <Company>Oregon Department of Environmental Quality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MICHIE Ryan</dc:creator>
  <cp:lastModifiedBy>MICHIE Ryan</cp:lastModifiedBy>
  <dcterms:created xsi:type="dcterms:W3CDTF">2019-11-20T22:21:46Z</dcterms:created>
  <dcterms:modified xsi:type="dcterms:W3CDTF">2021-09-27T21:53:44Z</dcterms:modified>
</cp:coreProperties>
</file>