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stateoforegon-my.sharepoint.com/personal/ryan_michie_deq_oregon_gov/Documents/GitHub/odeqtmdl/data_raw/"/>
    </mc:Choice>
  </mc:AlternateContent>
  <xr:revisionPtr revIDLastSave="124" documentId="13_ncr:1_{7B68424F-EC1A-4220-BBB7-CF1EF973C635}" xr6:coauthVersionLast="47" xr6:coauthVersionMax="47" xr10:uidLastSave="{DB437875-6FC2-4BCF-AB03-6329F68CEF69}"/>
  <bookViews>
    <workbookView xWindow="10485" yWindow="765" windowWidth="33075" windowHeight="19785" activeTab="3" xr2:uid="{00000000-000D-0000-FFFF-FFFF00000000}"/>
  </bookViews>
  <sheets>
    <sheet name="tmdl_actions_table" sheetId="7" r:id="rId1"/>
    <sheet name="geo_id_table" sheetId="5" r:id="rId2"/>
    <sheet name="pollutant_table" sheetId="1" r:id="rId3"/>
    <sheet name="db_version" sheetId="6" r:id="rId4"/>
    <sheet name="table_dictionary" sheetId="2" r:id="rId5"/>
  </sheets>
  <definedNames>
    <definedName name="_xlnm._FilterDatabase" localSheetId="1" hidden="1">geo_id_table!$A$1:$F$90</definedName>
    <definedName name="_xlnm._FilterDatabase" localSheetId="2" hidden="1">pollutant_table!$A$1:$P$202</definedName>
    <definedName name="_xlnm._FilterDatabase" localSheetId="0" hidden="1">tmdl_actions_table!$A$1:$N$56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2" i="1" l="1"/>
  <c r="B201" i="1"/>
  <c r="B200" i="1"/>
  <c r="B68" i="1"/>
  <c r="E38" i="5"/>
  <c r="C68" i="1" s="1"/>
  <c r="F38" i="5"/>
  <c r="D68" i="1" s="1"/>
  <c r="E2" i="5" l="1"/>
  <c r="C2" i="1" s="1"/>
  <c r="E3" i="5"/>
  <c r="F3" i="5"/>
  <c r="E4" i="5"/>
  <c r="F4" i="5"/>
  <c r="E5" i="5"/>
  <c r="F5" i="5"/>
  <c r="E8" i="5"/>
  <c r="F8" i="5"/>
  <c r="E7" i="5"/>
  <c r="F7" i="5"/>
  <c r="E6" i="5"/>
  <c r="F6"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104" i="5"/>
  <c r="F104" i="5"/>
  <c r="E105" i="5"/>
  <c r="F105" i="5"/>
  <c r="E106" i="5"/>
  <c r="F106" i="5"/>
  <c r="E107" i="5"/>
  <c r="F107" i="5"/>
  <c r="E108" i="5"/>
  <c r="F10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E57" i="5"/>
  <c r="F57" i="5"/>
  <c r="E58" i="5"/>
  <c r="F58" i="5"/>
  <c r="E59" i="5"/>
  <c r="F59" i="5"/>
  <c r="E60" i="5"/>
  <c r="F60" i="5"/>
  <c r="E61" i="5"/>
  <c r="F61" i="5"/>
  <c r="E62" i="5"/>
  <c r="F62" i="5"/>
  <c r="E63" i="5"/>
  <c r="F63" i="5"/>
  <c r="E64" i="5"/>
  <c r="F64" i="5"/>
  <c r="E65" i="5"/>
  <c r="F65" i="5"/>
  <c r="E66" i="5"/>
  <c r="F66" i="5"/>
  <c r="E67" i="5"/>
  <c r="F67" i="5"/>
  <c r="E68" i="5"/>
  <c r="F68" i="5"/>
  <c r="E69" i="5"/>
  <c r="F69" i="5"/>
  <c r="E70" i="5"/>
  <c r="F70" i="5"/>
  <c r="E71" i="5"/>
  <c r="F71" i="5"/>
  <c r="E72" i="5"/>
  <c r="F72" i="5"/>
  <c r="E73" i="5"/>
  <c r="F73" i="5"/>
  <c r="E74" i="5"/>
  <c r="F74" i="5"/>
  <c r="E75" i="5"/>
  <c r="F75" i="5"/>
  <c r="E76" i="5"/>
  <c r="F76" i="5"/>
  <c r="E77" i="5"/>
  <c r="F77" i="5"/>
  <c r="E78" i="5"/>
  <c r="F78" i="5"/>
  <c r="E79" i="5"/>
  <c r="F79" i="5"/>
  <c r="E80" i="5"/>
  <c r="F80" i="5"/>
  <c r="E81" i="5"/>
  <c r="F81" i="5"/>
  <c r="E82" i="5"/>
  <c r="F82" i="5"/>
  <c r="E83" i="5"/>
  <c r="F83" i="5"/>
  <c r="E84" i="5"/>
  <c r="F84" i="5"/>
  <c r="E85" i="5"/>
  <c r="F85" i="5"/>
  <c r="E86" i="5"/>
  <c r="F86" i="5"/>
  <c r="E87" i="5"/>
  <c r="F87" i="5"/>
  <c r="E88" i="5"/>
  <c r="F88" i="5"/>
  <c r="E89" i="5"/>
  <c r="F89" i="5"/>
  <c r="E90" i="5"/>
  <c r="F90" i="5"/>
  <c r="E91" i="5"/>
  <c r="F91" i="5"/>
  <c r="E92" i="5"/>
  <c r="F92" i="5"/>
  <c r="E93" i="5"/>
  <c r="F93" i="5"/>
  <c r="E94" i="5"/>
  <c r="F94" i="5"/>
  <c r="E95" i="5"/>
  <c r="F95" i="5"/>
  <c r="E96" i="5"/>
  <c r="F96" i="5"/>
  <c r="E97" i="5"/>
  <c r="F97" i="5"/>
  <c r="E98" i="5"/>
  <c r="F98" i="5"/>
  <c r="E99" i="5"/>
  <c r="F99" i="5"/>
  <c r="E100" i="5"/>
  <c r="F100" i="5"/>
  <c r="E101" i="5"/>
  <c r="F101" i="5"/>
  <c r="E102" i="5"/>
  <c r="F102" i="5"/>
  <c r="E103" i="5"/>
  <c r="F103" i="5"/>
  <c r="F2" i="5"/>
  <c r="C202" i="1" l="1"/>
  <c r="C201" i="1"/>
  <c r="D202" i="1"/>
  <c r="D201" i="1"/>
  <c r="D3" i="1"/>
  <c r="D5" i="1"/>
  <c r="D6" i="1"/>
  <c r="D9" i="1"/>
  <c r="D8" i="1"/>
  <c r="D7" i="1"/>
  <c r="D10" i="1"/>
  <c r="D11" i="1"/>
  <c r="D15" i="1"/>
  <c r="D16" i="1"/>
  <c r="D23" i="1"/>
  <c r="B7" i="1"/>
  <c r="D13" i="1" l="1"/>
  <c r="D14" i="1"/>
  <c r="D12" i="1"/>
  <c r="D22" i="1"/>
  <c r="D21" i="1"/>
  <c r="D20" i="1"/>
  <c r="D19" i="1"/>
  <c r="D18" i="1"/>
  <c r="D17" i="1"/>
  <c r="D4" i="1"/>
  <c r="B2" i="1"/>
  <c r="B3" i="1" l="1"/>
  <c r="B4" i="1"/>
  <c r="B5" i="1"/>
  <c r="B6"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197" i="1"/>
  <c r="B198" i="1"/>
  <c r="B199"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C3" i="1"/>
  <c r="C5" i="1"/>
  <c r="C6" i="1"/>
  <c r="C7" i="1"/>
  <c r="C11" i="1"/>
  <c r="C12" i="1"/>
  <c r="C18" i="1"/>
  <c r="C20" i="1"/>
  <c r="C24" i="1"/>
  <c r="C30" i="1"/>
  <c r="C32" i="1"/>
  <c r="C36" i="1"/>
  <c r="C42" i="1"/>
  <c r="C44" i="1"/>
  <c r="C48" i="1"/>
  <c r="D48" i="1"/>
  <c r="C49" i="1"/>
  <c r="D49" i="1"/>
  <c r="C50" i="1"/>
  <c r="D50" i="1"/>
  <c r="C51" i="1"/>
  <c r="D51" i="1"/>
  <c r="C52" i="1"/>
  <c r="D52" i="1"/>
  <c r="C53" i="1"/>
  <c r="D53" i="1"/>
  <c r="C54" i="1"/>
  <c r="D54" i="1"/>
  <c r="C55" i="1"/>
  <c r="D55" i="1"/>
  <c r="C56" i="1"/>
  <c r="D56" i="1"/>
  <c r="C57" i="1"/>
  <c r="D57" i="1"/>
  <c r="C58" i="1"/>
  <c r="D58" i="1"/>
  <c r="C59" i="1"/>
  <c r="D59" i="1"/>
  <c r="C60" i="1"/>
  <c r="D60" i="1"/>
  <c r="C61" i="1"/>
  <c r="D61" i="1"/>
  <c r="C62" i="1"/>
  <c r="D62" i="1"/>
  <c r="C63" i="1"/>
  <c r="D63" i="1"/>
  <c r="C64" i="1"/>
  <c r="C66" i="1"/>
  <c r="C197" i="1"/>
  <c r="D197" i="1"/>
  <c r="C198" i="1"/>
  <c r="D198" i="1"/>
  <c r="C199" i="1"/>
  <c r="D199" i="1"/>
  <c r="C200" i="1"/>
  <c r="D200" i="1"/>
  <c r="C69" i="1"/>
  <c r="C73" i="1"/>
  <c r="C75" i="1"/>
  <c r="C78" i="1"/>
  <c r="D78" i="1"/>
  <c r="C79" i="1"/>
  <c r="C81" i="1"/>
  <c r="C83" i="1"/>
  <c r="C85" i="1"/>
  <c r="C91" i="1"/>
  <c r="C94" i="1"/>
  <c r="C97" i="1"/>
  <c r="D97" i="1"/>
  <c r="C98" i="1"/>
  <c r="C100" i="1"/>
  <c r="D100" i="1"/>
  <c r="C101" i="1"/>
  <c r="D101" i="1"/>
  <c r="C102" i="1"/>
  <c r="D102" i="1"/>
  <c r="C103" i="1"/>
  <c r="D103" i="1"/>
  <c r="C104" i="1"/>
  <c r="D104" i="1"/>
  <c r="C105" i="1"/>
  <c r="D105" i="1"/>
  <c r="C106" i="1"/>
  <c r="C109" i="1"/>
  <c r="C110" i="1"/>
  <c r="D110" i="1"/>
  <c r="C111" i="1"/>
  <c r="D111" i="1"/>
  <c r="C112" i="1"/>
  <c r="D112" i="1"/>
  <c r="C113" i="1"/>
  <c r="D113" i="1"/>
  <c r="C114" i="1"/>
  <c r="D114" i="1"/>
  <c r="C115" i="1"/>
  <c r="D115" i="1"/>
  <c r="C116" i="1"/>
  <c r="D116" i="1"/>
  <c r="C117" i="1"/>
  <c r="D117" i="1"/>
  <c r="C118" i="1"/>
  <c r="D118" i="1"/>
  <c r="C119" i="1"/>
  <c r="D119" i="1"/>
  <c r="C120" i="1"/>
  <c r="D120" i="1"/>
  <c r="C121" i="1"/>
  <c r="D121" i="1"/>
  <c r="C122" i="1"/>
  <c r="D122" i="1"/>
  <c r="C127" i="1"/>
  <c r="C129" i="1"/>
  <c r="D129" i="1"/>
  <c r="C130" i="1"/>
  <c r="D130" i="1"/>
  <c r="C131" i="1"/>
  <c r="D131" i="1"/>
  <c r="C133" i="1"/>
  <c r="C134" i="1"/>
  <c r="C136" i="1"/>
  <c r="C139" i="1"/>
  <c r="C140" i="1"/>
  <c r="C142" i="1"/>
  <c r="C145" i="1"/>
  <c r="C146" i="1"/>
  <c r="C148" i="1"/>
  <c r="C151" i="1"/>
  <c r="C157" i="1"/>
  <c r="C158" i="1"/>
  <c r="C160" i="1"/>
  <c r="C163" i="1"/>
  <c r="C164" i="1"/>
  <c r="C166" i="1"/>
  <c r="C169" i="1"/>
  <c r="C170" i="1"/>
  <c r="C172" i="1"/>
  <c r="C175" i="1"/>
  <c r="C181" i="1"/>
  <c r="C182" i="1"/>
  <c r="C187" i="1"/>
  <c r="C191" i="1"/>
  <c r="C193" i="1"/>
  <c r="D193" i="1"/>
  <c r="C194" i="1"/>
  <c r="D194" i="1"/>
  <c r="C195" i="1"/>
  <c r="D195" i="1"/>
  <c r="C196" i="1"/>
  <c r="D196" i="1"/>
  <c r="D2" i="1"/>
  <c r="D158" i="1" l="1"/>
  <c r="D159" i="1"/>
  <c r="D170" i="1"/>
  <c r="D171" i="1"/>
  <c r="D168" i="1"/>
  <c r="D169" i="1"/>
  <c r="D82" i="1"/>
  <c r="D81" i="1"/>
  <c r="D182" i="1"/>
  <c r="D183" i="1"/>
  <c r="D184" i="1"/>
  <c r="D166" i="1"/>
  <c r="D167" i="1"/>
  <c r="D150" i="1"/>
  <c r="D151" i="1"/>
  <c r="D138" i="1"/>
  <c r="D139" i="1"/>
  <c r="D80" i="1"/>
  <c r="D79" i="1"/>
  <c r="D39" i="1"/>
  <c r="D37" i="1"/>
  <c r="D36" i="1"/>
  <c r="D38" i="1"/>
  <c r="D70" i="1"/>
  <c r="D71" i="1"/>
  <c r="D72" i="1"/>
  <c r="D69" i="1"/>
  <c r="D40" i="1"/>
  <c r="D41" i="1"/>
  <c r="D42" i="1"/>
  <c r="D43" i="1"/>
  <c r="D191" i="1"/>
  <c r="D192" i="1"/>
  <c r="D106" i="1"/>
  <c r="D107" i="1"/>
  <c r="D154" i="1"/>
  <c r="D155" i="1"/>
  <c r="D156" i="1"/>
  <c r="D157" i="1"/>
  <c r="D152" i="1"/>
  <c r="D153" i="1"/>
  <c r="D180" i="1"/>
  <c r="D181" i="1"/>
  <c r="D164" i="1"/>
  <c r="D165" i="1"/>
  <c r="D148" i="1"/>
  <c r="D149" i="1"/>
  <c r="D136" i="1"/>
  <c r="D137" i="1"/>
  <c r="D128" i="1"/>
  <c r="D126" i="1"/>
  <c r="D123" i="1"/>
  <c r="D124" i="1"/>
  <c r="D125" i="1"/>
  <c r="D127" i="1"/>
  <c r="D94" i="1"/>
  <c r="D95" i="1"/>
  <c r="D96" i="1"/>
  <c r="D32" i="1"/>
  <c r="D33" i="1"/>
  <c r="D35" i="1"/>
  <c r="D34" i="1"/>
  <c r="D142" i="1"/>
  <c r="D143" i="1"/>
  <c r="D64" i="1"/>
  <c r="D65" i="1"/>
  <c r="D178" i="1"/>
  <c r="D179" i="1"/>
  <c r="D176" i="1"/>
  <c r="D174" i="1"/>
  <c r="D175" i="1"/>
  <c r="D177" i="1"/>
  <c r="D162" i="1"/>
  <c r="D163" i="1"/>
  <c r="D146" i="1"/>
  <c r="D147" i="1"/>
  <c r="D134" i="1"/>
  <c r="D135" i="1"/>
  <c r="D90" i="1"/>
  <c r="D88" i="1"/>
  <c r="D89" i="1"/>
  <c r="D91" i="1"/>
  <c r="D93" i="1"/>
  <c r="D92" i="1"/>
  <c r="D75" i="1"/>
  <c r="D76" i="1"/>
  <c r="D77" i="1"/>
  <c r="D28" i="1"/>
  <c r="D29" i="1"/>
  <c r="D30" i="1"/>
  <c r="D31" i="1"/>
  <c r="D66" i="1"/>
  <c r="D67" i="1"/>
  <c r="D190" i="1"/>
  <c r="D188" i="1"/>
  <c r="D186" i="1"/>
  <c r="D185" i="1"/>
  <c r="D187" i="1"/>
  <c r="D189" i="1"/>
  <c r="D98" i="1"/>
  <c r="D99" i="1"/>
  <c r="D83" i="1"/>
  <c r="D84" i="1"/>
  <c r="D47" i="1"/>
  <c r="D44" i="1"/>
  <c r="D45" i="1"/>
  <c r="D46" i="1"/>
  <c r="D140" i="1"/>
  <c r="D141" i="1"/>
  <c r="D172" i="1"/>
  <c r="D173" i="1"/>
  <c r="D160" i="1"/>
  <c r="D161" i="1"/>
  <c r="D144" i="1"/>
  <c r="D145" i="1"/>
  <c r="D132" i="1"/>
  <c r="D133" i="1"/>
  <c r="D108" i="1"/>
  <c r="D109" i="1"/>
  <c r="D85" i="1"/>
  <c r="D86" i="1"/>
  <c r="D87" i="1"/>
  <c r="D73" i="1"/>
  <c r="D74" i="1"/>
  <c r="D27" i="1"/>
  <c r="D24" i="1"/>
  <c r="D26" i="1"/>
  <c r="D25" i="1"/>
  <c r="C192" i="1"/>
  <c r="C186" i="1"/>
  <c r="C180" i="1"/>
  <c r="C174" i="1"/>
  <c r="C168" i="1"/>
  <c r="C162" i="1"/>
  <c r="C156" i="1"/>
  <c r="C150" i="1"/>
  <c r="C144" i="1"/>
  <c r="C138" i="1"/>
  <c r="C132" i="1"/>
  <c r="C126" i="1"/>
  <c r="C108" i="1"/>
  <c r="C96" i="1"/>
  <c r="C90" i="1"/>
  <c r="C84" i="1"/>
  <c r="C72" i="1"/>
  <c r="C65" i="1"/>
  <c r="C47" i="1"/>
  <c r="C41" i="1"/>
  <c r="C35" i="1"/>
  <c r="C29" i="1"/>
  <c r="C23" i="1"/>
  <c r="C17" i="1"/>
  <c r="C185" i="1"/>
  <c r="C179" i="1"/>
  <c r="C173" i="1"/>
  <c r="C167" i="1"/>
  <c r="C161" i="1"/>
  <c r="C155" i="1"/>
  <c r="C149" i="1"/>
  <c r="C143" i="1"/>
  <c r="C137" i="1"/>
  <c r="C125" i="1"/>
  <c r="C107" i="1"/>
  <c r="C95" i="1"/>
  <c r="C89" i="1"/>
  <c r="C77" i="1"/>
  <c r="C71" i="1"/>
  <c r="C46" i="1"/>
  <c r="C40" i="1"/>
  <c r="C34" i="1"/>
  <c r="C28" i="1"/>
  <c r="C22" i="1"/>
  <c r="C16" i="1"/>
  <c r="C190" i="1"/>
  <c r="C184" i="1"/>
  <c r="C178" i="1"/>
  <c r="C154" i="1"/>
  <c r="C124" i="1"/>
  <c r="C88" i="1"/>
  <c r="C82" i="1"/>
  <c r="C76" i="1"/>
  <c r="C70" i="1"/>
  <c r="C45" i="1"/>
  <c r="C39" i="1"/>
  <c r="C33" i="1"/>
  <c r="C27" i="1"/>
  <c r="C21" i="1"/>
  <c r="C15" i="1"/>
  <c r="C189" i="1"/>
  <c r="C183" i="1"/>
  <c r="C177" i="1"/>
  <c r="C171" i="1"/>
  <c r="C165" i="1"/>
  <c r="C159" i="1"/>
  <c r="C153" i="1"/>
  <c r="C147" i="1"/>
  <c r="C141" i="1"/>
  <c r="C135" i="1"/>
  <c r="C123" i="1"/>
  <c r="C99" i="1"/>
  <c r="C93" i="1"/>
  <c r="C87" i="1"/>
  <c r="C38" i="1"/>
  <c r="C26" i="1"/>
  <c r="C14" i="1"/>
  <c r="C188" i="1"/>
  <c r="C176" i="1"/>
  <c r="C152" i="1"/>
  <c r="C128" i="1"/>
  <c r="C92" i="1"/>
  <c r="C86" i="1"/>
  <c r="C80" i="1"/>
  <c r="C74" i="1"/>
  <c r="C67" i="1"/>
  <c r="C43" i="1"/>
  <c r="C37" i="1"/>
  <c r="C31" i="1"/>
  <c r="C25" i="1"/>
  <c r="C19" i="1"/>
  <c r="C13" i="1"/>
  <c r="C4" i="1"/>
</calcChain>
</file>

<file path=xl/sharedStrings.xml><?xml version="1.0" encoding="utf-8"?>
<sst xmlns="http://schemas.openxmlformats.org/spreadsheetml/2006/main" count="2466" uniqueCount="688">
  <si>
    <t>Total Phosphorus</t>
  </si>
  <si>
    <t>Upper Klamath Lake and Agency Lake</t>
  </si>
  <si>
    <t>annual mean</t>
  </si>
  <si>
    <t>ug/l</t>
  </si>
  <si>
    <t>seasonal mean</t>
  </si>
  <si>
    <t>metric tons/year</t>
  </si>
  <si>
    <t>concentration</t>
  </si>
  <si>
    <t>load</t>
  </si>
  <si>
    <t>text</t>
  </si>
  <si>
    <t>undefined</t>
  </si>
  <si>
    <t>numeric</t>
  </si>
  <si>
    <t>Total Suspended Solids</t>
  </si>
  <si>
    <t>mg/l</t>
  </si>
  <si>
    <t>monthly mean</t>
  </si>
  <si>
    <t>Tributaries to the Snake River</t>
  </si>
  <si>
    <t>single sample</t>
  </si>
  <si>
    <t>Storm events less than 14 days long</t>
  </si>
  <si>
    <t>Oswego Lake Watershed</t>
  </si>
  <si>
    <t>base flow (non storm events)</t>
  </si>
  <si>
    <t>storm events</t>
  </si>
  <si>
    <t>Willamette Basin TMDL</t>
  </si>
  <si>
    <t>NTU</t>
  </si>
  <si>
    <t>Turbidity</t>
  </si>
  <si>
    <t>suggested as surrogate for TSS</t>
  </si>
  <si>
    <t>pH and Chlorophyll a</t>
  </si>
  <si>
    <t>dichlorodiphenyltrichloroethane (DDT)</t>
  </si>
  <si>
    <t>Dissolved Oxygen, pH, and Chlorophyll a</t>
  </si>
  <si>
    <t>sedimentation</t>
  </si>
  <si>
    <t>Dissolved Oxygen, Algae</t>
  </si>
  <si>
    <t>kg/day</t>
  </si>
  <si>
    <t>Snake River RM 409 to 335</t>
  </si>
  <si>
    <t>Snake River RM 285 to 272.5</t>
  </si>
  <si>
    <t>Snake River RM 335 to 285</t>
  </si>
  <si>
    <t>Snake River and tributaries to the Snake River including drains</t>
  </si>
  <si>
    <t>Dissolved Inorganic Nitrogen</t>
  </si>
  <si>
    <t>Lost River</t>
  </si>
  <si>
    <t>Dissolved Oxygen, pH, Chlorophyll a, Ammonia Toxicity</t>
  </si>
  <si>
    <t>Carbonaceous Biochemical Oxygen Demand (CBOD)</t>
  </si>
  <si>
    <t>Lost River Diversion Channel</t>
  </si>
  <si>
    <t>Klamath Straits Drain</t>
  </si>
  <si>
    <t>lbs/day</t>
  </si>
  <si>
    <t>Total Nitrogen</t>
  </si>
  <si>
    <t>Biochemical Oxygen Demand (BOD5)</t>
  </si>
  <si>
    <t>Load Allocation</t>
  </si>
  <si>
    <t>Amazon Creek</t>
  </si>
  <si>
    <t>Coyote Creek</t>
  </si>
  <si>
    <t>clarity</t>
  </si>
  <si>
    <t>Table 10.75, see Equation 4 (page 10-201) subsitued into Equations 2, 3, (page 10-197)</t>
  </si>
  <si>
    <t>Table 10.75, see Equation 4 (page 10-201) subsitued into Equations 1, 3, (page 10-197)</t>
  </si>
  <si>
    <t>Table 10.75, see Equation 2 and 3 page 10-197</t>
  </si>
  <si>
    <t>Table 10.75, see Equation 1 and 3 page 10-197</t>
  </si>
  <si>
    <t>Loading Capacity</t>
  </si>
  <si>
    <t>Table 10.75, flow based</t>
  </si>
  <si>
    <t>Orthophosphate (PO4-P)</t>
  </si>
  <si>
    <t>Ultimate Carbonaceous Biochemical Oxygen Demand (CBODU)</t>
  </si>
  <si>
    <t>Inorganic Suspended Solids (ISS)</t>
  </si>
  <si>
    <t>Ammonium-Nitrogen (NH4-N)</t>
  </si>
  <si>
    <t>Nitrite + Nitrate Nitrogen (NO3-4N)</t>
  </si>
  <si>
    <t>Amazon Creek and Amazon Diversion Channel</t>
  </si>
  <si>
    <t>Dissolved Oxygen</t>
  </si>
  <si>
    <t>Coyote Creek downstream of Spencer Creek</t>
  </si>
  <si>
    <t>Ammonia as N</t>
  </si>
  <si>
    <t>4-day mean</t>
  </si>
  <si>
    <t>not specified</t>
  </si>
  <si>
    <t>Malheur River Basin TMDL and WQMP</t>
  </si>
  <si>
    <t>Dissolved Oxygen, pH, Chlorophyll a</t>
  </si>
  <si>
    <t>Molalla-Pudding Subbasin TMDL and WQMP</t>
  </si>
  <si>
    <t>DDT</t>
  </si>
  <si>
    <t>Pudding River</t>
  </si>
  <si>
    <t>Little Pudding River</t>
  </si>
  <si>
    <t>individual observations are assumed to represent 96-hr averages (page 4-30)</t>
  </si>
  <si>
    <t>Iron</t>
  </si>
  <si>
    <t>TMDL says TSS targets are "meant to be helpful planning targets" page 6-18</t>
  </si>
  <si>
    <t>Aquatic Weeds, Algae, pH</t>
  </si>
  <si>
    <t>tones/ha</t>
  </si>
  <si>
    <t>Urban catchments - Lakeside (see figure 56 Appendix A)</t>
  </si>
  <si>
    <t>Urban catchments - West North (see figure 56 Appendix A)</t>
  </si>
  <si>
    <t>Urban catchments - Central South (see figure 56 Appendix A)</t>
  </si>
  <si>
    <t>Other Lake tributaries (see figure 56 Appendix A)</t>
  </si>
  <si>
    <t>Temperature</t>
  </si>
  <si>
    <t>deg C</t>
  </si>
  <si>
    <t>daily maximum</t>
  </si>
  <si>
    <t>temperature</t>
  </si>
  <si>
    <t>Bear Creek</t>
  </si>
  <si>
    <t>monthly median</t>
  </si>
  <si>
    <t>seasonal median</t>
  </si>
  <si>
    <t>Bear Creek Rivermile 0 - 22.4</t>
  </si>
  <si>
    <t>Dissolved Oxygen, pH</t>
  </si>
  <si>
    <t>not to exceed 48 hour duration</t>
  </si>
  <si>
    <t>Sedimentation</t>
  </si>
  <si>
    <t>Upper Umatilla River Watershed</t>
  </si>
  <si>
    <t>Meacham Creek Watershed</t>
  </si>
  <si>
    <t>Pendleton Watershed</t>
  </si>
  <si>
    <t>Squaw/Buckaroo Watershed</t>
  </si>
  <si>
    <t>Wildhorse Watershed</t>
  </si>
  <si>
    <t>Tutuilla Watershed</t>
  </si>
  <si>
    <t>McKay Watershed</t>
  </si>
  <si>
    <t>Birch Watershed</t>
  </si>
  <si>
    <t>Butter Watershed</t>
  </si>
  <si>
    <t>Gulches and Canyons Watershed</t>
  </si>
  <si>
    <t>Stage Gulch Watershed</t>
  </si>
  <si>
    <t>Sand Hollow Watershed</t>
  </si>
  <si>
    <t>Cold Springs Watershed</t>
  </si>
  <si>
    <t>Lower Umatilla River Watershed</t>
  </si>
  <si>
    <t>Grande Ronde River (Headwaters–182.0)</t>
  </si>
  <si>
    <t>Grande Ronde River (182.0-173.0)</t>
  </si>
  <si>
    <t>Grande Ronde River (173.0-166.9)</t>
  </si>
  <si>
    <t>Grande Ronde River (166.9-160.1)</t>
  </si>
  <si>
    <t>Grande Ronde River (160.1-153.8)</t>
  </si>
  <si>
    <t>Grande Ronde River (153.8-State Ditch)</t>
  </si>
  <si>
    <t>Grande Ronde River (State Ditch - Mouth)</t>
  </si>
  <si>
    <t>Meadow Creek</t>
  </si>
  <si>
    <t>Catherine Creek</t>
  </si>
  <si>
    <t>Dissolved Orthophosphate as P</t>
  </si>
  <si>
    <t>Dissolved Inorganic Nitrogen as N</t>
  </si>
  <si>
    <t>Targets when riparian conditions equal site potential</t>
  </si>
  <si>
    <t>percent</t>
  </si>
  <si>
    <t>percent streambed fines</t>
  </si>
  <si>
    <t>Grande Ronde Subbasin</t>
  </si>
  <si>
    <t>Garrison Lake TMDL</t>
  </si>
  <si>
    <t>Aesthetics, Algal Growth</t>
  </si>
  <si>
    <t>Garrison Lake and tributaries</t>
  </si>
  <si>
    <t>Clear Lake Watershed</t>
  </si>
  <si>
    <t>median over two consecutive years</t>
  </si>
  <si>
    <t>Coast Fork Willamette River downstream of the Row River</t>
  </si>
  <si>
    <t>2012_Tualatin_TribsUSDairy</t>
  </si>
  <si>
    <t>2012_Tualatin_TribsDSDairy</t>
  </si>
  <si>
    <t>2012_Tualatin_10455-ORDEQ</t>
  </si>
  <si>
    <t>2012_Tualatin_10457-ORDEQ</t>
  </si>
  <si>
    <t>2012_Tualatin_10458-ORDEQ</t>
  </si>
  <si>
    <t>2012_Tualatin_10460-ORDEQ</t>
  </si>
  <si>
    <t>2012_Tualatin_10461-ORDEQ</t>
  </si>
  <si>
    <t>2012_Tualatin_10463-ORDEQ</t>
  </si>
  <si>
    <t>2012_Tualatin_Bronson</t>
  </si>
  <si>
    <t>2012_Tualatin_Dairy</t>
  </si>
  <si>
    <t>2012_Tualatin_Fanno</t>
  </si>
  <si>
    <t>2012_Tualatin_Gales</t>
  </si>
  <si>
    <t>2012_Tualatin_Rock</t>
  </si>
  <si>
    <t>2012_Tualatin_Oswego</t>
  </si>
  <si>
    <t>2007_Tenmile_Lake</t>
  </si>
  <si>
    <t>2006_Willamette_Amazon</t>
  </si>
  <si>
    <t>2006_Willamette_Coyote</t>
  </si>
  <si>
    <t>2010_Malheur</t>
  </si>
  <si>
    <t>2008_MP_Pudding</t>
  </si>
  <si>
    <t>2008_MP_LittlePudding</t>
  </si>
  <si>
    <t>2007_Tenmile_Tribs</t>
  </si>
  <si>
    <t>2007_Tenmile_Lakeside</t>
  </si>
  <si>
    <t>2007_Tenmile_WestNorth</t>
  </si>
  <si>
    <t>2007_Tenmile_CentralSouth</t>
  </si>
  <si>
    <t>2006_Willamette_JohnsonCreek</t>
  </si>
  <si>
    <t>2006_Willamette_CoyoteDSSpencer</t>
  </si>
  <si>
    <t>2006_Willamette_Amazon_AmazonDiversion</t>
  </si>
  <si>
    <t>2004_SRHC_Tributaries</t>
  </si>
  <si>
    <t>2004_SRHC_SnakeRiver_Drains</t>
  </si>
  <si>
    <t>2004_SRHC_SnakeRiver_409-335</t>
  </si>
  <si>
    <t>2004_SRHC_SnakeRiver_335-285</t>
  </si>
  <si>
    <t>2004_SRHC_SnakeRiver_285-272</t>
  </si>
  <si>
    <t>2002_UKLD_Lakes</t>
  </si>
  <si>
    <t>2002_UKLD_Inflows</t>
  </si>
  <si>
    <t>Umatilla Subbasin</t>
  </si>
  <si>
    <t>2000_UGR_Meadow</t>
  </si>
  <si>
    <t>2000_UGR_Catherine</t>
  </si>
  <si>
    <t>2000_UGR_GrandeRonde4</t>
  </si>
  <si>
    <t>2000_UGR_GrandeRonde5</t>
  </si>
  <si>
    <t>2000_UGR_GrandeRonde6</t>
  </si>
  <si>
    <t>2000_UGR_GrandeRonde7</t>
  </si>
  <si>
    <t>2000_UGR_GrandeRonde8</t>
  </si>
  <si>
    <t>2000_UGR_GrandeRonde9</t>
  </si>
  <si>
    <t>2000_UGR_GrandeRondeMouth</t>
  </si>
  <si>
    <t>2000_UGR_Subbasin</t>
  </si>
  <si>
    <t>1995_CF_CoastFork</t>
  </si>
  <si>
    <t>2008_MP_Zollner</t>
  </si>
  <si>
    <t>Zollner Creek</t>
  </si>
  <si>
    <t>2012_Tualatin_Burris_etc</t>
  </si>
  <si>
    <t>2012_Tualatin_Cedar_etc</t>
  </si>
  <si>
    <t>Year the TMDL was issued by Oregon DEQ</t>
  </si>
  <si>
    <t>Other nonpoint source inflows to the Klamath River</t>
  </si>
  <si>
    <t>Endpoint</t>
  </si>
  <si>
    <t>Other inflows to the Lost River from Malone to Harpold</t>
  </si>
  <si>
    <t>Other inflows to the Lost River from Harpold to RM 27</t>
  </si>
  <si>
    <t>Other inflows to the Lost River from RM 27 to Wilson Reservoir</t>
  </si>
  <si>
    <t>Inflows to Wilson Reservoir</t>
  </si>
  <si>
    <t>Other inflows to the Lost River from Wilson Dam to Anderson Rose</t>
  </si>
  <si>
    <t>Other inflows to the Lost River from Anderson Rose to CA border</t>
  </si>
  <si>
    <t>Inflows to Klamath Straits Drain from CA border to E</t>
  </si>
  <si>
    <t>Inflows to Klamath Straits Drain from E to F</t>
  </si>
  <si>
    <t>Inflows to Klamath Straits Drain from F to Klamath River</t>
  </si>
  <si>
    <t>Big Springs flow into the Lost River</t>
  </si>
  <si>
    <t>Buck Creek  flow into the Lost River</t>
  </si>
  <si>
    <t>Drain #1 flow into the Lost River</t>
  </si>
  <si>
    <t>Drain #5 flow into the Lost River</t>
  </si>
  <si>
    <t>E Canal flow into the Lost River</t>
  </si>
  <si>
    <t>F-1 Canal flow into the Lost River</t>
  </si>
  <si>
    <t>Klamath Straits Drain flow into the Klamath River</t>
  </si>
  <si>
    <t>Lost River Upstream of Malone Dam - California Allocation</t>
  </si>
  <si>
    <t>Lost River Diversion Channel flow into the Klamath River</t>
  </si>
  <si>
    <t>Miller Creek flow into the Lost River</t>
  </si>
  <si>
    <t>Station 48 Turnout flow into the Lost River</t>
  </si>
  <si>
    <t>Natural springs flowing into the Klamath River</t>
  </si>
  <si>
    <t>2019_UKLRN_ADY</t>
  </si>
  <si>
    <t>2019_UKLRN_BigSprings</t>
  </si>
  <si>
    <t>2019_UKLRN_BuckCreek</t>
  </si>
  <si>
    <t>2019_UKLRN_Drain1</t>
  </si>
  <si>
    <t>2019_UKLRN_Drain5</t>
  </si>
  <si>
    <t>2019_UKLRN_Ecanal</t>
  </si>
  <si>
    <t>2019_UKLRN_F1</t>
  </si>
  <si>
    <t>2019_UKLRN_KSD_KR</t>
  </si>
  <si>
    <t>2019_UKLRT_KSD</t>
  </si>
  <si>
    <t>2019_UKLRN_KSD_CA_E</t>
  </si>
  <si>
    <t>2019_UKLRN_KSD_E_F</t>
  </si>
  <si>
    <t>2019_UKLRN_KSD_F_KR</t>
  </si>
  <si>
    <t>2019_UKLRN_Lost_AndersonRose_CA</t>
  </si>
  <si>
    <t>2019_UKLRN_Lost_Harpold_RM27</t>
  </si>
  <si>
    <t>2019_UKLRN_Lost_Malone_Harpold</t>
  </si>
  <si>
    <t>2019_UKLRN_Lost_RM27_Wilson</t>
  </si>
  <si>
    <t>2019_UKLRN_Lost_Wilson</t>
  </si>
  <si>
    <t>2019_UKLRN_Lost_Wilson_AndersonRose</t>
  </si>
  <si>
    <t>2019_UKLRT_LostRiver</t>
  </si>
  <si>
    <t>2019_UKLRN_LostusMalone</t>
  </si>
  <si>
    <t>2019_UKLRT_LRDC</t>
  </si>
  <si>
    <t>2019_UKLRN_LRDC_KR</t>
  </si>
  <si>
    <t>2019_UKLRN_MillerCreek</t>
  </si>
  <si>
    <t>2019_UKLRN_NPS_KR</t>
  </si>
  <si>
    <t>2019_UKLRN_Springs_KR</t>
  </si>
  <si>
    <t>2019_UKLRN_Station48</t>
  </si>
  <si>
    <t>2019_UKLRN_LostRiver</t>
  </si>
  <si>
    <t>2019_UKLRT_KR_Keno_Link</t>
  </si>
  <si>
    <t>pollutant_name_AWQMS</t>
  </si>
  <si>
    <t>pollutant_name_TMDL</t>
  </si>
  <si>
    <t>TMDL_name</t>
  </si>
  <si>
    <t>geo_description</t>
  </si>
  <si>
    <t>season_end</t>
  </si>
  <si>
    <t>season_start</t>
  </si>
  <si>
    <t>target_units</t>
  </si>
  <si>
    <t>target_value</t>
  </si>
  <si>
    <t>target_stat_base</t>
  </si>
  <si>
    <t>target_type</t>
  </si>
  <si>
    <t>TMDL_element</t>
  </si>
  <si>
    <t>target_conditionals_references</t>
  </si>
  <si>
    <t>Dissolved Oxygen, Chlorophyll a, Ammonia Toxicity</t>
  </si>
  <si>
    <t>Inflows into Upper Klamath Lake and Agency Lake</t>
  </si>
  <si>
    <t>Total nonpoint source load for all inflows combined</t>
  </si>
  <si>
    <t>mapped</t>
  </si>
  <si>
    <t>concentration, load, clarity, percent, temperature</t>
  </si>
  <si>
    <t>Loading Capacity, Load Allocation, Endpoint</t>
  </si>
  <si>
    <t>TRUE, FALSE</t>
  </si>
  <si>
    <t>Johnson Creek Watershed (170900120101, 170900120103)</t>
  </si>
  <si>
    <t>action_id</t>
  </si>
  <si>
    <t>geo_id</t>
  </si>
  <si>
    <t>col_number</t>
  </si>
  <si>
    <t>pollutant_table</t>
  </si>
  <si>
    <t>geo_id_table</t>
  </si>
  <si>
    <t>data_type</t>
  </si>
  <si>
    <t>valid_values</t>
  </si>
  <si>
    <t>description</t>
  </si>
  <si>
    <t>variable</t>
  </si>
  <si>
    <t>table</t>
  </si>
  <si>
    <t>tmdl_db_shp</t>
  </si>
  <si>
    <t>NA</t>
  </si>
  <si>
    <t>logical</t>
  </si>
  <si>
    <t>ReachCode</t>
  </si>
  <si>
    <t>AU_ID</t>
  </si>
  <si>
    <t>date in format %m-%b (e.g 31-Aug)</t>
  </si>
  <si>
    <t>Total Phosphorus, mixed forms</t>
  </si>
  <si>
    <t>Total suspended solids</t>
  </si>
  <si>
    <t>Temperature, water</t>
  </si>
  <si>
    <t>Biochemical oxygen demand, non-standard conditions</t>
  </si>
  <si>
    <t>db_version</t>
  </si>
  <si>
    <t>edit_date</t>
  </si>
  <si>
    <t>date in format yyyy-mm-dd</t>
  </si>
  <si>
    <t>date</t>
  </si>
  <si>
    <t>v20200504</t>
  </si>
  <si>
    <t>Initial compilation</t>
  </si>
  <si>
    <t>v20200430</t>
  </si>
  <si>
    <t>date in format mm/dd/yyyy</t>
  </si>
  <si>
    <t>The date the tabular database was edited.</t>
  </si>
  <si>
    <t>version and date in format "yyyymmdd" (e.g. v20200430)</t>
  </si>
  <si>
    <t>fixed target_units for 110 ug/l for Upper Klamath Lake. Created notes field in pollutant table to separate notes from conditionals. Cleaned up impairment columns values for consistency. Updated db_version table to include edit_date and edit_notes</t>
  </si>
  <si>
    <t>v20200506</t>
  </si>
  <si>
    <t>updated tualatin stat base.</t>
  </si>
  <si>
    <t>v20200511</t>
  </si>
  <si>
    <t>measured during 2-5 year storm return interval</t>
  </si>
  <si>
    <t>Malheur River Subbasins</t>
  </si>
  <si>
    <t>Klamath River (Keno Dam to Upper Klamath Lake)</t>
  </si>
  <si>
    <t>Mainstem Tualatin River at Stafford Rd. (RM 5.5)</t>
  </si>
  <si>
    <t>Mainstem Tualatin River at Hwy 99W (RM 11.6)</t>
  </si>
  <si>
    <t>Mainstem Tualatin River at Elsner (RM 16.2)</t>
  </si>
  <si>
    <t>Mainstem Tualatin River at Farmington (RM 33.3)</t>
  </si>
  <si>
    <t>Mainstem Tualatin River at Rood Rd. (RM 38.4)</t>
  </si>
  <si>
    <t>Mainstem Tualatin River at Golf Course Rd. (RM 51.5)</t>
  </si>
  <si>
    <t>All tributaries to the Mainstem Tualatin below Dairy Creek (unless otherwise specified)</t>
  </si>
  <si>
    <t>All tributaries to the Mainstem Tualatin above Dairy Creek (Unless otherwise specified)</t>
  </si>
  <si>
    <t>ADY Canal flow into CA and Lower Klamath Wildlife Refuge</t>
  </si>
  <si>
    <t>Bronson Creek at Mouth (205th)</t>
  </si>
  <si>
    <t>Gales Creek at mouth</t>
  </si>
  <si>
    <t>Fanno Creek at mouth</t>
  </si>
  <si>
    <t>Dairy Creek at mouth</t>
  </si>
  <si>
    <t>Rock Creek at mouth</t>
  </si>
  <si>
    <t>Cedar, Chicken, Rock (South),  Nyberg, Hedges, and Saum Creeks (all at mouth)</t>
  </si>
  <si>
    <t>Burris, Baker, McFee, and Christensen Creeks (all at mouth)</t>
  </si>
  <si>
    <t>Updated stat base for Upper Klamath and Lost River nutrient concentration load allocations from not specified to single sample. Updated  various Tualatin and Malheur geo_descriptions for clarity and to correct spelling.</t>
  </si>
  <si>
    <t>2006_Umpqua_Deer</t>
  </si>
  <si>
    <t>2006_Umpqua_Calapooya</t>
  </si>
  <si>
    <t>Inorganic Phosphorus</t>
  </si>
  <si>
    <t>Volatlie Solids</t>
  </si>
  <si>
    <t>percent reduction</t>
  </si>
  <si>
    <t>implemented by bacteria and temperature TMDLs</t>
  </si>
  <si>
    <t>Deer Creek</t>
  </si>
  <si>
    <t>Calapooya Inflows</t>
  </si>
  <si>
    <t>Target value is background. Anthropogenic nonpoint surce load alloctions equal 0</t>
  </si>
  <si>
    <t>Steamboat Creek inflows</t>
  </si>
  <si>
    <t>2006_Umpqua_10997-ORDEQ</t>
  </si>
  <si>
    <t>Dissolved Oxygen, pH, Chlorophyll a, Aquatic Weeds or Algae, Phosphorus</t>
  </si>
  <si>
    <t>2006_Umpqua_Jackson</t>
  </si>
  <si>
    <t>2006_Umpqua_BlackCanyon</t>
  </si>
  <si>
    <t>from South Umpqua Allocation table 4.28</t>
  </si>
  <si>
    <t>pH</t>
  </si>
  <si>
    <t>2006_Umpqua_SouthUmpquaR</t>
  </si>
  <si>
    <t>2006_Umpqua_Steamboat</t>
  </si>
  <si>
    <t>Headwater, tributary, and diffuse loading from background and anthropogenic nonpoint sources into the South Umpqua River</t>
  </si>
  <si>
    <t>v20200518</t>
  </si>
  <si>
    <t>Jackson Creek inflows</t>
  </si>
  <si>
    <t>Black Canyon Creek inflows</t>
  </si>
  <si>
    <t>Cow Creek at mouth (10997-ORDEQ)</t>
  </si>
  <si>
    <t>Bear Creek at Kirtland Road (11051-ORDEQ)</t>
  </si>
  <si>
    <t>1988_GarrisonLake</t>
  </si>
  <si>
    <t>Added Umpqua TMDL nutrient related targets. Fixed Garrison Lake geo_id year from 1998  to 1988.</t>
  </si>
  <si>
    <t>v20200706</t>
  </si>
  <si>
    <t>wq_limited_parameters</t>
  </si>
  <si>
    <t>Unique ID assigned to the NHD reachescodes where a TMDL target applies. ID is structured as YearTMDLissued_ShortTMDLdocName_TargetGeoArea.</t>
  </si>
  <si>
    <t>General name and description of area where a TMDL target applies.</t>
  </si>
  <si>
    <t>Boolean to indicate if the geo_id has been mapped in a GIS.</t>
  </si>
  <si>
    <t>Year the TMDL was issued by Oregon DEQ.</t>
  </si>
  <si>
    <t>Name of TMDL document.</t>
  </si>
  <si>
    <t>EPA ATTAINS Action ID assigned to each TMDL document.</t>
  </si>
  <si>
    <t>Unique ID assigned to the NHD reachescodes where a TMDL target applies.</t>
  </si>
  <si>
    <t>Name of TMDL pollutant.</t>
  </si>
  <si>
    <t>Name of TMDL pollutant in AWQMS.</t>
  </si>
  <si>
    <t>Value of TMDL Target.</t>
  </si>
  <si>
    <t>Parameter units of the TMDL Target.</t>
  </si>
  <si>
    <t>The method used to calculate derived results of the TMDL target.</t>
  </si>
  <si>
    <t>Specific conditions or references describing how or when to apply the target.</t>
  </si>
  <si>
    <t>Notes.</t>
  </si>
  <si>
    <t>The version of the tabular database (when lasted edited).</t>
  </si>
  <si>
    <t>Notes summarizing the edits that were made.</t>
  </si>
  <si>
    <t>Assessment Unit ID.</t>
  </si>
  <si>
    <t>DEQ NHD High reachcode value.</t>
  </si>
  <si>
    <t>The date the GIS feature was last edited .</t>
  </si>
  <si>
    <t>Added missing GIS reaches on Upper Klamath Lake. Updated temperature target for waterbodies in the Lost Subbasin. Changed pollutant_table column name from 'impairments' to 'wq_limited_parameters'. Removed duplicated records in GIS of Reachcode 17090001020927.</t>
  </si>
  <si>
    <t>Target is 27.9 deg-C to account for 0.1 deg-C set aside for reserve capacity.</t>
  </si>
  <si>
    <t>Tualatin River TMDL</t>
  </si>
  <si>
    <t>Little River Watershed TMDL</t>
  </si>
  <si>
    <t>Upper South Fork Coquille TMDL and WQMP</t>
  </si>
  <si>
    <t>Middle Columbia-Hood (Miles Creeks) Subbasin TMDL and WQMP</t>
  </si>
  <si>
    <t>Rogue River Basin TMDL</t>
  </si>
  <si>
    <t>John Day River Basin TMDL and WQMP</t>
  </si>
  <si>
    <t>TMDL_issue_year</t>
  </si>
  <si>
    <t>2001_Umatilla_Birch</t>
  </si>
  <si>
    <t>2001_Umatilla_Butter</t>
  </si>
  <si>
    <t>2001_Umatilla_ColdSprings</t>
  </si>
  <si>
    <t>2001_Umatilla_Gulches</t>
  </si>
  <si>
    <t>2001_Umatilla_LowerRiver</t>
  </si>
  <si>
    <t>2001_Umatilla_McKay</t>
  </si>
  <si>
    <t>2001_Umatilla_Meacham</t>
  </si>
  <si>
    <t>2001_Umatilla_Pendleton</t>
  </si>
  <si>
    <t>2001_Umatilla_SandHollow</t>
  </si>
  <si>
    <t>2001_Umatilla_Squaw</t>
  </si>
  <si>
    <t>2001_Umatilla_Stage</t>
  </si>
  <si>
    <t>2001_Umatilla_Subbasin</t>
  </si>
  <si>
    <t>2001_Umatilla_UpperRiver</t>
  </si>
  <si>
    <t>2001_Umatilla_Wildhorse</t>
  </si>
  <si>
    <t>2001_Umatilla_Tutuilla</t>
  </si>
  <si>
    <t>v20200722</t>
  </si>
  <si>
    <t>TMDL_active</t>
  </si>
  <si>
    <t>Addendum 1: Modifications to the Willamette Basin Temperature TMDL</t>
  </si>
  <si>
    <t>Revised Willamette Basin Mercury Total Maximum Daily Load</t>
  </si>
  <si>
    <t>EPA's Willamette Basin Mercury Total Maximum Daily Load</t>
  </si>
  <si>
    <t>1991_BearCreek_0_22</t>
  </si>
  <si>
    <t>1991_BearCreek_11051-ORDEQ</t>
  </si>
  <si>
    <t>1991_BearCreek_BearCreek</t>
  </si>
  <si>
    <t>Columbia and Lower Snake Rivers Temperature TMDL</t>
  </si>
  <si>
    <t>OR_TMDL_20200518</t>
  </si>
  <si>
    <t>OR_TMDL_20190116</t>
  </si>
  <si>
    <t>OR_TMDL_20190919</t>
  </si>
  <si>
    <t>OR_TMDL_20180216</t>
  </si>
  <si>
    <t>TMDL_issue_date</t>
  </si>
  <si>
    <t>in_attains</t>
  </si>
  <si>
    <t>OR_TMDL_20111014</t>
  </si>
  <si>
    <t>OR_TMDL_20061218</t>
  </si>
  <si>
    <t>OR_TMDL_20191122</t>
  </si>
  <si>
    <t>OR_TMDL_20120828</t>
  </si>
  <si>
    <t>OR_TMDL_20171219</t>
  </si>
  <si>
    <t>issue_agency</t>
  </si>
  <si>
    <t>DEQ</t>
  </si>
  <si>
    <t>EPA</t>
  </si>
  <si>
    <t>DEQ, EPA</t>
  </si>
  <si>
    <t>Boolean to indicate if the TMDL and TMDL allocations are effective and being implemented.</t>
  </si>
  <si>
    <t>Boolean to indicate if the TMDL action has been entered into EPA's ATTAINS database.</t>
  </si>
  <si>
    <t>The date the TMDL was issued by the issue agency.</t>
  </si>
  <si>
    <t>EPA_action_date</t>
  </si>
  <si>
    <t>The date EPA took action (approval or disapproval) on the TMDL.</t>
  </si>
  <si>
    <t>notes</t>
  </si>
  <si>
    <t>Updated Umatilla issue year from 2000 to 2001 and Bear Creek from 1992 to 1991. The Umatilla and Bear Creek geo_ids were also changed. Added tmdl_id_table.</t>
  </si>
  <si>
    <t>v20200727</t>
  </si>
  <si>
    <t>tmdl_actions_table</t>
  </si>
  <si>
    <t>1991_ClearLake</t>
  </si>
  <si>
    <t xml:space="preserve">Updated Clear Lake TMDL geo_id from '1992_ClearLake' to '1991_ClearLake'. Changed column names 'approval_year' to 'TMDL_issue_year' and 'Notes' to 'notes' (lowercase). Added action_ids and additional columns for 'TMDL_active', 'issue_agency', 'in_attains', 'TMDL_issue_date', and 'EPA_action_date'. Updated issue year and dates and EPA action dates. </t>
  </si>
  <si>
    <t>Aesthetics and Algal Growth</t>
  </si>
  <si>
    <t>2.3,7,8-TCCD (polychlorinated dibenzo-para-dioxins)</t>
  </si>
  <si>
    <t>pH, Algae</t>
  </si>
  <si>
    <t>Total Phosphorus, BOD5, Ammonia</t>
  </si>
  <si>
    <t>Nuisance Algal Growth, pH</t>
  </si>
  <si>
    <t>Total Phosphorus, E. coli, DDT/DDE, dieldrin, dioxin, PCBs, BOD5, Lead</t>
  </si>
  <si>
    <t>Heat</t>
  </si>
  <si>
    <t>Heat, Sediment, Dissolved Inorganic Nitrogen, DOP</t>
  </si>
  <si>
    <t>Bacteria (water contact recreation), Bacteria (shellfish harvesting), Temperature</t>
  </si>
  <si>
    <t>E. coli, fecal coliform, Heat</t>
  </si>
  <si>
    <t>Bacteria (water contact recreation), pH, Algae, Temperature, Chlorophyll a, Dissolved Oxygen</t>
  </si>
  <si>
    <t>pH, Sedimentation, Temperature</t>
  </si>
  <si>
    <t>Sediment, Heat</t>
  </si>
  <si>
    <t>Bacteria (water contact recreation), Bacteria (shellfish harvesting), Sedimentation, Temperature</t>
  </si>
  <si>
    <t>E. coli, fecal coliform, Sediment, Heat</t>
  </si>
  <si>
    <t>Heat, Total Phosphorus</t>
  </si>
  <si>
    <t>Total Dissolved Gas</t>
  </si>
  <si>
    <t>Dissolved Oxygen, Temperature</t>
  </si>
  <si>
    <t>Biological Criteria, Sedimentation, Temperature</t>
  </si>
  <si>
    <t>Bacteria (water contact recreation), Temperature</t>
  </si>
  <si>
    <t>E. coli, Heat</t>
  </si>
  <si>
    <t>Bacteria (water contact recreation), DDT, dieldrin, Dissolved Oxygen, Mercury, Temperature, Turbidity</t>
  </si>
  <si>
    <t>Heat, E. coli, fecal coliform, Total Phosphorus, BOD, Organic Solids, inorganic N, inorganic P, Phosphorus recycling</t>
  </si>
  <si>
    <t>Bacteria (water contact recreation), pH, Temperature</t>
  </si>
  <si>
    <t>Aquatic Weeds, Algae, Sedimentation</t>
  </si>
  <si>
    <t>Sediment, Total Phosphorus</t>
  </si>
  <si>
    <t>Bacteria (water contact recreation), Sedimentation, Temperature</t>
  </si>
  <si>
    <t>Heat, E. coli, Sediment</t>
  </si>
  <si>
    <t>Bacteria (water contact recreation), DDT, dieldrin, chlordane, Iron, Nitrate, Temperature</t>
  </si>
  <si>
    <t>E. coli, DDT, dieldrin, chlordane, Iron, Nitrate, Heat</t>
  </si>
  <si>
    <t>Bacteria (water contact recreation), Dissolved Oxygen, Chlorophyll a, pH, Temperature</t>
  </si>
  <si>
    <t>Heat, E. coli</t>
  </si>
  <si>
    <t>Dissolved Oxygen, Chlorophyll a, pH, Ammonia</t>
  </si>
  <si>
    <t>Dissolved Inorganic Nitrogen, CBOD, Total Phosphorus, Nitrogen</t>
  </si>
  <si>
    <t>Mercury</t>
  </si>
  <si>
    <t>Heat, Turbidity, Total Suspended Solids, E. coli, Total Phosphorus, Total Mercury, Inorganic Suspended Solids (ISS), Ammonium-Nitrogen (NH4-N), Nitrite + Nitrate Nitrogen (NO3-4N), Dissolved Inorganic Nitrogen, Ultimate Carbonaceous Biochemical Oxygen Demand (CBODU), Ammonia as N</t>
  </si>
  <si>
    <t>action_wq_limited_parameters</t>
  </si>
  <si>
    <t>action_TMDL_pollutants</t>
  </si>
  <si>
    <t>All pollutants causing the water quality listings associated with the TMDL action.</t>
  </si>
  <si>
    <t>Name of the water quality limited 303(d) listed parameters that the TMDL addresses.</t>
  </si>
  <si>
    <t>The end of the period when the target applies.</t>
  </si>
  <si>
    <t>The beginning of the period when the target applies.</t>
  </si>
  <si>
    <t>The TMDL element under which the target is identified.</t>
  </si>
  <si>
    <t>The agency that developed and issued the TMDL.</t>
  </si>
  <si>
    <t>db_edit_date</t>
  </si>
  <si>
    <t>db_edit_notes</t>
  </si>
  <si>
    <t>Year the TMDL was issued by the issue agency.</t>
  </si>
  <si>
    <t>1991_Yamhill</t>
  </si>
  <si>
    <t>Yamhill, North Yamhill, and South Yamhill Rivers</t>
  </si>
  <si>
    <t>TMDL targets adopted in rule at OAR 340-041-0345(5)(a). Scope of instream target could be interepted to apply to entire Yamhill subbasin but public noticed attached to the June 3, 1989 EQC rule adoption staff report indicated the rule only applies to the Yamhill, South Yamhill, and North Yamhill Rivers.</t>
  </si>
  <si>
    <t>TMDL targets adopted in rule at OAR 340-041-0225(3)</t>
  </si>
  <si>
    <t>v20200803</t>
  </si>
  <si>
    <t>Clarity (Algal growth)</t>
  </si>
  <si>
    <t>Clarity (Algal growth), Protection of high quality water, public water supply source</t>
  </si>
  <si>
    <t>v20200806</t>
  </si>
  <si>
    <t>Tenmile Lake, North Tenmile Lake, and Eel Lake (lake water column)</t>
  </si>
  <si>
    <t>Correct spelling error for Clear Lake TMDL (Agal to Algal) and clarify action_wq_limited_parameters. Update geo_description for 2007_Tenmile_Lake.</t>
  </si>
  <si>
    <t>OR_TMDL_20191230</t>
  </si>
  <si>
    <t>Ammonia, Volatile Solids, Total Phosphorus, BOD</t>
  </si>
  <si>
    <t>pH, Dissolved Oxygen,  Chlorophyll a</t>
  </si>
  <si>
    <t>Total Mercury, Methylmercury</t>
  </si>
  <si>
    <t>TMDL_active_note</t>
  </si>
  <si>
    <t>This TMDL was replaced by the 1993 Tualatin River TMDL (Action ID 1230).</t>
  </si>
  <si>
    <t>This TMDL was replaced by the 2004 Snake River - Hells Canyon TMDL (Action ID 10791).</t>
  </si>
  <si>
    <t>This TMDL was replaced by the 2019 Upper Klamath and Lost River Subbasin Nutrient TMDL and WQMP (Action ID OR_TMDL_20190116).</t>
  </si>
  <si>
    <t>This addendum modifies the temperature allocations in the 2001 Tillamook Bay,  2002 Nestucca Bay Watershed, and 2003 North Coast Subbasins TMDLs (Action IDs 1380, 2238, and 9447).</t>
  </si>
  <si>
    <t>The nutrient TMDL was replaced by the 2017 Upper Klamath and Lost River Subbasin TMDL and WQMP (OR_TMDL_20171219). The temperature TMDL was withdrawn and resubmitted in 2019 as the Upper Klamath and Lost Subbasins Temperature TMDL and WQMP (Action ID OR_TMDL_20190919).</t>
  </si>
  <si>
    <t>This addendum modifies the temperature allocation for the City of Jefferson in the 2006 Willamette Basin temperature TMDL (Action ID 30674).</t>
  </si>
  <si>
    <t>v20201014</t>
  </si>
  <si>
    <t>Note summarizing information about the TMDL and if it was replaced or modified.</t>
  </si>
  <si>
    <t>Added TMDL_active_note in action table. Rearranged the order for some of the columns in the tmdl_actions_table.</t>
  </si>
  <si>
    <t>This TMDL was disapproved by EPA and replaced by EPA's Willamette Basin Mercury Total Maximum Daily Load (Action ID OR_TMDL_20191230). The state issued WQMP is still effective.</t>
  </si>
  <si>
    <t>This TMDL was replaced by the 2018 Western Hood Subbasin Temperature TMDL (Action ID OR_TMDL_20180216). The WQMP is still effective.</t>
  </si>
  <si>
    <t>Dissolved Inorganic Nitrogen, Biochemical Oxygen Demand, Carbonaceous Biochemical Oxygen Demand (CBOD), Total Phosphorus, Total Nitrogen</t>
  </si>
  <si>
    <t>Final</t>
  </si>
  <si>
    <t>attains_status</t>
  </si>
  <si>
    <t>Added attains_status and updated completion dates for EPA's Willamette Basin Mercury TMDL. Updated AU_IDs that have been updated by Assessment program in the GIS feature.</t>
  </si>
  <si>
    <t>v20210927</t>
  </si>
  <si>
    <t>Draft</t>
  </si>
  <si>
    <t>Draft, Final, NA</t>
  </si>
  <si>
    <t>Status of TMDL action in ATTAINS. NA indicates the TMDL action is not included in ATTAINS.</t>
  </si>
  <si>
    <t>All 303(d) water quality limited parameters being addressed by the TMDL action.</t>
  </si>
  <si>
    <t>pH, Dissolved Oxygen, Periphyton Growth, Ammonia Toxicity</t>
  </si>
  <si>
    <t>Algae, pH, Bacteria (water contact recreation), Total Phosphorus, DDT/DDE, dieldrin, dioxin, PCBs, Dissolved Oxygen, Lead</t>
  </si>
  <si>
    <t>v20211116</t>
  </si>
  <si>
    <t>CBOD5, Total Suspended Solids, Ammonia Nitrogen (NH3-N), minimum dissolved oxygen, Ultimate Biochemical Oxygen Demand</t>
  </si>
  <si>
    <t>Dissolved orthophosphate as phosphorus (PO4-P), Ammonia</t>
  </si>
  <si>
    <t>E. coli, fecal coliform, Total Phosphorus, Heat</t>
  </si>
  <si>
    <t>Added minimum dissolved oxygen and ultimate biochemical oxygen demand to the list of pollutants for the Pudding TMDL (action ID 2037).</t>
  </si>
  <si>
    <t>citation_full</t>
  </si>
  <si>
    <t>DEQ, 1999</t>
  </si>
  <si>
    <t>DEQ, 2004</t>
  </si>
  <si>
    <t>DEQ, 2005b</t>
  </si>
  <si>
    <t>DEQ, 2006</t>
  </si>
  <si>
    <t>DEQ (Oregon Department of Environmental Quality). 2006. "Willamette Basin TMDL and WQMP."</t>
  </si>
  <si>
    <t>DEQ (Oregon Department of Environmental Quality). 2008. "Middle Columbia-Hood (Miles Creeks) Subbasin TMDL."</t>
  </si>
  <si>
    <t>DEQ (Oregon Department of Environmental Quality). 2008. "Molalla-Pudding Subbasin TMDL and WQMP."</t>
  </si>
  <si>
    <t>DEQ (Oregon Department of Environmental Quality). 2008. "Rogue River Basin TMDL."</t>
  </si>
  <si>
    <t>DEQ (Oregon Department of Environmental Quality). 2010. "John Day River Basin TMDL and WQMP."</t>
  </si>
  <si>
    <t>DEQ (Oregon Department of Environmental Quality). 2010. "Lower Grande Ronde Subbasins TMDL."</t>
  </si>
  <si>
    <t>DEQ (Oregon Department of Environmental Quality). 2010. "Malheur River Basin TMDL and WQMP."</t>
  </si>
  <si>
    <t>DEQ (Oregon Department of Environmental Quality). 1999. "Water Quality Management Plan, Rogue River Basin, Illinois River Sub Basin."</t>
  </si>
  <si>
    <t>DEQ (Oregon Department of Environmental Quality). 1998. "Garrison Lake TMDL."</t>
  </si>
  <si>
    <t>DEQ, 1988</t>
  </si>
  <si>
    <t>DEQ (Oregon Department of Environmental Quality). 1998. "Tualatin River TMDL."</t>
  </si>
  <si>
    <t>DEQ, 1991</t>
  </si>
  <si>
    <t>Willamette River at Portland (USGS Gage 14211720)</t>
  </si>
  <si>
    <t>EPA, 1991</t>
  </si>
  <si>
    <t>2,3,7,8-TCDD</t>
  </si>
  <si>
    <t>TMDL targets from Table 3-1</t>
  </si>
  <si>
    <t>2,3,7,8-TCDD (Dioxin)</t>
  </si>
  <si>
    <t>Columbia River below Longview (USGS Gage 14246900)</t>
  </si>
  <si>
    <t>v20211123</t>
  </si>
  <si>
    <t>TMDLs for phosphorus in the Yamhill and South Yamhill Rivers</t>
  </si>
  <si>
    <t>DEQ, 2001</t>
  </si>
  <si>
    <t>DEQ (Oregon Department of Environmental Quality). 1998. "TMDLs for phosphorus in the Yamhill and South Yamhill Rivers."</t>
  </si>
  <si>
    <t>DEQ, 2011</t>
  </si>
  <si>
    <t>DEQ, 2012</t>
  </si>
  <si>
    <t>DEQ, 2017</t>
  </si>
  <si>
    <t>DEQ, 2018</t>
  </si>
  <si>
    <t>DEQ, 2019</t>
  </si>
  <si>
    <t>EPA, 2019</t>
  </si>
  <si>
    <t>EPA, 2020</t>
  </si>
  <si>
    <t>Upper Klamath and Lost River Subbasins Nutrient TMDL and Water Quality Management Plan</t>
  </si>
  <si>
    <t>Upper Klamath and Lost River Subbasins TMDL and Water Quality Management Plan</t>
  </si>
  <si>
    <t>Tualatin Subbasin Total Maximum Daily Load and Water Quality Management Plan</t>
  </si>
  <si>
    <t>DEQ (Oregon Department of Environmental Quality). 2018. "Western Hood Subbasin Temperature Total Maximum Daily Load, Revision to the 2001 Western Hood Subbasin TMDL."</t>
  </si>
  <si>
    <t>Western Hood Subbasin Temperature Total Maximum Daily Load, Revision to the 2001 Western Hood Subbasin TMDL</t>
  </si>
  <si>
    <t>Western Hood Subbasin Total Maximum Daily Load (TMDL)</t>
  </si>
  <si>
    <t>DEQ (Oregon Department of Environmental Quality). 1999. "Western Hood Subbasin Total Maximum Daily Load (TMDL)."</t>
  </si>
  <si>
    <t>DEQ (Oregon Department of Environmental Quality). 2007. "Willow Creek Subbasin Temperature, pH and Bacteria Total Maximum Daily Loads and Water Quality Management Plan."</t>
  </si>
  <si>
    <t>DEQ (Oregon Department of Environmental Quality). 2006. "Umpqua Basin TMDL."</t>
  </si>
  <si>
    <t>Umpqua Basin TMDL</t>
  </si>
  <si>
    <t>Addendum #1: Modifications to North Coast Basin Temperature Waste Load and Load Allocations</t>
  </si>
  <si>
    <t>DEQ (Oregon Department of Environmental Quality). 2006. "Addendum #1: Modifications to North Coast Basin Temperature Waste Load and Load Allocations."</t>
  </si>
  <si>
    <t>DEQ (Oregon Department of Environmental Quality). 2005. "Walla Walla Subbasin Stream Temperature Total Maximum Daily Load and Water Quality Management Plan."</t>
  </si>
  <si>
    <t>Walla Walla Subbasin Stream Temperature Total Maximum Daily Load and Water Quality Management Plan</t>
  </si>
  <si>
    <t>DEQ (Oregon Department of Environmental Quality). 2005. "Sandy River Basin Total Maximum Daily Load (TMDL)."</t>
  </si>
  <si>
    <t>Sandy River Basin Total Maximum Daily Load (TMDL)</t>
  </si>
  <si>
    <t>DEQ (Oregon Department of Environmental Quality). 2004. "Applegate Subbasin Total Maximum Daily Load (TMDL)."</t>
  </si>
  <si>
    <t>Applegate Subbasin Total Maximum Daily Load (TMDL)</t>
  </si>
  <si>
    <t>Lobster Creek, Lower Rogue Subbasin Total Maximum Daily Load and Water Quality Management Plan</t>
  </si>
  <si>
    <t>DEQ (Oregon Department of Environmental Quality). 2002. "Lobster Creek, Lower Rogue Subbasin Total Maximum Daily Load and Water Quality Management Plan."</t>
  </si>
  <si>
    <t>DEQ (Oregon Department of Environmental Quality). 2002. "Lower Sucker Creek, Illinois River Subbasin Total Maximum Daily Load and Water Quality Management Plan."</t>
  </si>
  <si>
    <t>Lower Sucker Creek, Illinois River Subbasin Total Maximum Daily Load and Water Quality Management Plan</t>
  </si>
  <si>
    <t>Water Quality Management Plan, Rogue River Basin, Illinois River Sub Basin</t>
  </si>
  <si>
    <t>Also known as the Upper Sucker Creek TMDL</t>
  </si>
  <si>
    <t>EPA (U.S. Environmental Protection Agency). 1991. “Total Maximum Daily Loading (TMDL) for 2,3,7,8-TCDD in the Columbia River Basin."</t>
  </si>
  <si>
    <t>Total Maximum Daily Loading (TMDL) for 2,3,7,8-TCDD in the Columbia River Basin</t>
  </si>
  <si>
    <t>DEQ (Oregon Department of Environmental Quality). 1991. "Bear Creek Watershed Total Maximum Daily Loads."</t>
  </si>
  <si>
    <t>Clear Lake Total Maximum Daily Load</t>
  </si>
  <si>
    <t>DEQ, 1993</t>
  </si>
  <si>
    <t>DEQ, 1994</t>
  </si>
  <si>
    <t>DEQ, 1995</t>
  </si>
  <si>
    <t>DEQ, 1998</t>
  </si>
  <si>
    <t>DEQ, 2000</t>
  </si>
  <si>
    <t>DEQ, 2002</t>
  </si>
  <si>
    <t>DEQ, 2003</t>
  </si>
  <si>
    <t>Pudding River Water Quality Report, Total Maximum Daily Load Program</t>
  </si>
  <si>
    <t>Rickreall Creek Water Quality Report, Total Maximum Daily Load Program</t>
  </si>
  <si>
    <t>Alvord Lake Subbasin Total Maximum Daily Load (TMDL) and Water Quality Management Plan (WQMP)</t>
  </si>
  <si>
    <t>North Coast Subbasins Total Maximum Daily Load (TMDL)</t>
  </si>
  <si>
    <t>Snake River - Hells Canyon Total Maximum Daily Load (TMDL)</t>
  </si>
  <si>
    <t>IDEQ and DEQ</t>
  </si>
  <si>
    <t>IDEQ and DEQ, 2003</t>
  </si>
  <si>
    <t>IDEQ and DEQ, 2004</t>
  </si>
  <si>
    <t>DEQ (Oregon Department of Environmental Quality). 2001. "Little River Watershed TMDL."</t>
  </si>
  <si>
    <t>Addendum – Clarifications to Little River TMDL</t>
  </si>
  <si>
    <t>Schroeder, 2004</t>
  </si>
  <si>
    <t>Total Maximum Daily Load (TMDL) for Lower Columba River Total Dissolved Gas</t>
  </si>
  <si>
    <t>DEQ and WDOE, 2002</t>
  </si>
  <si>
    <t>DEQ and WDOE</t>
  </si>
  <si>
    <t>Upper Klamath Lake Drainage Total Maximum Daily Load (TMDL) and Water Quality Management Plan (WQMP)</t>
  </si>
  <si>
    <t>Nestucca Bay Watershed Total Maximum Daily Load (TMDL)</t>
  </si>
  <si>
    <t>DEQ (Oregon Department of Environmental Quality). 2001. "Tualatin Subbasin Total Maximum Daily Load (TMDL)."</t>
  </si>
  <si>
    <t>Tualatin Subbasin Total Maximum Daily Load (TMDL)</t>
  </si>
  <si>
    <t>DEQ (Oregon Department of Environmental Quality). 2001. "Tillamook Bay Watershed Total Maximum Daily Load (TMDL)."</t>
  </si>
  <si>
    <t>Tillamook Bay Watershed Total Maximum Daily Load (TMDL)</t>
  </si>
  <si>
    <t>DEQ (Oregon Department of Environmental Quality). 2010. "Upper Klamath and Lost River Subbasins Total Maximum Daily Load (TMDL) and Water Quality Management Plan (WQMP)."</t>
  </si>
  <si>
    <t>DEQ (Oregon Department of Environmental Quality). 2001. "Umatilla River Basin Total Maximum Daily Load (TMDL) and Water Quality Management Plan (WQMP)."</t>
  </si>
  <si>
    <t>Umatilla River Basin Umatilla River Basin Total Maximum Daily Load (TMDL) and Water Quality Management Plan (WQMP)</t>
  </si>
  <si>
    <t>Upper Klamath and Lost River Subbasins Total Maximum Daily Load (TMDL) and Water Quality Management Plan (WQMP)</t>
  </si>
  <si>
    <t>DEQ (Oregon Department of Environmental Quality). 2001. "Upper South Fork Coquille Total Maximum Daily Load (TMDL) and Water Quality Management Plan (WQMP)."</t>
  </si>
  <si>
    <t>DEQ (Oregon Department of Environmental Quality). 2002. "Nestucca Bay Watershed Total Maximum Daily Load (TMDL)."</t>
  </si>
  <si>
    <t>Upper Grande Ronde River Sub-basin Total Maximum Daily Load (TMDL)</t>
  </si>
  <si>
    <t>Columbia Slough Total Maximum Daily Loads (TMDLs) For: Chlorophyll a, Dissolved Oxygen, pH, Phosphorus, Bacteria, DDE/DDT, PCBs, Pb, Dieldrin and 2,3,7,8 TCDD</t>
  </si>
  <si>
    <t>Coast Fork Water Quality Report, Total Maximum Daily Load Program</t>
  </si>
  <si>
    <t>DEQ (Oregon Department of Environmental Quality). 1994. "Coquille River &amp; Estuary Water Quality Report, Total Maximum Daily Load Program".</t>
  </si>
  <si>
    <t>Coquille River &amp; Estuary Water Quality Report, Total Maximum Daily Load Program</t>
  </si>
  <si>
    <t>DEQ (Oregon Department of Environmental Quality). 1993. "Tualatin River Total Maximum Daily Load".</t>
  </si>
  <si>
    <t>Tualatin River Total Maximum Daily Load</t>
  </si>
  <si>
    <t>DEQ, 2007</t>
  </si>
  <si>
    <t>Tenmile Lakes Watershed Total Maximum Daily Load (TMDL)</t>
  </si>
  <si>
    <t>DEQ (Oregon Department of Environmental Quality). 1991. "Clear Lake Total Maximum Daily Load."</t>
  </si>
  <si>
    <t>DEQ (Oregon Department of Environmental Quality). 1993. "Rickreall Creek Water Quality Report, Total Maximum Daily Load Program."</t>
  </si>
  <si>
    <t>DEQ (Oregon Department of Environmental Quality). 1993. "Pudding River Water Quality Report, Total Maximum Daily Load Program."</t>
  </si>
  <si>
    <t>DEQ (Oregon Department of Environmental Quality). 1995. "Coast Fork Water Quality Report, Total Maximum Daily Load Program."</t>
  </si>
  <si>
    <t>DEQ (Oregon Department of Environmental Quality). 1998. "Columbia Slough Total Maximum Daily Loads (TMDLs) For: Chlorophyll a, Dissolved Oxygen, pH, Phosphorus, Bacteria, DDE/DDT, PCBs, Pb, Dieldrin and 2,3,7,8 TCDD."</t>
  </si>
  <si>
    <t>DEQ (Oregon Department of Environmental Quality). 2000. "Upper Grande Ronde River Sub-basin Total Maximum Daily Load (TMDL)."</t>
  </si>
  <si>
    <t>DEQ and WDOE (Oregon Department of Environmental Quality and Washington State Department of Ecology). 2002. "Total Maximum Daily Load (TMDL) for Lower Columba River Total Dissolved Gas."</t>
  </si>
  <si>
    <t>DEQ (Oregon Department of Environmental Quality). 2002. "Upper Klamath Lake Drainage Total Maximum Daily Load (TMDL) and Water Quality Management Plan (WQMP)."</t>
  </si>
  <si>
    <t>DEQ (Oregon Department of Environmental Quality). 2003. "North Coast Subbasins Total Maximum Daily Load (TMDL)."</t>
  </si>
  <si>
    <t>IDEQ and DEQ (Idaho Department of Environmental Quality and Oregon Department of Environmental Quality). 2003. "Snake River - Hells Canyon Total Maximum Daily Load (TMDL)."</t>
  </si>
  <si>
    <t>DEQ (Oregon Department of Environmental Quality). 2003. "Alvord Lake Subbasin Total Maximum Daily Load (TMDL) and Water Quality Management Plan (WQMP)."</t>
  </si>
  <si>
    <t>IDEQ and DEQ (Idaho Department of Environmental Quality and Oregon Department of Environmental Quality). 2004. "Snake River - Hells Canyon Total Maximum Daily Load (TMDL)."</t>
  </si>
  <si>
    <t>Schroeder, H. (2004, April 13). "Addendum – Clarifications to Little River TMDL." [Memorandum]. Oregon Department of Environmental Quality.</t>
  </si>
  <si>
    <t>DEQ (Oregon Department of Environmental Quality). 2007. "Tenmile Lakes Watershed Total Maximum Daily Load (TMDL)."</t>
  </si>
  <si>
    <t>DEQ (Oregon Department of Environmental Quality). 2011. "Addendum 1: Modifications to the Willamette Basin Temperature TMDL."</t>
  </si>
  <si>
    <t>DEQ (Oregon Department of Environmental Quality). 2012. "Tualatin Subbasin Total Maximum Daily Load and Water Quality Management Plan."</t>
  </si>
  <si>
    <t>DEQ (Oregon Department of Environmental Quality). 2017. "Upper Klamath and Lost River Subbasins TMDL and Water Quality Management Plan."</t>
  </si>
  <si>
    <t>DEQ (Oregon Department of Environmental Quality). 2019. "Upper Klamath and Lost River Subbasins Nutrient TMDL and Water Quality Management Plan."</t>
  </si>
  <si>
    <t>DEQ (Oregon Department of Environmental Quality). 2019. "Revised Willamette Basin Mercury Total Maximum Daily Load."</t>
  </si>
  <si>
    <t>EPA (U.S. Environmental Protection Agency). 2019. "EPA's Willamette Basin Mercury Total Maximum Daily Load."</t>
  </si>
  <si>
    <t>EPA (U.S. Environmental Protection Agency). 2020. "Columbia and Lower Snake Rivers Temperature TMDL."</t>
  </si>
  <si>
    <t>DEQ, 2008</t>
  </si>
  <si>
    <t>DEQ, 2010</t>
  </si>
  <si>
    <t>DEQ, 2005</t>
  </si>
  <si>
    <t>Abbreviated citation format</t>
  </si>
  <si>
    <t>Full citation of TMDL document using DEQ style guidelines (Chicago Manual of Style).</t>
  </si>
  <si>
    <t>DEQ (Oregon Department of Environmental Quality). 2007. "Bear Creek Watershed Total Maximum Daily Load and Water Quality Management Plan."</t>
  </si>
  <si>
    <t>DEQ (Oregon Department of Environmental Quality). 2019. "Upper Klamath and Lost Subbasins Temperature TMDL and Water Quality Management Plan."</t>
  </si>
  <si>
    <t>Bear Creek Watershed Total Maximum Daily Load and Water Quality Management Plan</t>
  </si>
  <si>
    <t>Upper Klamath and Lost Subbasins Temperature TMDL and Water Quality Management Plan</t>
  </si>
  <si>
    <t>1991_ColumbiaDioxin_Columbia_belowLongview</t>
  </si>
  <si>
    <t>1991_ColumbiaDioxin_Willamette_atPortland</t>
  </si>
  <si>
    <t xml:space="preserve"> Added '1991_ColumbiaDioxin_Willamette_atPortland' and '1991_ColumbiaDioxin_Columbia_belowLongview' into geo_id_table and pollutant_table. These are dioxin targets. Updated multiple TMDL document names to match the name on the cover of the TMDL document. Added fields 'citation_abbbreviated' and 'citation_full' to tmdl_actions_table.</t>
  </si>
  <si>
    <t>Bacteria (water contact recreation), Biological Criteria, Dissolved Oxygen, Temperature</t>
  </si>
  <si>
    <t>Ultimate Biochemical Oxygen Demand</t>
  </si>
  <si>
    <t>Ammonia, Aquatic Weeds or Algae,  pH, Bacteria (water contact recreation), Nitrate, Sedimentation, Turbidity, Temperature</t>
  </si>
  <si>
    <t>Heat, E. coli, Nitrate, Ammonia Nitrogen (NH3-N), Turbidity, Total Suspended Solids</t>
  </si>
  <si>
    <t>Algae, Dissolved Oxygen, pH, Bacteria (water contact recreation), Bacteria (shellfish harvesting), Phosphorus, Temperature</t>
  </si>
  <si>
    <t>pH, Dissolved Oxygen, Chlorophyll a, Phosphorus, Temperature</t>
  </si>
  <si>
    <t>pH, Algae, Phosphorus</t>
  </si>
  <si>
    <t>Aquatic Weeds or Algae, Dissolved Oxygen, pH, Sedimentation, Phosphorus, Temperature</t>
  </si>
  <si>
    <t>Willow Creek Subbasin Temperature, pH, and Bacteria Total Maximum Daily Loads and Water Quality Management Plan</t>
  </si>
  <si>
    <t>Lower Grande Ronde Subbasins TMDLs</t>
  </si>
  <si>
    <t>v20220412</t>
  </si>
  <si>
    <t>Added Biological Criteria to John Day TMDL. Added Chlorophyll a to Snake River Hells Canyon TMDLs. Changed pollutant for 1994 Coquille River TMDL from BOD to UBOD. Updated Umatilla TMDL parameters and pollutants names to Aquatic Weeds or Algae and Ammonia Nitrogen (NH3-N). Updated Rickreall Creek issue date. Added Action ID for Little River TMDL addendum. Added phosphorus to Umpqua, Upper Klamath Lake Drainage, and Upper Grande Ronde TMDL listed parameters. Added Aquatic Weeds or Algae to Upper Grande Ronde.</t>
  </si>
  <si>
    <t>Bear Creek TMDL</t>
  </si>
  <si>
    <t>HUC6</t>
  </si>
  <si>
    <t>HUC8</t>
  </si>
  <si>
    <t>HUC10</t>
  </si>
  <si>
    <t>HUC12</t>
  </si>
  <si>
    <t>This TMDL was replaced by the 2001 and 2012 Tualatin Subbasin TMDL and WQMP (Action IDs 1936 and OR_TMDL_20120828).</t>
  </si>
  <si>
    <t>action_wq_limited_parameter</t>
  </si>
  <si>
    <t>action_TMDL_pollutant</t>
  </si>
  <si>
    <t>Ammonia Nitrogen (NH3-N)</t>
  </si>
  <si>
    <t>Algal Growth, pH, Dissolved Oxygen</t>
  </si>
  <si>
    <t>gis_file</t>
  </si>
  <si>
    <t>Bacteria (water contact recreation), Bacteria (shellfish harvesting), Temperature, BioCriteria</t>
  </si>
  <si>
    <t>9447</t>
  </si>
  <si>
    <t>10006</t>
  </si>
  <si>
    <t>30358</t>
  </si>
  <si>
    <t>Chlorphyll a, Dissolved Oxygen, Algae, Sediment, Temperature, DDT, DDE, DDD, Dieldrin</t>
  </si>
  <si>
    <t>HUC_exceptions</t>
  </si>
  <si>
    <t>Year in format yyyy</t>
  </si>
  <si>
    <t>Water quality limited parameter being addressed by the TMDL action.</t>
  </si>
  <si>
    <t>Pollutant causing the water quality listing associated with the TMDL action.</t>
  </si>
  <si>
    <t>WBD twelve digit hydrologic unit codes were the TMDL applies.</t>
  </si>
  <si>
    <t>WBD ten digit hydrologic unit codes were the TMDL applies.</t>
  </si>
  <si>
    <t>WBD eight digit hydrologic unit codes were the TMDL applies.</t>
  </si>
  <si>
    <t>WBD six digit hydrologic unit codes were the TMDL applies.</t>
  </si>
  <si>
    <t>tmdl_extent_table</t>
  </si>
  <si>
    <t>Name of the GIS shapefile containing the specfic geographic extent of where the TMDL applies for that water quality limited parameter and pollutant.</t>
  </si>
  <si>
    <t>Added 1991_Yamhill geo_id and pollutant table information. Added reference to OARs for Clear Lake.</t>
  </si>
  <si>
    <t>Narrative description of any WBD hydrologic unit code exceptions to the where the TMDL applies.</t>
  </si>
  <si>
    <t>Type of target, e.g. concentration, load, percent, clarity.</t>
  </si>
  <si>
    <t>35887</t>
  </si>
  <si>
    <t>10007</t>
  </si>
  <si>
    <t>CBOD5, Ammonia (NH3)</t>
  </si>
  <si>
    <t>Beaver Creek</t>
  </si>
  <si>
    <t>2004_Applegate_Beaver</t>
  </si>
  <si>
    <t>cobble embeddedness</t>
  </si>
  <si>
    <t>Target is &lt; 33% cobble embeddedness</t>
  </si>
  <si>
    <t>This addendum modifies the temperature waste load allocation for Wolf Creek Conservation Center in the 2001 Little River Watershed Temperature TMDL (Action ID 2022). EPA did not take formal action on this addendum.</t>
  </si>
  <si>
    <t>The TMDL document lists the publication as December 2003 but the TMDL was issued as an order on January 12, 2004. For this reason, sometimes the TMDL is cited as DEQ, 2003.</t>
  </si>
  <si>
    <t>Dissolved Oxygen, Chlorophyll a, pH, Ammonia, Algae</t>
  </si>
  <si>
    <t>Total Phosphorus, Dissolved Oxygen, Heat, DDT, DDE, DDD, Dieldrin, Total Suspended Solids, Total Dissolved Gas</t>
  </si>
  <si>
    <t>citation_abbreviated</t>
  </si>
  <si>
    <t>Added geo_id for Applegate cobble embeddedness. Fixed some spelling errors and removed ammonia as a pollutant from 2007 Willow Creek TMDL. Added dissolved oxygen as a pollutant for Snake River Hells Canyon. Fixed 'citation_abbreviated' spelling error.</t>
  </si>
  <si>
    <t>v20220830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</si>
</sst>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6" x14ac:knownFonts="1">
    <font>
      <sz val="11"/>
      <color theme="1"/>
      <name val="Calibri"/>
      <family val="2"/>
      <scheme val="minor"/>
    </font>
    <font>
      <b/>
      <sz val="11"/>
      <color theme="1"/>
      <name val="Calibri"/>
      <family val="2"/>
      <scheme val="minor"/>
    </font>
    <font>
      <sz val="11"/>
      <name val="Calibri"/>
      <family val="2"/>
      <scheme val="minor"/>
    </font>
    <font>
      <b/>
      <sz val="11"/>
      <color rgb="FFFF0000"/>
      <name val="Calibri"/>
      <family val="2"/>
      <scheme val="minor"/>
    </font>
    <font>
      <sz val="11"/>
      <color rgb="FF00000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1">
    <xf numFmtId="0" fontId="0" fillId="0" borderId="0"/>
  </cellStyleXfs>
  <cellXfs count="48">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applyAlignment="1">
      <alignment horizontal="center"/>
    </xf>
    <xf numFmtId="0" fontId="1" fillId="2" borderId="1" xfId="0" applyFont="1" applyFill="1" applyBorder="1" applyAlignment="1">
      <alignment horizontal="left"/>
    </xf>
    <xf numFmtId="0" fontId="0" fillId="0" borderId="0" xfId="0" applyAlignment="1">
      <alignment horizontal="left"/>
    </xf>
    <xf numFmtId="0" fontId="0" fillId="0" borderId="0" xfId="0" applyFill="1" applyBorder="1" applyAlignment="1">
      <alignment horizontal="center"/>
    </xf>
    <xf numFmtId="0" fontId="0" fillId="0" borderId="0" xfId="0" applyFont="1" applyFill="1" applyBorder="1" applyAlignment="1">
      <alignment horizontal="left"/>
    </xf>
    <xf numFmtId="0" fontId="1" fillId="0" borderId="0" xfId="0" applyFont="1" applyFill="1" applyBorder="1"/>
    <xf numFmtId="0" fontId="0" fillId="0" borderId="0" xfId="0" applyFont="1"/>
    <xf numFmtId="0" fontId="1" fillId="0" borderId="0" xfId="0" applyFont="1" applyFill="1" applyBorder="1" applyAlignment="1">
      <alignment horizontal="center"/>
    </xf>
    <xf numFmtId="0" fontId="0" fillId="3" borderId="0" xfId="0" applyFill="1" applyAlignment="1">
      <alignment horizontal="center"/>
    </xf>
    <xf numFmtId="0" fontId="0" fillId="0" borderId="0" xfId="0" applyFont="1" applyFill="1" applyBorder="1"/>
    <xf numFmtId="0" fontId="0" fillId="0" borderId="0" xfId="0" applyFill="1"/>
    <xf numFmtId="0" fontId="0" fillId="0" borderId="0" xfId="0" applyFont="1" applyBorder="1" applyAlignment="1">
      <alignment vertical="center" wrapText="1"/>
    </xf>
    <xf numFmtId="0" fontId="3" fillId="2" borderId="1" xfId="0" applyFont="1" applyFill="1" applyBorder="1" applyAlignment="1">
      <alignment horizontal="left"/>
    </xf>
    <xf numFmtId="0" fontId="1" fillId="0" borderId="0" xfId="0" applyFont="1"/>
    <xf numFmtId="0" fontId="2" fillId="0" borderId="0" xfId="0" applyFont="1"/>
    <xf numFmtId="0" fontId="2" fillId="0" borderId="0" xfId="0" applyFont="1" applyFill="1" applyBorder="1" applyAlignment="1">
      <alignment horizontal="left"/>
    </xf>
    <xf numFmtId="0" fontId="2" fillId="0" borderId="0" xfId="0" applyFont="1" applyFill="1" applyBorder="1"/>
    <xf numFmtId="0" fontId="4" fillId="0" borderId="0" xfId="0" applyFont="1" applyAlignment="1">
      <alignment vertical="center"/>
    </xf>
    <xf numFmtId="0" fontId="5" fillId="2"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49" fontId="0" fillId="0" borderId="0" xfId="0" applyNumberFormat="1"/>
    <xf numFmtId="0" fontId="0" fillId="0" borderId="0" xfId="0" applyFont="1" applyFill="1" applyBorder="1" applyAlignment="1">
      <alignment horizontal="center"/>
    </xf>
    <xf numFmtId="14" fontId="0" fillId="4" borderId="0" xfId="0" applyNumberFormat="1" applyFill="1" applyAlignment="1">
      <alignment horizontal="center" vertical="top"/>
    </xf>
    <xf numFmtId="14" fontId="0" fillId="0" borderId="0" xfId="0" applyNumberFormat="1" applyAlignment="1">
      <alignment horizontal="center" vertical="top"/>
    </xf>
    <xf numFmtId="0" fontId="0" fillId="0" borderId="0" xfId="0" applyAlignment="1">
      <alignment horizontal="center" vertical="top"/>
    </xf>
    <xf numFmtId="14" fontId="0" fillId="4" borderId="0" xfId="0" applyNumberFormat="1" applyFont="1" applyFill="1" applyAlignment="1">
      <alignment horizontal="center" vertical="top"/>
    </xf>
    <xf numFmtId="14" fontId="0" fillId="0" borderId="0" xfId="0" applyNumberFormat="1" applyAlignment="1">
      <alignment horizontal="center"/>
    </xf>
    <xf numFmtId="14" fontId="0" fillId="4" borderId="0" xfId="0" applyNumberFormat="1" applyFill="1" applyAlignment="1">
      <alignment horizontal="center"/>
    </xf>
    <xf numFmtId="0" fontId="0" fillId="0" borderId="0" xfId="0" applyFont="1" applyAlignment="1">
      <alignment wrapText="1"/>
    </xf>
    <xf numFmtId="0" fontId="0" fillId="0" borderId="0" xfId="0" applyAlignment="1">
      <alignment horizontal="left" wrapText="1"/>
    </xf>
    <xf numFmtId="0" fontId="0" fillId="0" borderId="0" xfId="0" applyFill="1" applyAlignment="1">
      <alignment wrapText="1"/>
    </xf>
    <xf numFmtId="0" fontId="0" fillId="3" borderId="0" xfId="0" applyFill="1" applyAlignment="1">
      <alignment horizontal="left" vertical="top" wrapText="1"/>
    </xf>
    <xf numFmtId="0" fontId="0" fillId="0" borderId="0" xfId="0" applyFont="1" applyFill="1" applyAlignment="1">
      <alignment wrapText="1"/>
    </xf>
    <xf numFmtId="0" fontId="0" fillId="0" borderId="0" xfId="0" applyFill="1" applyAlignment="1">
      <alignment horizontal="left" vertical="top" wrapText="1"/>
    </xf>
    <xf numFmtId="0" fontId="0" fillId="0" borderId="0" xfId="0" applyAlignment="1">
      <alignment horizontal="left" vertical="top" wrapText="1"/>
    </xf>
    <xf numFmtId="0" fontId="0" fillId="3" borderId="0" xfId="0" applyFill="1" applyAlignment="1">
      <alignment wrapText="1"/>
    </xf>
    <xf numFmtId="0" fontId="0" fillId="3" borderId="0" xfId="0" applyFont="1" applyFill="1" applyAlignment="1">
      <alignment wrapText="1"/>
    </xf>
    <xf numFmtId="49" fontId="0" fillId="0" borderId="0" xfId="0" applyNumberFormat="1" applyAlignment="1">
      <alignment horizontal="right"/>
    </xf>
    <xf numFmtId="0" fontId="0" fillId="0" borderId="0" xfId="0" applyAlignment="1">
      <alignment horizontal="right"/>
    </xf>
    <xf numFmtId="0" fontId="0" fillId="0" borderId="0" xfId="0" applyAlignment="1"/>
    <xf numFmtId="164" fontId="0" fillId="0" borderId="0" xfId="0" applyNumberFormat="1" applyAlignment="1"/>
    <xf numFmtId="14" fontId="0" fillId="0" borderId="0" xfId="0" applyNumberFormat="1" applyAlignment="1"/>
    <xf numFmtId="0" fontId="0" fillId="0" borderId="0" xfId="0" applyFill="1" applyAlignment="1">
      <alignment horizontal="left"/>
    </xf>
    <xf numFmtId="14" fontId="2" fillId="4" borderId="0" xfId="0" applyNumberFormat="1"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6"/>
  <sheetViews>
    <sheetView topLeftCell="I1" workbookViewId="0">
      <selection activeCell="M1" sqref="M1"/>
    </sheetView>
  </sheetViews>
  <sheetFormatPr defaultColWidth="15.7109375" defaultRowHeight="15" x14ac:dyDescent="0.25"/>
  <cols>
    <col min="1" max="1" width="18.7109375" bestFit="1" customWidth="1"/>
    <col min="2" max="2" width="110.42578125" bestFit="1" customWidth="1"/>
    <col min="3" max="3" width="16.5703125" bestFit="1" customWidth="1"/>
    <col min="4" max="4" width="14.7109375" customWidth="1"/>
    <col min="5" max="5" width="12.28515625" bestFit="1" customWidth="1"/>
    <col min="6" max="6" width="44.140625" bestFit="1" customWidth="1"/>
    <col min="7" max="7" width="9.7109375" bestFit="1" customWidth="1"/>
    <col min="8" max="8" width="13.42578125" style="2" bestFit="1" customWidth="1"/>
    <col min="9" max="9" width="16.7109375" bestFit="1" customWidth="1"/>
    <col min="10" max="10" width="16" bestFit="1" customWidth="1"/>
    <col min="11" max="11" width="50.7109375" bestFit="1" customWidth="1"/>
    <col min="12" max="12" width="69.5703125" customWidth="1"/>
    <col min="13" max="13" width="20.85546875" bestFit="1" customWidth="1"/>
    <col min="14" max="14" width="205.140625" bestFit="1" customWidth="1"/>
  </cols>
  <sheetData>
    <row r="1" spans="1:14" x14ac:dyDescent="0.25">
      <c r="A1" s="4" t="s">
        <v>247</v>
      </c>
      <c r="B1" s="4" t="s">
        <v>229</v>
      </c>
      <c r="C1" s="4" t="s">
        <v>356</v>
      </c>
      <c r="D1" s="4" t="s">
        <v>392</v>
      </c>
      <c r="E1" s="4" t="s">
        <v>373</v>
      </c>
      <c r="F1" s="4" t="s">
        <v>468</v>
      </c>
      <c r="G1" s="4" t="s">
        <v>386</v>
      </c>
      <c r="H1" s="1" t="s">
        <v>482</v>
      </c>
      <c r="I1" s="4" t="s">
        <v>385</v>
      </c>
      <c r="J1" s="4" t="s">
        <v>399</v>
      </c>
      <c r="K1" s="4" t="s">
        <v>443</v>
      </c>
      <c r="L1" s="4" t="s">
        <v>444</v>
      </c>
      <c r="M1" s="4" t="s">
        <v>685</v>
      </c>
      <c r="N1" s="4" t="s">
        <v>496</v>
      </c>
    </row>
    <row r="2" spans="1:14" x14ac:dyDescent="0.25">
      <c r="A2" s="24">
        <v>2039</v>
      </c>
      <c r="B2" t="s">
        <v>119</v>
      </c>
      <c r="C2">
        <v>1988</v>
      </c>
      <c r="D2" s="2" t="s">
        <v>393</v>
      </c>
      <c r="E2" t="b">
        <v>1</v>
      </c>
      <c r="F2" s="22"/>
      <c r="G2" t="b">
        <v>1</v>
      </c>
      <c r="H2" s="2" t="s">
        <v>485</v>
      </c>
      <c r="I2" s="27">
        <v>32408</v>
      </c>
      <c r="J2" s="26">
        <v>32423</v>
      </c>
      <c r="K2" s="32" t="s">
        <v>407</v>
      </c>
      <c r="L2" s="34" t="s">
        <v>0</v>
      </c>
      <c r="M2" t="s">
        <v>510</v>
      </c>
      <c r="N2" s="13" t="s">
        <v>509</v>
      </c>
    </row>
    <row r="3" spans="1:14" ht="30" x14ac:dyDescent="0.25">
      <c r="A3" s="24">
        <v>2043</v>
      </c>
      <c r="B3" t="s">
        <v>350</v>
      </c>
      <c r="C3">
        <v>1988</v>
      </c>
      <c r="D3" s="2" t="s">
        <v>393</v>
      </c>
      <c r="E3" t="b">
        <v>0</v>
      </c>
      <c r="F3" s="22" t="s">
        <v>469</v>
      </c>
      <c r="G3" t="b">
        <v>1</v>
      </c>
      <c r="H3" s="2" t="s">
        <v>485</v>
      </c>
      <c r="I3" s="26">
        <v>32408</v>
      </c>
      <c r="J3" s="26">
        <v>32423</v>
      </c>
      <c r="K3" s="32" t="s">
        <v>59</v>
      </c>
      <c r="L3" s="33" t="s">
        <v>653</v>
      </c>
      <c r="M3" t="s">
        <v>510</v>
      </c>
      <c r="N3" s="13" t="s">
        <v>511</v>
      </c>
    </row>
    <row r="4" spans="1:14" x14ac:dyDescent="0.25">
      <c r="A4" s="24">
        <v>2035</v>
      </c>
      <c r="B4" t="s">
        <v>645</v>
      </c>
      <c r="C4">
        <v>1991</v>
      </c>
      <c r="D4" s="2" t="s">
        <v>393</v>
      </c>
      <c r="E4" t="b">
        <v>1</v>
      </c>
      <c r="F4" s="22"/>
      <c r="G4" t="b">
        <v>1</v>
      </c>
      <c r="H4" s="2" t="s">
        <v>485</v>
      </c>
      <c r="I4" s="27">
        <v>33462</v>
      </c>
      <c r="J4" s="26">
        <v>33679</v>
      </c>
      <c r="K4" s="36" t="s">
        <v>654</v>
      </c>
      <c r="L4" s="36" t="s">
        <v>410</v>
      </c>
      <c r="M4" t="s">
        <v>512</v>
      </c>
      <c r="N4" s="13" t="s">
        <v>556</v>
      </c>
    </row>
    <row r="5" spans="1:14" ht="30" x14ac:dyDescent="0.25">
      <c r="A5" s="24">
        <v>2038</v>
      </c>
      <c r="B5" t="s">
        <v>557</v>
      </c>
      <c r="C5">
        <v>1991</v>
      </c>
      <c r="D5" s="2" t="s">
        <v>393</v>
      </c>
      <c r="E5" t="b">
        <v>1</v>
      </c>
      <c r="F5" s="22"/>
      <c r="G5" t="b">
        <v>1</v>
      </c>
      <c r="H5" s="2" t="s">
        <v>485</v>
      </c>
      <c r="I5" s="27">
        <v>33462</v>
      </c>
      <c r="J5" s="26">
        <v>33679</v>
      </c>
      <c r="K5" s="32" t="s">
        <v>460</v>
      </c>
      <c r="L5" s="37" t="s">
        <v>0</v>
      </c>
      <c r="M5" t="s">
        <v>512</v>
      </c>
      <c r="N5" t="s">
        <v>600</v>
      </c>
    </row>
    <row r="6" spans="1:14" x14ac:dyDescent="0.25">
      <c r="A6" s="24">
        <v>1352</v>
      </c>
      <c r="B6" t="s">
        <v>520</v>
      </c>
      <c r="C6">
        <v>1991</v>
      </c>
      <c r="D6" s="2" t="s">
        <v>393</v>
      </c>
      <c r="E6" t="b">
        <v>1</v>
      </c>
      <c r="F6" s="22"/>
      <c r="G6" t="b">
        <v>1</v>
      </c>
      <c r="H6" s="2" t="s">
        <v>485</v>
      </c>
      <c r="I6" s="26">
        <v>33462</v>
      </c>
      <c r="J6" s="26">
        <v>33679</v>
      </c>
      <c r="K6" s="32" t="s">
        <v>639</v>
      </c>
      <c r="L6" s="35" t="s">
        <v>0</v>
      </c>
      <c r="M6" t="s">
        <v>512</v>
      </c>
      <c r="N6" t="s">
        <v>522</v>
      </c>
    </row>
    <row r="7" spans="1:14" x14ac:dyDescent="0.25">
      <c r="A7" s="24">
        <v>319</v>
      </c>
      <c r="B7" t="s">
        <v>555</v>
      </c>
      <c r="C7">
        <v>1991</v>
      </c>
      <c r="D7" s="2" t="s">
        <v>394</v>
      </c>
      <c r="E7" t="b">
        <v>1</v>
      </c>
      <c r="F7" s="22"/>
      <c r="G7" t="b">
        <v>1</v>
      </c>
      <c r="H7" s="2" t="s">
        <v>485</v>
      </c>
      <c r="I7" s="27">
        <v>33294</v>
      </c>
      <c r="J7" s="26">
        <v>33294</v>
      </c>
      <c r="K7" s="32" t="s">
        <v>408</v>
      </c>
      <c r="L7" s="32" t="s">
        <v>408</v>
      </c>
      <c r="M7" t="s">
        <v>514</v>
      </c>
      <c r="N7" s="13" t="s">
        <v>554</v>
      </c>
    </row>
    <row r="8" spans="1:14" ht="30" x14ac:dyDescent="0.25">
      <c r="A8" s="24">
        <v>2037</v>
      </c>
      <c r="B8" t="s">
        <v>565</v>
      </c>
      <c r="C8">
        <v>1993</v>
      </c>
      <c r="D8" s="2" t="s">
        <v>393</v>
      </c>
      <c r="E8" t="b">
        <v>1</v>
      </c>
      <c r="F8" s="22"/>
      <c r="G8" t="b">
        <v>1</v>
      </c>
      <c r="H8" s="2" t="s">
        <v>485</v>
      </c>
      <c r="I8" s="27">
        <v>34182</v>
      </c>
      <c r="J8" s="26">
        <v>34321</v>
      </c>
      <c r="K8" s="32" t="s">
        <v>59</v>
      </c>
      <c r="L8" s="34" t="s">
        <v>492</v>
      </c>
      <c r="M8" t="s">
        <v>558</v>
      </c>
      <c r="N8" t="s">
        <v>602</v>
      </c>
    </row>
    <row r="9" spans="1:14" x14ac:dyDescent="0.25">
      <c r="A9" s="24">
        <v>2036</v>
      </c>
      <c r="B9" t="s">
        <v>566</v>
      </c>
      <c r="C9">
        <v>1993</v>
      </c>
      <c r="D9" s="2" t="s">
        <v>393</v>
      </c>
      <c r="E9" t="b">
        <v>1</v>
      </c>
      <c r="F9" s="22"/>
      <c r="G9" t="b">
        <v>1</v>
      </c>
      <c r="H9" s="2" t="s">
        <v>481</v>
      </c>
      <c r="I9" s="27">
        <v>34330</v>
      </c>
      <c r="J9" s="26">
        <v>34442</v>
      </c>
      <c r="K9" s="32" t="s">
        <v>59</v>
      </c>
      <c r="L9" s="34" t="s">
        <v>676</v>
      </c>
      <c r="M9" t="s">
        <v>558</v>
      </c>
      <c r="N9" t="s">
        <v>601</v>
      </c>
    </row>
    <row r="10" spans="1:14" ht="45" x14ac:dyDescent="0.25">
      <c r="A10" s="24">
        <v>1230</v>
      </c>
      <c r="B10" t="s">
        <v>597</v>
      </c>
      <c r="C10">
        <v>1993</v>
      </c>
      <c r="D10" s="2" t="s">
        <v>393</v>
      </c>
      <c r="E10" t="b">
        <v>0</v>
      </c>
      <c r="F10" s="22" t="s">
        <v>650</v>
      </c>
      <c r="G10" t="b">
        <v>1</v>
      </c>
      <c r="H10" s="2" t="s">
        <v>485</v>
      </c>
      <c r="I10" s="26">
        <v>34330</v>
      </c>
      <c r="J10" s="26">
        <v>34361</v>
      </c>
      <c r="K10" s="32" t="s">
        <v>411</v>
      </c>
      <c r="L10" s="38" t="s">
        <v>0</v>
      </c>
      <c r="M10" t="s">
        <v>558</v>
      </c>
      <c r="N10" t="s">
        <v>596</v>
      </c>
    </row>
    <row r="11" spans="1:14" x14ac:dyDescent="0.25">
      <c r="A11" s="24">
        <v>329</v>
      </c>
      <c r="B11" t="s">
        <v>595</v>
      </c>
      <c r="C11">
        <v>1994</v>
      </c>
      <c r="D11" s="2" t="s">
        <v>393</v>
      </c>
      <c r="E11" t="b">
        <v>1</v>
      </c>
      <c r="F11" s="22"/>
      <c r="G11" t="b">
        <v>1</v>
      </c>
      <c r="H11" s="2" t="s">
        <v>485</v>
      </c>
      <c r="I11" s="27">
        <v>34394</v>
      </c>
      <c r="J11" s="26">
        <v>35249</v>
      </c>
      <c r="K11" s="32" t="s">
        <v>59</v>
      </c>
      <c r="L11" s="39" t="s">
        <v>634</v>
      </c>
      <c r="M11" t="s">
        <v>559</v>
      </c>
      <c r="N11" t="s">
        <v>594</v>
      </c>
    </row>
    <row r="12" spans="1:14" ht="30" x14ac:dyDescent="0.25">
      <c r="A12" s="24">
        <v>310</v>
      </c>
      <c r="B12" t="s">
        <v>593</v>
      </c>
      <c r="C12">
        <v>1995</v>
      </c>
      <c r="D12" s="2" t="s">
        <v>393</v>
      </c>
      <c r="E12" t="b">
        <v>1</v>
      </c>
      <c r="F12" s="22"/>
      <c r="G12" t="b">
        <v>1</v>
      </c>
      <c r="H12" s="2" t="s">
        <v>485</v>
      </c>
      <c r="I12" s="26">
        <v>34974</v>
      </c>
      <c r="J12" s="26">
        <v>35202</v>
      </c>
      <c r="K12" s="32" t="s">
        <v>489</v>
      </c>
      <c r="L12" s="37" t="s">
        <v>493</v>
      </c>
      <c r="M12" t="s">
        <v>560</v>
      </c>
      <c r="N12" t="s">
        <v>603</v>
      </c>
    </row>
    <row r="13" spans="1:14" ht="45" x14ac:dyDescent="0.25">
      <c r="A13" s="24">
        <v>321</v>
      </c>
      <c r="B13" t="s">
        <v>592</v>
      </c>
      <c r="C13">
        <v>1998</v>
      </c>
      <c r="D13" s="2" t="s">
        <v>393</v>
      </c>
      <c r="E13" t="b">
        <v>1</v>
      </c>
      <c r="F13" s="22"/>
      <c r="G13" t="b">
        <v>1</v>
      </c>
      <c r="H13" s="2" t="s">
        <v>485</v>
      </c>
      <c r="I13" s="26">
        <v>36039</v>
      </c>
      <c r="J13" s="26">
        <v>36124</v>
      </c>
      <c r="K13" s="32" t="s">
        <v>490</v>
      </c>
      <c r="L13" s="39" t="s">
        <v>412</v>
      </c>
      <c r="M13" t="s">
        <v>561</v>
      </c>
      <c r="N13" t="s">
        <v>604</v>
      </c>
    </row>
    <row r="14" spans="1:14" x14ac:dyDescent="0.25">
      <c r="A14" s="24">
        <v>2034</v>
      </c>
      <c r="B14" t="s">
        <v>552</v>
      </c>
      <c r="C14">
        <v>1999</v>
      </c>
      <c r="D14" s="2" t="s">
        <v>393</v>
      </c>
      <c r="E14" t="b">
        <v>1</v>
      </c>
      <c r="F14" s="22" t="s">
        <v>553</v>
      </c>
      <c r="G14" t="b">
        <v>1</v>
      </c>
      <c r="H14" s="2" t="s">
        <v>485</v>
      </c>
      <c r="I14" s="26">
        <v>36220</v>
      </c>
      <c r="J14" s="26">
        <v>36284</v>
      </c>
      <c r="K14" s="32" t="s">
        <v>79</v>
      </c>
      <c r="L14" s="22" t="s">
        <v>413</v>
      </c>
      <c r="M14" s="46" t="s">
        <v>497</v>
      </c>
      <c r="N14" s="13" t="s">
        <v>508</v>
      </c>
    </row>
    <row r="15" spans="1:14" ht="30" x14ac:dyDescent="0.25">
      <c r="A15" s="24">
        <v>489</v>
      </c>
      <c r="B15" t="s">
        <v>591</v>
      </c>
      <c r="C15">
        <v>2000</v>
      </c>
      <c r="D15" s="2" t="s">
        <v>393</v>
      </c>
      <c r="E15" t="b">
        <v>1</v>
      </c>
      <c r="F15" s="22"/>
      <c r="G15" t="b">
        <v>1</v>
      </c>
      <c r="H15" s="2" t="s">
        <v>485</v>
      </c>
      <c r="I15" s="26">
        <v>36617</v>
      </c>
      <c r="J15" s="26">
        <v>36649</v>
      </c>
      <c r="K15" s="32" t="s">
        <v>640</v>
      </c>
      <c r="L15" s="34" t="s">
        <v>414</v>
      </c>
      <c r="M15" t="s">
        <v>562</v>
      </c>
      <c r="N15" t="s">
        <v>605</v>
      </c>
    </row>
    <row r="16" spans="1:14" x14ac:dyDescent="0.25">
      <c r="A16" s="24">
        <v>2022</v>
      </c>
      <c r="B16" t="s">
        <v>351</v>
      </c>
      <c r="C16">
        <v>2001</v>
      </c>
      <c r="D16" s="2" t="s">
        <v>393</v>
      </c>
      <c r="E16" t="b">
        <v>1</v>
      </c>
      <c r="F16" s="22"/>
      <c r="G16" t="b">
        <v>1</v>
      </c>
      <c r="H16" s="2" t="s">
        <v>485</v>
      </c>
      <c r="I16" s="26">
        <v>37226</v>
      </c>
      <c r="J16" s="26">
        <v>37285</v>
      </c>
      <c r="K16" s="32" t="s">
        <v>418</v>
      </c>
      <c r="L16" s="39" t="s">
        <v>419</v>
      </c>
      <c r="M16" t="s">
        <v>521</v>
      </c>
      <c r="N16" t="s">
        <v>573</v>
      </c>
    </row>
    <row r="17" spans="1:14" ht="30" x14ac:dyDescent="0.25">
      <c r="A17" s="24">
        <v>1380</v>
      </c>
      <c r="B17" t="s">
        <v>584</v>
      </c>
      <c r="C17">
        <v>2001</v>
      </c>
      <c r="D17" s="2" t="s">
        <v>393</v>
      </c>
      <c r="E17" t="b">
        <v>1</v>
      </c>
      <c r="F17" s="22"/>
      <c r="G17" t="b">
        <v>1</v>
      </c>
      <c r="H17" s="2" t="s">
        <v>485</v>
      </c>
      <c r="I17" s="26">
        <v>37043</v>
      </c>
      <c r="J17" s="26">
        <v>37103</v>
      </c>
      <c r="K17" s="32" t="s">
        <v>415</v>
      </c>
      <c r="L17" s="22" t="s">
        <v>416</v>
      </c>
      <c r="M17" t="s">
        <v>521</v>
      </c>
      <c r="N17" t="s">
        <v>583</v>
      </c>
    </row>
    <row r="18" spans="1:14" ht="30" x14ac:dyDescent="0.25">
      <c r="A18" s="24">
        <v>1936</v>
      </c>
      <c r="B18" t="s">
        <v>582</v>
      </c>
      <c r="C18">
        <v>2001</v>
      </c>
      <c r="D18" s="2" t="s">
        <v>393</v>
      </c>
      <c r="E18" t="b">
        <v>1</v>
      </c>
      <c r="F18" s="22"/>
      <c r="G18" t="b">
        <v>1</v>
      </c>
      <c r="H18" s="2" t="s">
        <v>485</v>
      </c>
      <c r="I18" s="26">
        <v>37104</v>
      </c>
      <c r="J18" s="26">
        <v>37110</v>
      </c>
      <c r="K18" s="32" t="s">
        <v>417</v>
      </c>
      <c r="L18" s="22" t="s">
        <v>422</v>
      </c>
      <c r="M18" t="s">
        <v>521</v>
      </c>
      <c r="N18" t="s">
        <v>581</v>
      </c>
    </row>
    <row r="19" spans="1:14" ht="45" x14ac:dyDescent="0.25">
      <c r="A19" s="24">
        <v>1362</v>
      </c>
      <c r="B19" t="s">
        <v>587</v>
      </c>
      <c r="C19">
        <v>2001</v>
      </c>
      <c r="D19" s="2" t="s">
        <v>393</v>
      </c>
      <c r="E19" t="b">
        <v>1</v>
      </c>
      <c r="F19" s="22"/>
      <c r="G19" t="b">
        <v>1</v>
      </c>
      <c r="H19" s="2" t="s">
        <v>485</v>
      </c>
      <c r="I19" s="26">
        <v>36951</v>
      </c>
      <c r="J19" s="26">
        <v>37020</v>
      </c>
      <c r="K19" s="22" t="s">
        <v>635</v>
      </c>
      <c r="L19" s="22" t="s">
        <v>636</v>
      </c>
      <c r="M19" t="s">
        <v>521</v>
      </c>
      <c r="N19" s="22" t="s">
        <v>586</v>
      </c>
    </row>
    <row r="20" spans="1:14" x14ac:dyDescent="0.25">
      <c r="A20" s="24">
        <v>2044</v>
      </c>
      <c r="B20" t="s">
        <v>352</v>
      </c>
      <c r="C20">
        <v>2001</v>
      </c>
      <c r="D20" s="2" t="s">
        <v>393</v>
      </c>
      <c r="E20" t="b">
        <v>1</v>
      </c>
      <c r="F20" s="22"/>
      <c r="G20" t="b">
        <v>1</v>
      </c>
      <c r="H20" s="2" t="s">
        <v>485</v>
      </c>
      <c r="I20" s="26">
        <v>36892</v>
      </c>
      <c r="J20" s="26">
        <v>36973</v>
      </c>
      <c r="K20" s="32" t="s">
        <v>79</v>
      </c>
      <c r="L20" s="22" t="s">
        <v>413</v>
      </c>
      <c r="M20" t="s">
        <v>521</v>
      </c>
      <c r="N20" t="s">
        <v>589</v>
      </c>
    </row>
    <row r="21" spans="1:14" ht="60" x14ac:dyDescent="0.25">
      <c r="A21" s="24">
        <v>2021</v>
      </c>
      <c r="B21" t="s">
        <v>535</v>
      </c>
      <c r="C21">
        <v>2001</v>
      </c>
      <c r="D21" s="2" t="s">
        <v>393</v>
      </c>
      <c r="E21" t="b">
        <v>0</v>
      </c>
      <c r="F21" s="22" t="s">
        <v>479</v>
      </c>
      <c r="G21" t="b">
        <v>1</v>
      </c>
      <c r="H21" s="2" t="s">
        <v>485</v>
      </c>
      <c r="I21" s="26">
        <v>37226</v>
      </c>
      <c r="J21" s="27">
        <v>37286</v>
      </c>
      <c r="K21" s="32" t="s">
        <v>79</v>
      </c>
      <c r="L21" s="22" t="s">
        <v>413</v>
      </c>
      <c r="M21" s="46" t="s">
        <v>521</v>
      </c>
      <c r="N21" s="13" t="s">
        <v>536</v>
      </c>
    </row>
    <row r="22" spans="1:14" x14ac:dyDescent="0.25">
      <c r="A22" s="24">
        <v>2258</v>
      </c>
      <c r="B22" t="s">
        <v>548</v>
      </c>
      <c r="C22">
        <v>2002</v>
      </c>
      <c r="D22" s="2" t="s">
        <v>393</v>
      </c>
      <c r="E22" t="b">
        <v>1</v>
      </c>
      <c r="F22" s="22"/>
      <c r="G22" t="b">
        <v>1</v>
      </c>
      <c r="H22" s="2" t="s">
        <v>485</v>
      </c>
      <c r="I22" s="26">
        <v>37347</v>
      </c>
      <c r="J22" s="26">
        <v>37420</v>
      </c>
      <c r="K22" s="32" t="s">
        <v>79</v>
      </c>
      <c r="L22" s="22" t="s">
        <v>413</v>
      </c>
      <c r="M22" s="46" t="s">
        <v>563</v>
      </c>
      <c r="N22" s="13" t="s">
        <v>549</v>
      </c>
    </row>
    <row r="23" spans="1:14" x14ac:dyDescent="0.25">
      <c r="A23" s="24">
        <v>2241</v>
      </c>
      <c r="B23" t="s">
        <v>551</v>
      </c>
      <c r="C23">
        <v>2002</v>
      </c>
      <c r="D23" s="2" t="s">
        <v>393</v>
      </c>
      <c r="E23" t="b">
        <v>1</v>
      </c>
      <c r="F23" s="22"/>
      <c r="G23" t="b">
        <v>1</v>
      </c>
      <c r="H23" s="2" t="s">
        <v>485</v>
      </c>
      <c r="I23" s="26">
        <v>37347</v>
      </c>
      <c r="J23" s="26">
        <v>37406</v>
      </c>
      <c r="K23" s="32" t="s">
        <v>79</v>
      </c>
      <c r="L23" s="22" t="s">
        <v>413</v>
      </c>
      <c r="M23" s="46" t="s">
        <v>563</v>
      </c>
      <c r="N23" s="13" t="s">
        <v>550</v>
      </c>
    </row>
    <row r="24" spans="1:14" ht="30" x14ac:dyDescent="0.25">
      <c r="A24" s="24">
        <v>2238</v>
      </c>
      <c r="B24" t="s">
        <v>580</v>
      </c>
      <c r="C24">
        <v>2002</v>
      </c>
      <c r="D24" s="2" t="s">
        <v>393</v>
      </c>
      <c r="E24" t="b">
        <v>1</v>
      </c>
      <c r="F24" s="22"/>
      <c r="G24" t="b">
        <v>1</v>
      </c>
      <c r="H24" s="2" t="s">
        <v>485</v>
      </c>
      <c r="I24" s="26">
        <v>37347</v>
      </c>
      <c r="J24" s="26">
        <v>37389</v>
      </c>
      <c r="K24" s="32" t="s">
        <v>420</v>
      </c>
      <c r="L24" s="39" t="s">
        <v>421</v>
      </c>
      <c r="M24" s="46" t="s">
        <v>563</v>
      </c>
      <c r="N24" t="s">
        <v>590</v>
      </c>
    </row>
    <row r="25" spans="1:14" x14ac:dyDescent="0.25">
      <c r="A25" s="24">
        <v>3753</v>
      </c>
      <c r="B25" t="s">
        <v>576</v>
      </c>
      <c r="C25">
        <v>2002</v>
      </c>
      <c r="D25" s="2" t="s">
        <v>578</v>
      </c>
      <c r="E25" t="b">
        <v>1</v>
      </c>
      <c r="F25" s="22"/>
      <c r="G25" t="b">
        <v>1</v>
      </c>
      <c r="H25" s="2" t="s">
        <v>485</v>
      </c>
      <c r="I25" s="26">
        <v>37526</v>
      </c>
      <c r="J25" s="26">
        <v>37578</v>
      </c>
      <c r="K25" s="32" t="s">
        <v>423</v>
      </c>
      <c r="L25" s="40" t="s">
        <v>423</v>
      </c>
      <c r="M25" s="46" t="s">
        <v>577</v>
      </c>
      <c r="N25" t="s">
        <v>606</v>
      </c>
    </row>
    <row r="26" spans="1:14" ht="30" x14ac:dyDescent="0.25">
      <c r="A26" s="24">
        <v>2352</v>
      </c>
      <c r="B26" t="s">
        <v>579</v>
      </c>
      <c r="C26">
        <v>2002</v>
      </c>
      <c r="D26" s="2" t="s">
        <v>393</v>
      </c>
      <c r="E26" t="b">
        <v>1</v>
      </c>
      <c r="F26" s="22"/>
      <c r="G26" t="b">
        <v>1</v>
      </c>
      <c r="H26" s="2" t="s">
        <v>485</v>
      </c>
      <c r="I26" s="26">
        <v>37377</v>
      </c>
      <c r="J26" s="26">
        <v>37475</v>
      </c>
      <c r="K26" s="32" t="s">
        <v>638</v>
      </c>
      <c r="L26" s="22" t="s">
        <v>422</v>
      </c>
      <c r="M26" s="46" t="s">
        <v>563</v>
      </c>
      <c r="N26" t="s">
        <v>607</v>
      </c>
    </row>
    <row r="27" spans="1:14" ht="30" x14ac:dyDescent="0.25">
      <c r="A27" s="24" t="s">
        <v>657</v>
      </c>
      <c r="B27" t="s">
        <v>568</v>
      </c>
      <c r="C27">
        <v>2003</v>
      </c>
      <c r="D27" s="2" t="s">
        <v>393</v>
      </c>
      <c r="E27" t="b">
        <v>1</v>
      </c>
      <c r="F27" s="22"/>
      <c r="G27" t="b">
        <v>1</v>
      </c>
      <c r="H27" s="2" t="s">
        <v>485</v>
      </c>
      <c r="I27" s="26">
        <v>37831</v>
      </c>
      <c r="J27" s="26">
        <v>37853</v>
      </c>
      <c r="K27" s="32" t="s">
        <v>656</v>
      </c>
      <c r="L27" s="22" t="s">
        <v>416</v>
      </c>
      <c r="M27" t="s">
        <v>564</v>
      </c>
      <c r="N27" t="s">
        <v>608</v>
      </c>
    </row>
    <row r="28" spans="1:14" ht="30" x14ac:dyDescent="0.25">
      <c r="A28" s="24" t="s">
        <v>675</v>
      </c>
      <c r="B28" t="s">
        <v>569</v>
      </c>
      <c r="C28">
        <v>2003</v>
      </c>
      <c r="D28" s="2" t="s">
        <v>570</v>
      </c>
      <c r="E28" t="b">
        <v>0</v>
      </c>
      <c r="F28" s="22" t="s">
        <v>470</v>
      </c>
      <c r="G28" t="b">
        <v>1</v>
      </c>
      <c r="H28" s="2" t="s">
        <v>485</v>
      </c>
      <c r="I28" s="27">
        <v>37817</v>
      </c>
      <c r="J28" s="28"/>
      <c r="K28" s="32" t="s">
        <v>660</v>
      </c>
      <c r="L28" s="22" t="s">
        <v>684</v>
      </c>
      <c r="M28" t="s">
        <v>571</v>
      </c>
      <c r="N28" t="s">
        <v>609</v>
      </c>
    </row>
    <row r="29" spans="1:14" ht="90" x14ac:dyDescent="0.25">
      <c r="A29" s="24" t="s">
        <v>388</v>
      </c>
      <c r="B29" t="s">
        <v>574</v>
      </c>
      <c r="C29">
        <v>2004</v>
      </c>
      <c r="D29" s="2" t="s">
        <v>393</v>
      </c>
      <c r="E29" t="b">
        <v>1</v>
      </c>
      <c r="F29" s="22" t="s">
        <v>681</v>
      </c>
      <c r="G29" t="b">
        <v>0</v>
      </c>
      <c r="H29" s="2" t="s">
        <v>485</v>
      </c>
      <c r="I29" s="27">
        <v>38090</v>
      </c>
      <c r="J29" s="28"/>
      <c r="K29" s="32" t="s">
        <v>418</v>
      </c>
      <c r="L29" s="22" t="s">
        <v>419</v>
      </c>
      <c r="M29" s="46" t="s">
        <v>575</v>
      </c>
      <c r="N29" t="s">
        <v>612</v>
      </c>
    </row>
    <row r="30" spans="1:14" ht="60" x14ac:dyDescent="0.25">
      <c r="A30" s="24">
        <v>9767</v>
      </c>
      <c r="B30" t="s">
        <v>567</v>
      </c>
      <c r="C30">
        <v>2004</v>
      </c>
      <c r="D30" s="2" t="s">
        <v>393</v>
      </c>
      <c r="E30" t="b">
        <v>1</v>
      </c>
      <c r="F30" s="22" t="s">
        <v>682</v>
      </c>
      <c r="G30" t="b">
        <v>1</v>
      </c>
      <c r="H30" s="2" t="s">
        <v>485</v>
      </c>
      <c r="I30" s="26">
        <v>37998</v>
      </c>
      <c r="J30" s="26">
        <v>38028</v>
      </c>
      <c r="K30" s="22" t="s">
        <v>424</v>
      </c>
      <c r="L30" s="22" t="s">
        <v>413</v>
      </c>
      <c r="M30" t="s">
        <v>564</v>
      </c>
      <c r="N30" t="s">
        <v>610</v>
      </c>
    </row>
    <row r="31" spans="1:14" x14ac:dyDescent="0.25">
      <c r="A31" s="24" t="s">
        <v>658</v>
      </c>
      <c r="B31" t="s">
        <v>547</v>
      </c>
      <c r="C31">
        <v>2004</v>
      </c>
      <c r="D31" s="2" t="s">
        <v>393</v>
      </c>
      <c r="E31" t="b">
        <v>1</v>
      </c>
      <c r="F31" s="22"/>
      <c r="G31" t="b">
        <v>1</v>
      </c>
      <c r="H31" s="2" t="s">
        <v>485</v>
      </c>
      <c r="I31" s="26">
        <v>37998</v>
      </c>
      <c r="J31" s="47">
        <v>38028</v>
      </c>
      <c r="K31" s="32" t="s">
        <v>425</v>
      </c>
      <c r="L31" s="39" t="s">
        <v>419</v>
      </c>
      <c r="M31" s="46" t="s">
        <v>498</v>
      </c>
      <c r="N31" s="13" t="s">
        <v>546</v>
      </c>
    </row>
    <row r="32" spans="1:14" ht="30" x14ac:dyDescent="0.25">
      <c r="A32" s="24">
        <v>10791</v>
      </c>
      <c r="B32" t="s">
        <v>569</v>
      </c>
      <c r="C32">
        <v>2004</v>
      </c>
      <c r="D32" s="2" t="s">
        <v>570</v>
      </c>
      <c r="E32" t="b">
        <v>1</v>
      </c>
      <c r="F32" s="22"/>
      <c r="G32" t="b">
        <v>1</v>
      </c>
      <c r="H32" s="2" t="s">
        <v>485</v>
      </c>
      <c r="I32" s="26">
        <v>38139</v>
      </c>
      <c r="J32" s="26">
        <v>38239</v>
      </c>
      <c r="K32" s="32" t="s">
        <v>660</v>
      </c>
      <c r="L32" s="22" t="s">
        <v>684</v>
      </c>
      <c r="M32" t="s">
        <v>572</v>
      </c>
      <c r="N32" t="s">
        <v>611</v>
      </c>
    </row>
    <row r="33" spans="1:14" x14ac:dyDescent="0.25">
      <c r="A33" s="24">
        <v>11395</v>
      </c>
      <c r="B33" t="s">
        <v>545</v>
      </c>
      <c r="C33">
        <v>2005</v>
      </c>
      <c r="D33" s="2" t="s">
        <v>393</v>
      </c>
      <c r="E33" t="b">
        <v>1</v>
      </c>
      <c r="F33" s="22"/>
      <c r="G33" t="b">
        <v>1</v>
      </c>
      <c r="H33" s="2" t="s">
        <v>485</v>
      </c>
      <c r="I33" s="26">
        <v>38425</v>
      </c>
      <c r="J33" s="26">
        <v>38456</v>
      </c>
      <c r="K33" s="32" t="s">
        <v>426</v>
      </c>
      <c r="L33" s="22" t="s">
        <v>427</v>
      </c>
      <c r="M33" s="46" t="s">
        <v>623</v>
      </c>
      <c r="N33" s="13" t="s">
        <v>544</v>
      </c>
    </row>
    <row r="34" spans="1:14" x14ac:dyDescent="0.25">
      <c r="A34" s="24">
        <v>12241</v>
      </c>
      <c r="B34" t="s">
        <v>543</v>
      </c>
      <c r="C34">
        <v>2005</v>
      </c>
      <c r="D34" s="2" t="s">
        <v>393</v>
      </c>
      <c r="E34" t="b">
        <v>1</v>
      </c>
      <c r="F34" s="22"/>
      <c r="G34" t="b">
        <v>1</v>
      </c>
      <c r="H34" s="2" t="s">
        <v>485</v>
      </c>
      <c r="I34" s="26">
        <v>38608</v>
      </c>
      <c r="J34" s="26">
        <v>38624</v>
      </c>
      <c r="K34" s="32" t="s">
        <v>79</v>
      </c>
      <c r="L34" s="22" t="s">
        <v>413</v>
      </c>
      <c r="M34" s="46" t="s">
        <v>499</v>
      </c>
      <c r="N34" s="13" t="s">
        <v>542</v>
      </c>
    </row>
    <row r="35" spans="1:14" ht="75" x14ac:dyDescent="0.25">
      <c r="A35" s="24" t="s">
        <v>388</v>
      </c>
      <c r="B35" t="s">
        <v>540</v>
      </c>
      <c r="C35">
        <v>2006</v>
      </c>
      <c r="D35" s="2" t="s">
        <v>393</v>
      </c>
      <c r="E35" t="b">
        <v>1</v>
      </c>
      <c r="F35" s="22" t="s">
        <v>472</v>
      </c>
      <c r="G35" t="b">
        <v>0</v>
      </c>
      <c r="H35" s="2" t="s">
        <v>485</v>
      </c>
      <c r="I35" s="26">
        <v>39069</v>
      </c>
      <c r="J35" s="26">
        <v>38892</v>
      </c>
      <c r="K35" s="32" t="s">
        <v>420</v>
      </c>
      <c r="L35" s="39" t="s">
        <v>421</v>
      </c>
      <c r="M35" s="46" t="s">
        <v>500</v>
      </c>
      <c r="N35" t="s">
        <v>541</v>
      </c>
    </row>
    <row r="36" spans="1:14" ht="45" x14ac:dyDescent="0.25">
      <c r="A36" s="24" t="s">
        <v>659</v>
      </c>
      <c r="B36" t="s">
        <v>539</v>
      </c>
      <c r="C36">
        <v>2006</v>
      </c>
      <c r="D36" s="2" t="s">
        <v>393</v>
      </c>
      <c r="E36" t="b">
        <v>1</v>
      </c>
      <c r="F36" s="22"/>
      <c r="G36" t="b">
        <v>1</v>
      </c>
      <c r="H36" s="2" t="s">
        <v>485</v>
      </c>
      <c r="I36" s="26">
        <v>39021</v>
      </c>
      <c r="J36" s="26">
        <v>39184</v>
      </c>
      <c r="K36" s="32" t="s">
        <v>637</v>
      </c>
      <c r="L36" s="39" t="s">
        <v>429</v>
      </c>
      <c r="M36" s="46" t="s">
        <v>500</v>
      </c>
      <c r="N36" s="13" t="s">
        <v>538</v>
      </c>
    </row>
    <row r="37" spans="1:14" ht="60" x14ac:dyDescent="0.25">
      <c r="A37" s="24">
        <v>30674</v>
      </c>
      <c r="B37" t="s">
        <v>20</v>
      </c>
      <c r="C37">
        <v>2006</v>
      </c>
      <c r="D37" s="2" t="s">
        <v>393</v>
      </c>
      <c r="E37" t="b">
        <v>1</v>
      </c>
      <c r="F37" s="22"/>
      <c r="G37" t="b">
        <v>1</v>
      </c>
      <c r="H37" s="2" t="s">
        <v>485</v>
      </c>
      <c r="I37" s="26">
        <v>38981</v>
      </c>
      <c r="J37" s="26">
        <v>38989</v>
      </c>
      <c r="K37" s="32" t="s">
        <v>428</v>
      </c>
      <c r="L37" s="22" t="s">
        <v>442</v>
      </c>
      <c r="M37" s="46" t="s">
        <v>500</v>
      </c>
      <c r="N37" s="13" t="s">
        <v>501</v>
      </c>
    </row>
    <row r="38" spans="1:14" ht="30" x14ac:dyDescent="0.25">
      <c r="A38" s="24">
        <v>33829</v>
      </c>
      <c r="B38" t="s">
        <v>628</v>
      </c>
      <c r="C38">
        <v>2007</v>
      </c>
      <c r="D38" s="2" t="s">
        <v>393</v>
      </c>
      <c r="E38" t="b">
        <v>1</v>
      </c>
      <c r="F38" s="22"/>
      <c r="G38" t="b">
        <v>1</v>
      </c>
      <c r="H38" s="2" t="s">
        <v>485</v>
      </c>
      <c r="I38" s="26">
        <v>39287</v>
      </c>
      <c r="J38" s="26">
        <v>39357</v>
      </c>
      <c r="K38" s="32" t="s">
        <v>433</v>
      </c>
      <c r="L38" s="34" t="s">
        <v>434</v>
      </c>
      <c r="M38" s="46" t="s">
        <v>598</v>
      </c>
      <c r="N38" s="13" t="s">
        <v>626</v>
      </c>
    </row>
    <row r="39" spans="1:14" x14ac:dyDescent="0.25">
      <c r="A39" s="24">
        <v>33639</v>
      </c>
      <c r="B39" t="s">
        <v>599</v>
      </c>
      <c r="C39">
        <v>2007</v>
      </c>
      <c r="D39" s="2" t="s">
        <v>393</v>
      </c>
      <c r="E39" t="b">
        <v>1</v>
      </c>
      <c r="F39" s="22"/>
      <c r="G39" t="b">
        <v>1</v>
      </c>
      <c r="H39" s="2" t="s">
        <v>485</v>
      </c>
      <c r="I39" s="29">
        <v>39136</v>
      </c>
      <c r="J39" s="29">
        <v>39233</v>
      </c>
      <c r="K39" s="32" t="s">
        <v>431</v>
      </c>
      <c r="L39" s="34" t="s">
        <v>432</v>
      </c>
      <c r="M39" s="46" t="s">
        <v>598</v>
      </c>
      <c r="N39" s="34" t="s">
        <v>613</v>
      </c>
    </row>
    <row r="40" spans="1:14" x14ac:dyDescent="0.25">
      <c r="A40" s="24">
        <v>32071</v>
      </c>
      <c r="B40" t="s">
        <v>641</v>
      </c>
      <c r="C40">
        <v>2007</v>
      </c>
      <c r="D40" s="2" t="s">
        <v>393</v>
      </c>
      <c r="E40" t="b">
        <v>1</v>
      </c>
      <c r="F40" s="22"/>
      <c r="G40" t="b">
        <v>1</v>
      </c>
      <c r="H40" s="2" t="s">
        <v>485</v>
      </c>
      <c r="I40" s="26">
        <v>39113</v>
      </c>
      <c r="J40" s="26">
        <v>39132</v>
      </c>
      <c r="K40" s="32" t="s">
        <v>430</v>
      </c>
      <c r="L40" s="34" t="s">
        <v>438</v>
      </c>
      <c r="M40" s="46" t="s">
        <v>598</v>
      </c>
      <c r="N40" s="13" t="s">
        <v>537</v>
      </c>
    </row>
    <row r="41" spans="1:14" x14ac:dyDescent="0.25">
      <c r="A41" s="24">
        <v>35890</v>
      </c>
      <c r="B41" t="s">
        <v>353</v>
      </c>
      <c r="C41">
        <v>2008</v>
      </c>
      <c r="D41" s="2" t="s">
        <v>393</v>
      </c>
      <c r="E41" t="b">
        <v>1</v>
      </c>
      <c r="F41" s="22"/>
      <c r="G41" t="b">
        <v>1</v>
      </c>
      <c r="H41" s="2" t="s">
        <v>485</v>
      </c>
      <c r="I41" s="26">
        <v>39811</v>
      </c>
      <c r="J41" s="26">
        <v>39849</v>
      </c>
      <c r="K41" s="32" t="s">
        <v>79</v>
      </c>
      <c r="L41" s="22" t="s">
        <v>413</v>
      </c>
      <c r="M41" s="46" t="s">
        <v>621</v>
      </c>
      <c r="N41" s="13" t="s">
        <v>502</v>
      </c>
    </row>
    <row r="42" spans="1:14" ht="30" x14ac:dyDescent="0.25">
      <c r="A42" s="24">
        <v>35888</v>
      </c>
      <c r="B42" t="s">
        <v>66</v>
      </c>
      <c r="C42">
        <v>2008</v>
      </c>
      <c r="D42" s="2" t="s">
        <v>393</v>
      </c>
      <c r="E42" t="b">
        <v>1</v>
      </c>
      <c r="F42" s="22"/>
      <c r="G42" t="b">
        <v>1</v>
      </c>
      <c r="H42" s="2" t="s">
        <v>485</v>
      </c>
      <c r="I42" s="26">
        <v>39790</v>
      </c>
      <c r="J42" s="26">
        <v>39813</v>
      </c>
      <c r="K42" s="32" t="s">
        <v>435</v>
      </c>
      <c r="L42" s="34" t="s">
        <v>436</v>
      </c>
      <c r="M42" s="46" t="s">
        <v>621</v>
      </c>
      <c r="N42" s="13" t="s">
        <v>503</v>
      </c>
    </row>
    <row r="43" spans="1:14" x14ac:dyDescent="0.25">
      <c r="A43" s="24" t="s">
        <v>674</v>
      </c>
      <c r="B43" t="s">
        <v>354</v>
      </c>
      <c r="C43">
        <v>2008</v>
      </c>
      <c r="D43" s="2" t="s">
        <v>393</v>
      </c>
      <c r="E43" t="b">
        <v>1</v>
      </c>
      <c r="F43" s="22"/>
      <c r="G43" t="b">
        <v>1</v>
      </c>
      <c r="H43" s="2" t="s">
        <v>485</v>
      </c>
      <c r="I43" s="26">
        <v>39804</v>
      </c>
      <c r="J43" s="26">
        <v>39811</v>
      </c>
      <c r="K43" s="32" t="s">
        <v>426</v>
      </c>
      <c r="L43" s="22" t="s">
        <v>427</v>
      </c>
      <c r="M43" s="46" t="s">
        <v>621</v>
      </c>
      <c r="N43" s="13" t="s">
        <v>504</v>
      </c>
    </row>
    <row r="44" spans="1:14" ht="30" x14ac:dyDescent="0.25">
      <c r="A44" s="24">
        <v>39753</v>
      </c>
      <c r="B44" t="s">
        <v>355</v>
      </c>
      <c r="C44">
        <v>2010</v>
      </c>
      <c r="D44" s="2" t="s">
        <v>393</v>
      </c>
      <c r="E44" t="b">
        <v>1</v>
      </c>
      <c r="F44" s="22"/>
      <c r="G44" t="b">
        <v>1</v>
      </c>
      <c r="H44" s="2" t="s">
        <v>485</v>
      </c>
      <c r="I44" s="26">
        <v>40491</v>
      </c>
      <c r="J44" s="26">
        <v>40529</v>
      </c>
      <c r="K44" s="32" t="s">
        <v>633</v>
      </c>
      <c r="L44" s="22" t="s">
        <v>438</v>
      </c>
      <c r="M44" s="46" t="s">
        <v>622</v>
      </c>
      <c r="N44" s="13" t="s">
        <v>505</v>
      </c>
    </row>
    <row r="45" spans="1:14" x14ac:dyDescent="0.25">
      <c r="A45" s="24">
        <v>39294</v>
      </c>
      <c r="B45" t="s">
        <v>642</v>
      </c>
      <c r="C45">
        <v>2010</v>
      </c>
      <c r="D45" s="2" t="s">
        <v>393</v>
      </c>
      <c r="E45" t="b">
        <v>1</v>
      </c>
      <c r="F45" s="22"/>
      <c r="G45" t="b">
        <v>1</v>
      </c>
      <c r="H45" s="2" t="s">
        <v>485</v>
      </c>
      <c r="I45" s="26">
        <v>40437</v>
      </c>
      <c r="J45" s="26">
        <v>40445</v>
      </c>
      <c r="K45" s="32" t="s">
        <v>426</v>
      </c>
      <c r="L45" s="22" t="s">
        <v>427</v>
      </c>
      <c r="M45" s="46" t="s">
        <v>622</v>
      </c>
      <c r="N45" s="13" t="s">
        <v>506</v>
      </c>
    </row>
    <row r="46" spans="1:14" ht="30" x14ac:dyDescent="0.25">
      <c r="A46" s="24">
        <v>39782</v>
      </c>
      <c r="B46" t="s">
        <v>64</v>
      </c>
      <c r="C46">
        <v>2010</v>
      </c>
      <c r="D46" s="2" t="s">
        <v>393</v>
      </c>
      <c r="E46" t="b">
        <v>1</v>
      </c>
      <c r="F46" s="22"/>
      <c r="G46" t="b">
        <v>1</v>
      </c>
      <c r="H46" s="2" t="s">
        <v>485</v>
      </c>
      <c r="I46" s="26">
        <v>40450</v>
      </c>
      <c r="J46" s="26">
        <v>40515</v>
      </c>
      <c r="K46" s="32" t="s">
        <v>437</v>
      </c>
      <c r="L46" s="34" t="s">
        <v>494</v>
      </c>
      <c r="M46" s="46" t="s">
        <v>622</v>
      </c>
      <c r="N46" s="13" t="s">
        <v>507</v>
      </c>
    </row>
    <row r="47" spans="1:14" ht="105" x14ac:dyDescent="0.25">
      <c r="A47" s="24">
        <v>42375</v>
      </c>
      <c r="B47" t="s">
        <v>588</v>
      </c>
      <c r="C47">
        <v>2010</v>
      </c>
      <c r="D47" s="2" t="s">
        <v>393</v>
      </c>
      <c r="E47" t="b">
        <v>0</v>
      </c>
      <c r="F47" s="22" t="s">
        <v>473</v>
      </c>
      <c r="G47" t="b">
        <v>1</v>
      </c>
      <c r="H47" s="2" t="s">
        <v>485</v>
      </c>
      <c r="I47" s="26">
        <v>40533</v>
      </c>
      <c r="J47" s="27">
        <v>41049</v>
      </c>
      <c r="K47" s="32" t="s">
        <v>439</v>
      </c>
      <c r="L47" s="22" t="s">
        <v>440</v>
      </c>
      <c r="M47" s="46" t="s">
        <v>622</v>
      </c>
      <c r="N47" s="13" t="s">
        <v>585</v>
      </c>
    </row>
    <row r="48" spans="1:14" ht="60" x14ac:dyDescent="0.25">
      <c r="A48" s="24" t="s">
        <v>387</v>
      </c>
      <c r="B48" t="s">
        <v>374</v>
      </c>
      <c r="C48">
        <v>2011</v>
      </c>
      <c r="D48" s="2" t="s">
        <v>393</v>
      </c>
      <c r="E48" t="b">
        <v>1</v>
      </c>
      <c r="F48" s="22" t="s">
        <v>474</v>
      </c>
      <c r="G48" t="b">
        <v>0</v>
      </c>
      <c r="H48" s="2" t="s">
        <v>258</v>
      </c>
      <c r="I48" s="27">
        <v>40830</v>
      </c>
      <c r="J48" s="26">
        <v>40870</v>
      </c>
      <c r="K48" s="32" t="s">
        <v>79</v>
      </c>
      <c r="L48" s="22" t="s">
        <v>413</v>
      </c>
      <c r="M48" s="46" t="s">
        <v>523</v>
      </c>
      <c r="N48" t="s">
        <v>614</v>
      </c>
    </row>
    <row r="49" spans="1:14" x14ac:dyDescent="0.25">
      <c r="A49" s="24" t="s">
        <v>390</v>
      </c>
      <c r="B49" t="s">
        <v>532</v>
      </c>
      <c r="C49">
        <v>2012</v>
      </c>
      <c r="D49" s="2" t="s">
        <v>393</v>
      </c>
      <c r="E49" t="b">
        <v>1</v>
      </c>
      <c r="F49" s="22"/>
      <c r="G49" t="b">
        <v>0</v>
      </c>
      <c r="H49" s="2" t="s">
        <v>258</v>
      </c>
      <c r="I49" s="26">
        <v>41149</v>
      </c>
      <c r="J49" s="26">
        <v>41257</v>
      </c>
      <c r="K49" s="32" t="s">
        <v>466</v>
      </c>
      <c r="L49" s="22" t="s">
        <v>465</v>
      </c>
      <c r="M49" s="46" t="s">
        <v>524</v>
      </c>
      <c r="N49" t="s">
        <v>615</v>
      </c>
    </row>
    <row r="50" spans="1:14" ht="45" x14ac:dyDescent="0.25">
      <c r="A50" s="24" t="s">
        <v>391</v>
      </c>
      <c r="B50" t="s">
        <v>531</v>
      </c>
      <c r="C50">
        <v>2017</v>
      </c>
      <c r="D50" s="2" t="s">
        <v>393</v>
      </c>
      <c r="E50" t="b">
        <v>0</v>
      </c>
      <c r="F50" s="22" t="s">
        <v>471</v>
      </c>
      <c r="G50" t="b">
        <v>0</v>
      </c>
      <c r="H50" s="2" t="s">
        <v>258</v>
      </c>
      <c r="I50" s="26">
        <v>43088</v>
      </c>
      <c r="J50" s="28"/>
      <c r="K50" s="32" t="s">
        <v>439</v>
      </c>
      <c r="L50" s="22" t="s">
        <v>440</v>
      </c>
      <c r="M50" s="46" t="s">
        <v>525</v>
      </c>
      <c r="N50" t="s">
        <v>616</v>
      </c>
    </row>
    <row r="51" spans="1:14" x14ac:dyDescent="0.25">
      <c r="A51" s="24" t="s">
        <v>384</v>
      </c>
      <c r="B51" t="s">
        <v>534</v>
      </c>
      <c r="C51">
        <v>2018</v>
      </c>
      <c r="D51" s="2" t="s">
        <v>393</v>
      </c>
      <c r="E51" t="b">
        <v>1</v>
      </c>
      <c r="F51" s="22"/>
      <c r="G51" t="b">
        <v>1</v>
      </c>
      <c r="H51" s="2" t="s">
        <v>481</v>
      </c>
      <c r="I51" s="26">
        <v>43147</v>
      </c>
      <c r="J51" s="26">
        <v>43271</v>
      </c>
      <c r="K51" s="32" t="s">
        <v>79</v>
      </c>
      <c r="L51" s="22" t="s">
        <v>413</v>
      </c>
      <c r="M51" s="46" t="s">
        <v>526</v>
      </c>
      <c r="N51" t="s">
        <v>533</v>
      </c>
    </row>
    <row r="52" spans="1:14" x14ac:dyDescent="0.25">
      <c r="A52" s="24" t="s">
        <v>464</v>
      </c>
      <c r="B52" t="s">
        <v>376</v>
      </c>
      <c r="C52">
        <v>2019</v>
      </c>
      <c r="D52" s="2" t="s">
        <v>394</v>
      </c>
      <c r="E52" t="b">
        <v>1</v>
      </c>
      <c r="G52" t="b">
        <v>1</v>
      </c>
      <c r="H52" s="2" t="s">
        <v>481</v>
      </c>
      <c r="I52" s="31">
        <v>43829</v>
      </c>
      <c r="J52" s="31">
        <v>44231</v>
      </c>
      <c r="K52" s="36" t="s">
        <v>441</v>
      </c>
      <c r="L52" s="34" t="s">
        <v>467</v>
      </c>
      <c r="M52" s="46" t="s">
        <v>528</v>
      </c>
      <c r="N52" t="s">
        <v>619</v>
      </c>
    </row>
    <row r="53" spans="1:14" ht="75" x14ac:dyDescent="0.25">
      <c r="A53" s="24" t="s">
        <v>389</v>
      </c>
      <c r="B53" s="22" t="s">
        <v>375</v>
      </c>
      <c r="C53">
        <v>2019</v>
      </c>
      <c r="D53" s="2" t="s">
        <v>393</v>
      </c>
      <c r="E53" t="b">
        <v>0</v>
      </c>
      <c r="F53" s="22" t="s">
        <v>478</v>
      </c>
      <c r="G53" t="b">
        <v>0</v>
      </c>
      <c r="H53" s="2" t="s">
        <v>258</v>
      </c>
      <c r="I53" s="30">
        <v>43791</v>
      </c>
      <c r="J53" s="27">
        <v>43798</v>
      </c>
      <c r="K53" s="36" t="s">
        <v>441</v>
      </c>
      <c r="L53" s="34" t="s">
        <v>467</v>
      </c>
      <c r="M53" s="46" t="s">
        <v>527</v>
      </c>
      <c r="N53" t="s">
        <v>618</v>
      </c>
    </row>
    <row r="54" spans="1:14" ht="30" x14ac:dyDescent="0.25">
      <c r="A54" s="24" t="s">
        <v>382</v>
      </c>
      <c r="B54" t="s">
        <v>530</v>
      </c>
      <c r="C54">
        <v>2019</v>
      </c>
      <c r="D54" s="2" t="s">
        <v>393</v>
      </c>
      <c r="E54" t="b">
        <v>1</v>
      </c>
      <c r="F54" s="22"/>
      <c r="G54" t="b">
        <v>1</v>
      </c>
      <c r="H54" s="2" t="s">
        <v>481</v>
      </c>
      <c r="I54" s="26">
        <v>43481</v>
      </c>
      <c r="J54" s="26">
        <v>43536</v>
      </c>
      <c r="K54" s="32" t="s">
        <v>683</v>
      </c>
      <c r="L54" s="22" t="s">
        <v>480</v>
      </c>
      <c r="M54" s="46" t="s">
        <v>527</v>
      </c>
      <c r="N54" t="s">
        <v>617</v>
      </c>
    </row>
    <row r="55" spans="1:14" x14ac:dyDescent="0.25">
      <c r="A55" s="24" t="s">
        <v>383</v>
      </c>
      <c r="B55" t="s">
        <v>629</v>
      </c>
      <c r="C55">
        <v>2019</v>
      </c>
      <c r="D55" s="2" t="s">
        <v>393</v>
      </c>
      <c r="E55" t="b">
        <v>1</v>
      </c>
      <c r="F55" s="22"/>
      <c r="G55" t="b">
        <v>1</v>
      </c>
      <c r="H55" s="2" t="s">
        <v>481</v>
      </c>
      <c r="I55" s="26">
        <v>43727</v>
      </c>
      <c r="J55" s="26">
        <v>43738</v>
      </c>
      <c r="K55" s="32" t="s">
        <v>79</v>
      </c>
      <c r="L55" s="22" t="s">
        <v>413</v>
      </c>
      <c r="M55" s="46" t="s">
        <v>527</v>
      </c>
      <c r="N55" t="s">
        <v>627</v>
      </c>
    </row>
    <row r="56" spans="1:14" x14ac:dyDescent="0.25">
      <c r="A56" s="24" t="s">
        <v>381</v>
      </c>
      <c r="B56" t="s">
        <v>380</v>
      </c>
      <c r="C56">
        <v>2020</v>
      </c>
      <c r="D56" s="2" t="s">
        <v>394</v>
      </c>
      <c r="E56" t="b">
        <v>1</v>
      </c>
      <c r="G56" t="b">
        <v>1</v>
      </c>
      <c r="H56" s="2" t="s">
        <v>481</v>
      </c>
      <c r="I56" s="26">
        <v>43969</v>
      </c>
      <c r="J56" s="26">
        <v>43969</v>
      </c>
      <c r="K56" s="36" t="s">
        <v>79</v>
      </c>
      <c r="L56" s="34" t="s">
        <v>413</v>
      </c>
      <c r="M56" s="46" t="s">
        <v>529</v>
      </c>
      <c r="N56" t="s">
        <v>620</v>
      </c>
    </row>
  </sheetData>
  <sortState xmlns:xlrd2="http://schemas.microsoft.com/office/spreadsheetml/2017/richdata2" ref="A2:N56">
    <sortCondition ref="C2:C56"/>
    <sortCondition ref="B2:B56"/>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8"/>
  <sheetViews>
    <sheetView workbookViewId="0">
      <selection activeCell="B57" sqref="B57"/>
    </sheetView>
  </sheetViews>
  <sheetFormatPr defaultColWidth="8.85546875" defaultRowHeight="15" x14ac:dyDescent="0.25"/>
  <cols>
    <col min="1" max="1" width="45.7109375" bestFit="1" customWidth="1"/>
    <col min="2" max="2" width="80.42578125" bestFit="1" customWidth="1"/>
    <col min="3" max="3" width="8.28515625" bestFit="1" customWidth="1"/>
    <col min="4" max="4" width="18.42578125" bestFit="1" customWidth="1"/>
    <col min="5" max="5" width="17.5703125" bestFit="1" customWidth="1"/>
    <col min="6" max="6" width="111.140625" bestFit="1" customWidth="1"/>
  </cols>
  <sheetData>
    <row r="1" spans="1:6" x14ac:dyDescent="0.25">
      <c r="A1" s="4" t="s">
        <v>248</v>
      </c>
      <c r="B1" s="4" t="s">
        <v>230</v>
      </c>
      <c r="C1" s="4" t="s">
        <v>242</v>
      </c>
      <c r="D1" s="4" t="s">
        <v>247</v>
      </c>
      <c r="E1" s="15" t="s">
        <v>356</v>
      </c>
      <c r="F1" s="15" t="s">
        <v>229</v>
      </c>
    </row>
    <row r="2" spans="1:6" x14ac:dyDescent="0.25">
      <c r="A2" t="s">
        <v>325</v>
      </c>
      <c r="B2" t="s">
        <v>121</v>
      </c>
      <c r="C2" s="5" t="b">
        <v>1</v>
      </c>
      <c r="D2" s="5">
        <v>2039</v>
      </c>
      <c r="E2">
        <f>VLOOKUP(D2,tmdl_actions_table!$A$2:$G$60,3,FALSE)</f>
        <v>1988</v>
      </c>
      <c r="F2" t="str">
        <f>VLOOKUP(D2,tmdl_actions_table!$A$2:$G$60,2,FALSE)</f>
        <v>Garrison Lake TMDL</v>
      </c>
    </row>
    <row r="3" spans="1:6" x14ac:dyDescent="0.25">
      <c r="A3" t="s">
        <v>377</v>
      </c>
      <c r="B3" t="s">
        <v>86</v>
      </c>
      <c r="C3" s="5" t="b">
        <v>1</v>
      </c>
      <c r="D3" s="5">
        <v>2035</v>
      </c>
      <c r="E3">
        <f>VLOOKUP(D3,tmdl_actions_table!$A$2:$G$60,3,FALSE)</f>
        <v>1991</v>
      </c>
      <c r="F3" t="str">
        <f>VLOOKUP(D3,tmdl_actions_table!$A$2:$G$60,2,FALSE)</f>
        <v>Bear Creek TMDL</v>
      </c>
    </row>
    <row r="4" spans="1:6" x14ac:dyDescent="0.25">
      <c r="A4" t="s">
        <v>378</v>
      </c>
      <c r="B4" t="s">
        <v>324</v>
      </c>
      <c r="C4" s="5" t="b">
        <v>1</v>
      </c>
      <c r="D4" s="5">
        <v>2035</v>
      </c>
      <c r="E4">
        <f>VLOOKUP(D4,tmdl_actions_table!$A$2:$G$60,3,FALSE)</f>
        <v>1991</v>
      </c>
      <c r="F4" t="str">
        <f>VLOOKUP(D4,tmdl_actions_table!$A$2:$G$60,2,FALSE)</f>
        <v>Bear Creek TMDL</v>
      </c>
    </row>
    <row r="5" spans="1:6" x14ac:dyDescent="0.25">
      <c r="A5" t="s">
        <v>379</v>
      </c>
      <c r="B5" t="s">
        <v>83</v>
      </c>
      <c r="C5" s="5" t="b">
        <v>1</v>
      </c>
      <c r="D5" s="5">
        <v>2035</v>
      </c>
      <c r="E5">
        <f>VLOOKUP(D5,tmdl_actions_table!$A$2:$G$60,3,FALSE)</f>
        <v>1991</v>
      </c>
      <c r="F5" t="str">
        <f>VLOOKUP(D5,tmdl_actions_table!$A$2:$G$60,2,FALSE)</f>
        <v>Bear Creek TMDL</v>
      </c>
    </row>
    <row r="6" spans="1:6" x14ac:dyDescent="0.25">
      <c r="A6" t="s">
        <v>405</v>
      </c>
      <c r="B6" t="s">
        <v>122</v>
      </c>
      <c r="C6" s="5" t="b">
        <v>1</v>
      </c>
      <c r="D6" s="5">
        <v>2038</v>
      </c>
      <c r="E6">
        <f>VLOOKUP(D6,tmdl_actions_table!$A$2:$G$60,3,FALSE)</f>
        <v>1991</v>
      </c>
      <c r="F6" t="str">
        <f>VLOOKUP(D6,tmdl_actions_table!$A$2:$G$60,2,FALSE)</f>
        <v>Clear Lake Total Maximum Daily Load</v>
      </c>
    </row>
    <row r="7" spans="1:6" x14ac:dyDescent="0.25">
      <c r="A7" t="s">
        <v>630</v>
      </c>
      <c r="B7" t="s">
        <v>518</v>
      </c>
      <c r="C7" s="5" t="b">
        <v>1</v>
      </c>
      <c r="D7" s="5">
        <v>319</v>
      </c>
      <c r="E7">
        <f>VLOOKUP(D7,tmdl_actions_table!$A$2:$G$60,3,FALSE)</f>
        <v>1991</v>
      </c>
      <c r="F7" t="str">
        <f>VLOOKUP(D7,tmdl_actions_table!$A$2:$G$60,2,FALSE)</f>
        <v>Total Maximum Daily Loading (TMDL) for 2,3,7,8-TCDD in the Columbia River Basin</v>
      </c>
    </row>
    <row r="8" spans="1:6" x14ac:dyDescent="0.25">
      <c r="A8" t="s">
        <v>631</v>
      </c>
      <c r="B8" t="s">
        <v>513</v>
      </c>
      <c r="C8" s="5" t="b">
        <v>1</v>
      </c>
      <c r="D8" s="5">
        <v>319</v>
      </c>
      <c r="E8">
        <f>VLOOKUP(D8,tmdl_actions_table!$A$2:$G$60,3,FALSE)</f>
        <v>1991</v>
      </c>
      <c r="F8" t="str">
        <f>VLOOKUP(D8,tmdl_actions_table!$A$2:$G$60,2,FALSE)</f>
        <v>Total Maximum Daily Loading (TMDL) for 2,3,7,8-TCDD in the Columbia River Basin</v>
      </c>
    </row>
    <row r="9" spans="1:6" x14ac:dyDescent="0.25">
      <c r="A9" t="s">
        <v>454</v>
      </c>
      <c r="B9" t="s">
        <v>455</v>
      </c>
      <c r="C9" s="5" t="b">
        <v>1</v>
      </c>
      <c r="D9" s="5">
        <v>1352</v>
      </c>
      <c r="E9">
        <f>VLOOKUP(D9,tmdl_actions_table!$A$2:$G$60,3,FALSE)</f>
        <v>1991</v>
      </c>
      <c r="F9" t="str">
        <f>VLOOKUP(D9,tmdl_actions_table!$A$2:$G$60,2,FALSE)</f>
        <v>TMDLs for phosphorus in the Yamhill and South Yamhill Rivers</v>
      </c>
    </row>
    <row r="10" spans="1:6" x14ac:dyDescent="0.25">
      <c r="A10" t="s">
        <v>170</v>
      </c>
      <c r="B10" t="s">
        <v>124</v>
      </c>
      <c r="C10" s="5" t="b">
        <v>1</v>
      </c>
      <c r="D10" s="5">
        <v>310</v>
      </c>
      <c r="E10">
        <f>VLOOKUP(D10,tmdl_actions_table!$A$2:$G$60,3,FALSE)</f>
        <v>1995</v>
      </c>
      <c r="F10" t="str">
        <f>VLOOKUP(D10,tmdl_actions_table!$A$2:$G$60,2,FALSE)</f>
        <v>Coast Fork Water Quality Report, Total Maximum Daily Load Program</v>
      </c>
    </row>
    <row r="11" spans="1:6" x14ac:dyDescent="0.25">
      <c r="A11" t="s">
        <v>161</v>
      </c>
      <c r="B11" t="s">
        <v>112</v>
      </c>
      <c r="C11" s="5" t="b">
        <v>1</v>
      </c>
      <c r="D11" s="5">
        <v>489</v>
      </c>
      <c r="E11">
        <f>VLOOKUP(D11,tmdl_actions_table!$A$2:$G$60,3,FALSE)</f>
        <v>2000</v>
      </c>
      <c r="F11" t="str">
        <f>VLOOKUP(D11,tmdl_actions_table!$A$2:$G$60,2,FALSE)</f>
        <v>Upper Grande Ronde River Sub-basin Total Maximum Daily Load (TMDL)</v>
      </c>
    </row>
    <row r="12" spans="1:6" x14ac:dyDescent="0.25">
      <c r="A12" t="s">
        <v>162</v>
      </c>
      <c r="B12" t="s">
        <v>104</v>
      </c>
      <c r="C12" s="5" t="b">
        <v>1</v>
      </c>
      <c r="D12" s="5">
        <v>489</v>
      </c>
      <c r="E12">
        <f>VLOOKUP(D12,tmdl_actions_table!$A$2:$G$60,3,FALSE)</f>
        <v>2000</v>
      </c>
      <c r="F12" t="str">
        <f>VLOOKUP(D12,tmdl_actions_table!$A$2:$G$60,2,FALSE)</f>
        <v>Upper Grande Ronde River Sub-basin Total Maximum Daily Load (TMDL)</v>
      </c>
    </row>
    <row r="13" spans="1:6" x14ac:dyDescent="0.25">
      <c r="A13" t="s">
        <v>163</v>
      </c>
      <c r="B13" t="s">
        <v>105</v>
      </c>
      <c r="C13" s="5" t="b">
        <v>1</v>
      </c>
      <c r="D13" s="5">
        <v>489</v>
      </c>
      <c r="E13">
        <f>VLOOKUP(D13,tmdl_actions_table!$A$2:$G$60,3,FALSE)</f>
        <v>2000</v>
      </c>
      <c r="F13" t="str">
        <f>VLOOKUP(D13,tmdl_actions_table!$A$2:$G$60,2,FALSE)</f>
        <v>Upper Grande Ronde River Sub-basin Total Maximum Daily Load (TMDL)</v>
      </c>
    </row>
    <row r="14" spans="1:6" x14ac:dyDescent="0.25">
      <c r="A14" t="s">
        <v>164</v>
      </c>
      <c r="B14" t="s">
        <v>106</v>
      </c>
      <c r="C14" s="5" t="b">
        <v>1</v>
      </c>
      <c r="D14" s="5">
        <v>489</v>
      </c>
      <c r="E14">
        <f>VLOOKUP(D14,tmdl_actions_table!$A$2:$G$60,3,FALSE)</f>
        <v>2000</v>
      </c>
      <c r="F14" t="str">
        <f>VLOOKUP(D14,tmdl_actions_table!$A$2:$G$60,2,FALSE)</f>
        <v>Upper Grande Ronde River Sub-basin Total Maximum Daily Load (TMDL)</v>
      </c>
    </row>
    <row r="15" spans="1:6" x14ac:dyDescent="0.25">
      <c r="A15" t="s">
        <v>165</v>
      </c>
      <c r="B15" t="s">
        <v>107</v>
      </c>
      <c r="C15" s="5" t="b">
        <v>1</v>
      </c>
      <c r="D15" s="5">
        <v>489</v>
      </c>
      <c r="E15">
        <f>VLOOKUP(D15,tmdl_actions_table!$A$2:$G$60,3,FALSE)</f>
        <v>2000</v>
      </c>
      <c r="F15" t="str">
        <f>VLOOKUP(D15,tmdl_actions_table!$A$2:$G$60,2,FALSE)</f>
        <v>Upper Grande Ronde River Sub-basin Total Maximum Daily Load (TMDL)</v>
      </c>
    </row>
    <row r="16" spans="1:6" x14ac:dyDescent="0.25">
      <c r="A16" t="s">
        <v>166</v>
      </c>
      <c r="B16" t="s">
        <v>108</v>
      </c>
      <c r="C16" s="5" t="b">
        <v>1</v>
      </c>
      <c r="D16" s="5">
        <v>489</v>
      </c>
      <c r="E16">
        <f>VLOOKUP(D16,tmdl_actions_table!$A$2:$G$60,3,FALSE)</f>
        <v>2000</v>
      </c>
      <c r="F16" t="str">
        <f>VLOOKUP(D16,tmdl_actions_table!$A$2:$G$60,2,FALSE)</f>
        <v>Upper Grande Ronde River Sub-basin Total Maximum Daily Load (TMDL)</v>
      </c>
    </row>
    <row r="17" spans="1:6" x14ac:dyDescent="0.25">
      <c r="A17" t="s">
        <v>167</v>
      </c>
      <c r="B17" t="s">
        <v>109</v>
      </c>
      <c r="C17" s="5" t="b">
        <v>1</v>
      </c>
      <c r="D17" s="5">
        <v>489</v>
      </c>
      <c r="E17">
        <f>VLOOKUP(D17,tmdl_actions_table!$A$2:$G$60,3,FALSE)</f>
        <v>2000</v>
      </c>
      <c r="F17" t="str">
        <f>VLOOKUP(D17,tmdl_actions_table!$A$2:$G$60,2,FALSE)</f>
        <v>Upper Grande Ronde River Sub-basin Total Maximum Daily Load (TMDL)</v>
      </c>
    </row>
    <row r="18" spans="1:6" x14ac:dyDescent="0.25">
      <c r="A18" t="s">
        <v>168</v>
      </c>
      <c r="B18" t="s">
        <v>110</v>
      </c>
      <c r="C18" s="5" t="b">
        <v>1</v>
      </c>
      <c r="D18" s="5">
        <v>489</v>
      </c>
      <c r="E18">
        <f>VLOOKUP(D18,tmdl_actions_table!$A$2:$G$60,3,FALSE)</f>
        <v>2000</v>
      </c>
      <c r="F18" t="str">
        <f>VLOOKUP(D18,tmdl_actions_table!$A$2:$G$60,2,FALSE)</f>
        <v>Upper Grande Ronde River Sub-basin Total Maximum Daily Load (TMDL)</v>
      </c>
    </row>
    <row r="19" spans="1:6" x14ac:dyDescent="0.25">
      <c r="A19" t="s">
        <v>160</v>
      </c>
      <c r="B19" t="s">
        <v>111</v>
      </c>
      <c r="C19" s="5" t="b">
        <v>1</v>
      </c>
      <c r="D19" s="5">
        <v>489</v>
      </c>
      <c r="E19">
        <f>VLOOKUP(D19,tmdl_actions_table!$A$2:$G$60,3,FALSE)</f>
        <v>2000</v>
      </c>
      <c r="F19" t="str">
        <f>VLOOKUP(D19,tmdl_actions_table!$A$2:$G$60,2,FALSE)</f>
        <v>Upper Grande Ronde River Sub-basin Total Maximum Daily Load (TMDL)</v>
      </c>
    </row>
    <row r="20" spans="1:6" x14ac:dyDescent="0.25">
      <c r="A20" t="s">
        <v>169</v>
      </c>
      <c r="B20" t="s">
        <v>118</v>
      </c>
      <c r="C20" s="5" t="b">
        <v>1</v>
      </c>
      <c r="D20" s="5">
        <v>489</v>
      </c>
      <c r="E20">
        <f>VLOOKUP(D20,tmdl_actions_table!$A$2:$G$60,3,FALSE)</f>
        <v>2000</v>
      </c>
      <c r="F20" t="str">
        <f>VLOOKUP(D20,tmdl_actions_table!$A$2:$G$60,2,FALSE)</f>
        <v>Upper Grande Ronde River Sub-basin Total Maximum Daily Load (TMDL)</v>
      </c>
    </row>
    <row r="21" spans="1:6" x14ac:dyDescent="0.25">
      <c r="A21" t="s">
        <v>357</v>
      </c>
      <c r="B21" t="s">
        <v>97</v>
      </c>
      <c r="C21" s="5" t="b">
        <v>1</v>
      </c>
      <c r="D21" s="5">
        <v>1362</v>
      </c>
      <c r="E21">
        <f>VLOOKUP(D21,tmdl_actions_table!$A$2:$G$60,3,FALSE)</f>
        <v>2001</v>
      </c>
      <c r="F21" t="str">
        <f>VLOOKUP(D21,tmdl_actions_table!$A$2:$G$60,2,FALSE)</f>
        <v>Umatilla River Basin Umatilla River Basin Total Maximum Daily Load (TMDL) and Water Quality Management Plan (WQMP)</v>
      </c>
    </row>
    <row r="22" spans="1:6" x14ac:dyDescent="0.25">
      <c r="A22" t="s">
        <v>358</v>
      </c>
      <c r="B22" t="s">
        <v>98</v>
      </c>
      <c r="C22" s="5" t="b">
        <v>1</v>
      </c>
      <c r="D22" s="5">
        <v>1362</v>
      </c>
      <c r="E22">
        <f>VLOOKUP(D22,tmdl_actions_table!$A$2:$G$60,3,FALSE)</f>
        <v>2001</v>
      </c>
      <c r="F22" t="str">
        <f>VLOOKUP(D22,tmdl_actions_table!$A$2:$G$60,2,FALSE)</f>
        <v>Umatilla River Basin Umatilla River Basin Total Maximum Daily Load (TMDL) and Water Quality Management Plan (WQMP)</v>
      </c>
    </row>
    <row r="23" spans="1:6" x14ac:dyDescent="0.25">
      <c r="A23" t="s">
        <v>359</v>
      </c>
      <c r="B23" t="s">
        <v>102</v>
      </c>
      <c r="C23" s="5" t="b">
        <v>1</v>
      </c>
      <c r="D23" s="5">
        <v>1362</v>
      </c>
      <c r="E23">
        <f>VLOOKUP(D23,tmdl_actions_table!$A$2:$G$60,3,FALSE)</f>
        <v>2001</v>
      </c>
      <c r="F23" t="str">
        <f>VLOOKUP(D23,tmdl_actions_table!$A$2:$G$60,2,FALSE)</f>
        <v>Umatilla River Basin Umatilla River Basin Total Maximum Daily Load (TMDL) and Water Quality Management Plan (WQMP)</v>
      </c>
    </row>
    <row r="24" spans="1:6" x14ac:dyDescent="0.25">
      <c r="A24" t="s">
        <v>360</v>
      </c>
      <c r="B24" t="s">
        <v>99</v>
      </c>
      <c r="C24" s="5" t="b">
        <v>1</v>
      </c>
      <c r="D24" s="5">
        <v>1362</v>
      </c>
      <c r="E24">
        <f>VLOOKUP(D24,tmdl_actions_table!$A$2:$G$60,3,FALSE)</f>
        <v>2001</v>
      </c>
      <c r="F24" t="str">
        <f>VLOOKUP(D24,tmdl_actions_table!$A$2:$G$60,2,FALSE)</f>
        <v>Umatilla River Basin Umatilla River Basin Total Maximum Daily Load (TMDL) and Water Quality Management Plan (WQMP)</v>
      </c>
    </row>
    <row r="25" spans="1:6" x14ac:dyDescent="0.25">
      <c r="A25" t="s">
        <v>361</v>
      </c>
      <c r="B25" t="s">
        <v>103</v>
      </c>
      <c r="C25" s="5" t="b">
        <v>1</v>
      </c>
      <c r="D25" s="5">
        <v>1362</v>
      </c>
      <c r="E25">
        <f>VLOOKUP(D25,tmdl_actions_table!$A$2:$G$60,3,FALSE)</f>
        <v>2001</v>
      </c>
      <c r="F25" t="str">
        <f>VLOOKUP(D25,tmdl_actions_table!$A$2:$G$60,2,FALSE)</f>
        <v>Umatilla River Basin Umatilla River Basin Total Maximum Daily Load (TMDL) and Water Quality Management Plan (WQMP)</v>
      </c>
    </row>
    <row r="26" spans="1:6" x14ac:dyDescent="0.25">
      <c r="A26" t="s">
        <v>362</v>
      </c>
      <c r="B26" t="s">
        <v>96</v>
      </c>
      <c r="C26" s="5" t="b">
        <v>1</v>
      </c>
      <c r="D26" s="5">
        <v>1362</v>
      </c>
      <c r="E26">
        <f>VLOOKUP(D26,tmdl_actions_table!$A$2:$G$60,3,FALSE)</f>
        <v>2001</v>
      </c>
      <c r="F26" t="str">
        <f>VLOOKUP(D26,tmdl_actions_table!$A$2:$G$60,2,FALSE)</f>
        <v>Umatilla River Basin Umatilla River Basin Total Maximum Daily Load (TMDL) and Water Quality Management Plan (WQMP)</v>
      </c>
    </row>
    <row r="27" spans="1:6" x14ac:dyDescent="0.25">
      <c r="A27" t="s">
        <v>363</v>
      </c>
      <c r="B27" t="s">
        <v>91</v>
      </c>
      <c r="C27" s="5" t="b">
        <v>1</v>
      </c>
      <c r="D27" s="5">
        <v>1362</v>
      </c>
      <c r="E27">
        <f>VLOOKUP(D27,tmdl_actions_table!$A$2:$G$60,3,FALSE)</f>
        <v>2001</v>
      </c>
      <c r="F27" t="str">
        <f>VLOOKUP(D27,tmdl_actions_table!$A$2:$G$60,2,FALSE)</f>
        <v>Umatilla River Basin Umatilla River Basin Total Maximum Daily Load (TMDL) and Water Quality Management Plan (WQMP)</v>
      </c>
    </row>
    <row r="28" spans="1:6" x14ac:dyDescent="0.25">
      <c r="A28" t="s">
        <v>364</v>
      </c>
      <c r="B28" t="s">
        <v>92</v>
      </c>
      <c r="C28" s="5" t="b">
        <v>1</v>
      </c>
      <c r="D28" s="5">
        <v>1362</v>
      </c>
      <c r="E28">
        <f>VLOOKUP(D28,tmdl_actions_table!$A$2:$G$60,3,FALSE)</f>
        <v>2001</v>
      </c>
      <c r="F28" t="str">
        <f>VLOOKUP(D28,tmdl_actions_table!$A$2:$G$60,2,FALSE)</f>
        <v>Umatilla River Basin Umatilla River Basin Total Maximum Daily Load (TMDL) and Water Quality Management Plan (WQMP)</v>
      </c>
    </row>
    <row r="29" spans="1:6" x14ac:dyDescent="0.25">
      <c r="A29" t="s">
        <v>365</v>
      </c>
      <c r="B29" t="s">
        <v>101</v>
      </c>
      <c r="C29" s="5" t="b">
        <v>1</v>
      </c>
      <c r="D29" s="5">
        <v>1362</v>
      </c>
      <c r="E29">
        <f>VLOOKUP(D29,tmdl_actions_table!$A$2:$G$60,3,FALSE)</f>
        <v>2001</v>
      </c>
      <c r="F29" t="str">
        <f>VLOOKUP(D29,tmdl_actions_table!$A$2:$G$60,2,FALSE)</f>
        <v>Umatilla River Basin Umatilla River Basin Total Maximum Daily Load (TMDL) and Water Quality Management Plan (WQMP)</v>
      </c>
    </row>
    <row r="30" spans="1:6" x14ac:dyDescent="0.25">
      <c r="A30" t="s">
        <v>366</v>
      </c>
      <c r="B30" t="s">
        <v>93</v>
      </c>
      <c r="C30" s="5" t="b">
        <v>1</v>
      </c>
      <c r="D30" s="5">
        <v>1362</v>
      </c>
      <c r="E30">
        <f>VLOOKUP(D30,tmdl_actions_table!$A$2:$G$60,3,FALSE)</f>
        <v>2001</v>
      </c>
      <c r="F30" t="str">
        <f>VLOOKUP(D30,tmdl_actions_table!$A$2:$G$60,2,FALSE)</f>
        <v>Umatilla River Basin Umatilla River Basin Total Maximum Daily Load (TMDL) and Water Quality Management Plan (WQMP)</v>
      </c>
    </row>
    <row r="31" spans="1:6" x14ac:dyDescent="0.25">
      <c r="A31" t="s">
        <v>367</v>
      </c>
      <c r="B31" t="s">
        <v>100</v>
      </c>
      <c r="C31" s="5" t="b">
        <v>1</v>
      </c>
      <c r="D31" s="5">
        <v>1362</v>
      </c>
      <c r="E31">
        <f>VLOOKUP(D31,tmdl_actions_table!$A$2:$G$60,3,FALSE)</f>
        <v>2001</v>
      </c>
      <c r="F31" t="str">
        <f>VLOOKUP(D31,tmdl_actions_table!$A$2:$G$60,2,FALSE)</f>
        <v>Umatilla River Basin Umatilla River Basin Total Maximum Daily Load (TMDL) and Water Quality Management Plan (WQMP)</v>
      </c>
    </row>
    <row r="32" spans="1:6" x14ac:dyDescent="0.25">
      <c r="A32" t="s">
        <v>368</v>
      </c>
      <c r="B32" t="s">
        <v>159</v>
      </c>
      <c r="C32" s="5" t="b">
        <v>1</v>
      </c>
      <c r="D32" s="5">
        <v>1362</v>
      </c>
      <c r="E32">
        <f>VLOOKUP(D32,tmdl_actions_table!$A$2:$G$60,3,FALSE)</f>
        <v>2001</v>
      </c>
      <c r="F32" t="str">
        <f>VLOOKUP(D32,tmdl_actions_table!$A$2:$G$60,2,FALSE)</f>
        <v>Umatilla River Basin Umatilla River Basin Total Maximum Daily Load (TMDL) and Water Quality Management Plan (WQMP)</v>
      </c>
    </row>
    <row r="33" spans="1:6" x14ac:dyDescent="0.25">
      <c r="A33" t="s">
        <v>371</v>
      </c>
      <c r="B33" t="s">
        <v>95</v>
      </c>
      <c r="C33" s="5" t="b">
        <v>1</v>
      </c>
      <c r="D33" s="5">
        <v>1362</v>
      </c>
      <c r="E33">
        <f>VLOOKUP(D33,tmdl_actions_table!$A$2:$G$60,3,FALSE)</f>
        <v>2001</v>
      </c>
      <c r="F33" t="str">
        <f>VLOOKUP(D33,tmdl_actions_table!$A$2:$G$60,2,FALSE)</f>
        <v>Umatilla River Basin Umatilla River Basin Total Maximum Daily Load (TMDL) and Water Quality Management Plan (WQMP)</v>
      </c>
    </row>
    <row r="34" spans="1:6" x14ac:dyDescent="0.25">
      <c r="A34" t="s">
        <v>369</v>
      </c>
      <c r="B34" t="s">
        <v>90</v>
      </c>
      <c r="C34" s="5" t="b">
        <v>1</v>
      </c>
      <c r="D34" s="5">
        <v>1362</v>
      </c>
      <c r="E34">
        <f>VLOOKUP(D34,tmdl_actions_table!$A$2:$G$60,3,FALSE)</f>
        <v>2001</v>
      </c>
      <c r="F34" t="str">
        <f>VLOOKUP(D34,tmdl_actions_table!$A$2:$G$60,2,FALSE)</f>
        <v>Umatilla River Basin Umatilla River Basin Total Maximum Daily Load (TMDL) and Water Quality Management Plan (WQMP)</v>
      </c>
    </row>
    <row r="35" spans="1:6" x14ac:dyDescent="0.25">
      <c r="A35" t="s">
        <v>370</v>
      </c>
      <c r="B35" t="s">
        <v>94</v>
      </c>
      <c r="C35" s="5" t="b">
        <v>1</v>
      </c>
      <c r="D35" s="5">
        <v>1362</v>
      </c>
      <c r="E35">
        <f>VLOOKUP(D35,tmdl_actions_table!$A$2:$G$60,3,FALSE)</f>
        <v>2001</v>
      </c>
      <c r="F35" t="str">
        <f>VLOOKUP(D35,tmdl_actions_table!$A$2:$G$60,2,FALSE)</f>
        <v>Umatilla River Basin Umatilla River Basin Total Maximum Daily Load (TMDL) and Water Quality Management Plan (WQMP)</v>
      </c>
    </row>
    <row r="36" spans="1:6" x14ac:dyDescent="0.25">
      <c r="A36" t="s">
        <v>158</v>
      </c>
      <c r="B36" t="s">
        <v>240</v>
      </c>
      <c r="C36" s="5" t="b">
        <v>1</v>
      </c>
      <c r="D36" s="5">
        <v>2352</v>
      </c>
      <c r="E36">
        <f>VLOOKUP(D36,tmdl_actions_table!$A$2:$G$60,3,FALSE)</f>
        <v>2002</v>
      </c>
      <c r="F36" t="str">
        <f>VLOOKUP(D36,tmdl_actions_table!$A$2:$G$60,2,FALSE)</f>
        <v>Upper Klamath Lake Drainage Total Maximum Daily Load (TMDL) and Water Quality Management Plan (WQMP)</v>
      </c>
    </row>
    <row r="37" spans="1:6" x14ac:dyDescent="0.25">
      <c r="A37" t="s">
        <v>157</v>
      </c>
      <c r="B37" t="s">
        <v>1</v>
      </c>
      <c r="C37" s="5" t="b">
        <v>1</v>
      </c>
      <c r="D37" s="5">
        <v>2352</v>
      </c>
      <c r="E37">
        <f>VLOOKUP(D37,tmdl_actions_table!$A$2:$G$60,3,FALSE)</f>
        <v>2002</v>
      </c>
      <c r="F37" t="str">
        <f>VLOOKUP(D37,tmdl_actions_table!$A$2:$G$60,2,FALSE)</f>
        <v>Upper Klamath Lake Drainage Total Maximum Daily Load (TMDL) and Water Quality Management Plan (WQMP)</v>
      </c>
    </row>
    <row r="38" spans="1:6" x14ac:dyDescent="0.25">
      <c r="A38" t="s">
        <v>678</v>
      </c>
      <c r="B38" t="s">
        <v>677</v>
      </c>
      <c r="C38" s="5" t="b">
        <v>1</v>
      </c>
      <c r="D38" t="s">
        <v>658</v>
      </c>
      <c r="E38">
        <f>VLOOKUP(D38,tmdl_actions_table!$A$2:$G$60,3,FALSE)</f>
        <v>2004</v>
      </c>
      <c r="F38" t="str">
        <f>VLOOKUP(D38,tmdl_actions_table!$A$2:$G$60,2,FALSE)</f>
        <v>Applegate Subbasin Total Maximum Daily Load (TMDL)</v>
      </c>
    </row>
    <row r="39" spans="1:6" x14ac:dyDescent="0.25">
      <c r="A39" t="s">
        <v>311</v>
      </c>
      <c r="B39" t="s">
        <v>323</v>
      </c>
      <c r="C39" s="5" t="b">
        <v>1</v>
      </c>
      <c r="D39" s="24" t="s">
        <v>659</v>
      </c>
      <c r="E39">
        <f>VLOOKUP(D39,tmdl_actions_table!$A$2:$G$60,3,FALSE)</f>
        <v>2006</v>
      </c>
      <c r="F39" t="str">
        <f>VLOOKUP(D39,tmdl_actions_table!$A$2:$G$60,2,FALSE)</f>
        <v>Umpqua Basin TMDL</v>
      </c>
    </row>
    <row r="40" spans="1:6" x14ac:dyDescent="0.25">
      <c r="A40" t="s">
        <v>314</v>
      </c>
      <c r="B40" t="s">
        <v>322</v>
      </c>
      <c r="C40" s="5" t="b">
        <v>0</v>
      </c>
      <c r="D40" s="24" t="s">
        <v>659</v>
      </c>
      <c r="E40">
        <f>VLOOKUP(D40,tmdl_actions_table!$A$2:$G$60,3,FALSE)</f>
        <v>2006</v>
      </c>
      <c r="F40" t="str">
        <f>VLOOKUP(D40,tmdl_actions_table!$A$2:$G$60,2,FALSE)</f>
        <v>Umpqua Basin TMDL</v>
      </c>
    </row>
    <row r="41" spans="1:6" x14ac:dyDescent="0.25">
      <c r="A41" t="s">
        <v>302</v>
      </c>
      <c r="B41" t="s">
        <v>308</v>
      </c>
      <c r="C41" s="5" t="b">
        <v>0</v>
      </c>
      <c r="D41" s="24" t="s">
        <v>659</v>
      </c>
      <c r="E41">
        <f>VLOOKUP(D41,tmdl_actions_table!$A$2:$G$60,3,FALSE)</f>
        <v>2006</v>
      </c>
      <c r="F41" t="str">
        <f>VLOOKUP(D41,tmdl_actions_table!$A$2:$G$60,2,FALSE)</f>
        <v>Umpqua Basin TMDL</v>
      </c>
    </row>
    <row r="42" spans="1:6" x14ac:dyDescent="0.25">
      <c r="A42" t="s">
        <v>301</v>
      </c>
      <c r="B42" t="s">
        <v>307</v>
      </c>
      <c r="C42" s="5" t="b">
        <v>0</v>
      </c>
      <c r="D42" s="24" t="s">
        <v>659</v>
      </c>
      <c r="E42">
        <f>VLOOKUP(D42,tmdl_actions_table!$A$2:$G$60,3,FALSE)</f>
        <v>2006</v>
      </c>
      <c r="F42" t="str">
        <f>VLOOKUP(D42,tmdl_actions_table!$A$2:$G$60,2,FALSE)</f>
        <v>Umpqua Basin TMDL</v>
      </c>
    </row>
    <row r="43" spans="1:6" x14ac:dyDescent="0.25">
      <c r="A43" t="s">
        <v>313</v>
      </c>
      <c r="B43" t="s">
        <v>321</v>
      </c>
      <c r="C43" s="5" t="b">
        <v>0</v>
      </c>
      <c r="D43" s="24" t="s">
        <v>659</v>
      </c>
      <c r="E43">
        <f>VLOOKUP(D43,tmdl_actions_table!$A$2:$G$60,3,FALSE)</f>
        <v>2006</v>
      </c>
      <c r="F43" t="str">
        <f>VLOOKUP(D43,tmdl_actions_table!$A$2:$G$60,2,FALSE)</f>
        <v>Umpqua Basin TMDL</v>
      </c>
    </row>
    <row r="44" spans="1:6" x14ac:dyDescent="0.25">
      <c r="A44" t="s">
        <v>317</v>
      </c>
      <c r="B44" t="s">
        <v>319</v>
      </c>
      <c r="C44" s="5" t="b">
        <v>0</v>
      </c>
      <c r="D44" s="24" t="s">
        <v>659</v>
      </c>
      <c r="E44">
        <f>VLOOKUP(D44,tmdl_actions_table!$A$2:$G$60,3,FALSE)</f>
        <v>2006</v>
      </c>
      <c r="F44" t="str">
        <f>VLOOKUP(D44,tmdl_actions_table!$A$2:$G$60,2,FALSE)</f>
        <v>Umpqua Basin TMDL</v>
      </c>
    </row>
    <row r="45" spans="1:6" x14ac:dyDescent="0.25">
      <c r="A45" t="s">
        <v>318</v>
      </c>
      <c r="B45" t="s">
        <v>310</v>
      </c>
      <c r="C45" s="5" t="b">
        <v>0</v>
      </c>
      <c r="D45" s="24" t="s">
        <v>659</v>
      </c>
      <c r="E45">
        <f>VLOOKUP(D45,tmdl_actions_table!$A$2:$G$60,3,FALSE)</f>
        <v>2006</v>
      </c>
      <c r="F45" t="str">
        <f>VLOOKUP(D45,tmdl_actions_table!$A$2:$G$60,2,FALSE)</f>
        <v>Umpqua Basin TMDL</v>
      </c>
    </row>
    <row r="46" spans="1:6" x14ac:dyDescent="0.25">
      <c r="A46" t="s">
        <v>140</v>
      </c>
      <c r="B46" t="s">
        <v>44</v>
      </c>
      <c r="C46" s="5" t="b">
        <v>1</v>
      </c>
      <c r="D46" s="5">
        <v>30674</v>
      </c>
      <c r="E46">
        <f>VLOOKUP(D46,tmdl_actions_table!$A$2:$G$60,3,FALSE)</f>
        <v>2006</v>
      </c>
      <c r="F46" t="str">
        <f>VLOOKUP(D46,tmdl_actions_table!$A$2:$G$60,2,FALSE)</f>
        <v>Willamette Basin TMDL</v>
      </c>
    </row>
    <row r="47" spans="1:6" x14ac:dyDescent="0.25">
      <c r="A47" t="s">
        <v>151</v>
      </c>
      <c r="B47" t="s">
        <v>58</v>
      </c>
      <c r="C47" s="5" t="b">
        <v>1</v>
      </c>
      <c r="D47" s="5">
        <v>30674</v>
      </c>
      <c r="E47">
        <f>VLOOKUP(D47,tmdl_actions_table!$A$2:$G$60,3,FALSE)</f>
        <v>2006</v>
      </c>
      <c r="F47" t="str">
        <f>VLOOKUP(D47,tmdl_actions_table!$A$2:$G$60,2,FALSE)</f>
        <v>Willamette Basin TMDL</v>
      </c>
    </row>
    <row r="48" spans="1:6" x14ac:dyDescent="0.25">
      <c r="A48" t="s">
        <v>141</v>
      </c>
      <c r="B48" t="s">
        <v>45</v>
      </c>
      <c r="C48" s="5" t="b">
        <v>1</v>
      </c>
      <c r="D48" s="5">
        <v>30674</v>
      </c>
      <c r="E48">
        <f>VLOOKUP(D48,tmdl_actions_table!$A$2:$G$60,3,FALSE)</f>
        <v>2006</v>
      </c>
      <c r="F48" t="str">
        <f>VLOOKUP(D48,tmdl_actions_table!$A$2:$G$60,2,FALSE)</f>
        <v>Willamette Basin TMDL</v>
      </c>
    </row>
    <row r="49" spans="1:6" x14ac:dyDescent="0.25">
      <c r="A49" t="s">
        <v>150</v>
      </c>
      <c r="B49" t="s">
        <v>60</v>
      </c>
      <c r="C49" s="5" t="b">
        <v>1</v>
      </c>
      <c r="D49" s="5">
        <v>30674</v>
      </c>
      <c r="E49">
        <f>VLOOKUP(D49,tmdl_actions_table!$A$2:$G$60,3,FALSE)</f>
        <v>2006</v>
      </c>
      <c r="F49" t="str">
        <f>VLOOKUP(D49,tmdl_actions_table!$A$2:$G$60,2,FALSE)</f>
        <v>Willamette Basin TMDL</v>
      </c>
    </row>
    <row r="50" spans="1:6" x14ac:dyDescent="0.25">
      <c r="A50" t="s">
        <v>149</v>
      </c>
      <c r="B50" t="s">
        <v>246</v>
      </c>
      <c r="C50" s="5" t="b">
        <v>1</v>
      </c>
      <c r="D50" s="5">
        <v>30674</v>
      </c>
      <c r="E50">
        <f>VLOOKUP(D50,tmdl_actions_table!$A$2:$G$60,3,FALSE)</f>
        <v>2006</v>
      </c>
      <c r="F50" t="str">
        <f>VLOOKUP(D50,tmdl_actions_table!$A$2:$G$60,2,FALSE)</f>
        <v>Willamette Basin TMDL</v>
      </c>
    </row>
    <row r="51" spans="1:6" x14ac:dyDescent="0.25">
      <c r="A51" t="s">
        <v>148</v>
      </c>
      <c r="B51" t="s">
        <v>77</v>
      </c>
      <c r="C51" s="5" t="b">
        <v>1</v>
      </c>
      <c r="D51" s="5">
        <v>33639</v>
      </c>
      <c r="E51">
        <f>VLOOKUP(D51,tmdl_actions_table!$A$2:$G$60,3,FALSE)</f>
        <v>2007</v>
      </c>
      <c r="F51" t="str">
        <f>VLOOKUP(D51,tmdl_actions_table!$A$2:$G$60,2,FALSE)</f>
        <v>Tenmile Lakes Watershed Total Maximum Daily Load (TMDL)</v>
      </c>
    </row>
    <row r="52" spans="1:6" x14ac:dyDescent="0.25">
      <c r="A52" t="s">
        <v>139</v>
      </c>
      <c r="B52" t="s">
        <v>462</v>
      </c>
      <c r="C52" s="5" t="b">
        <v>1</v>
      </c>
      <c r="D52" s="5">
        <v>33639</v>
      </c>
      <c r="E52">
        <f>VLOOKUP(D52,tmdl_actions_table!$A$2:$G$60,3,FALSE)</f>
        <v>2007</v>
      </c>
      <c r="F52" t="str">
        <f>VLOOKUP(D52,tmdl_actions_table!$A$2:$G$60,2,FALSE)</f>
        <v>Tenmile Lakes Watershed Total Maximum Daily Load (TMDL)</v>
      </c>
    </row>
    <row r="53" spans="1:6" x14ac:dyDescent="0.25">
      <c r="A53" t="s">
        <v>146</v>
      </c>
      <c r="B53" t="s">
        <v>75</v>
      </c>
      <c r="C53" s="5" t="b">
        <v>1</v>
      </c>
      <c r="D53" s="5">
        <v>33639</v>
      </c>
      <c r="E53">
        <f>VLOOKUP(D53,tmdl_actions_table!$A$2:$G$60,3,FALSE)</f>
        <v>2007</v>
      </c>
      <c r="F53" t="str">
        <f>VLOOKUP(D53,tmdl_actions_table!$A$2:$G$60,2,FALSE)</f>
        <v>Tenmile Lakes Watershed Total Maximum Daily Load (TMDL)</v>
      </c>
    </row>
    <row r="54" spans="1:6" x14ac:dyDescent="0.25">
      <c r="A54" t="s">
        <v>145</v>
      </c>
      <c r="B54" t="s">
        <v>78</v>
      </c>
      <c r="C54" s="5" t="b">
        <v>1</v>
      </c>
      <c r="D54" s="5">
        <v>33639</v>
      </c>
      <c r="E54">
        <f>VLOOKUP(D54,tmdl_actions_table!$A$2:$G$60,3,FALSE)</f>
        <v>2007</v>
      </c>
      <c r="F54" t="str">
        <f>VLOOKUP(D54,tmdl_actions_table!$A$2:$G$60,2,FALSE)</f>
        <v>Tenmile Lakes Watershed Total Maximum Daily Load (TMDL)</v>
      </c>
    </row>
    <row r="55" spans="1:6" x14ac:dyDescent="0.25">
      <c r="A55" t="s">
        <v>147</v>
      </c>
      <c r="B55" t="s">
        <v>76</v>
      </c>
      <c r="C55" s="5" t="b">
        <v>1</v>
      </c>
      <c r="D55" s="5">
        <v>33639</v>
      </c>
      <c r="E55">
        <f>VLOOKUP(D55,tmdl_actions_table!$A$2:$G$60,3,FALSE)</f>
        <v>2007</v>
      </c>
      <c r="F55" t="str">
        <f>VLOOKUP(D55,tmdl_actions_table!$A$2:$G$60,2,FALSE)</f>
        <v>Tenmile Lakes Watershed Total Maximum Daily Load (TMDL)</v>
      </c>
    </row>
    <row r="56" spans="1:6" x14ac:dyDescent="0.25">
      <c r="A56" t="s">
        <v>144</v>
      </c>
      <c r="B56" t="s">
        <v>69</v>
      </c>
      <c r="C56" s="5" t="b">
        <v>1</v>
      </c>
      <c r="D56" s="5">
        <v>35888</v>
      </c>
      <c r="E56">
        <f>VLOOKUP(D56,tmdl_actions_table!$A$2:$G$60,3,FALSE)</f>
        <v>2008</v>
      </c>
      <c r="F56" t="str">
        <f>VLOOKUP(D56,tmdl_actions_table!$A$2:$G$60,2,FALSE)</f>
        <v>Molalla-Pudding Subbasin TMDL and WQMP</v>
      </c>
    </row>
    <row r="57" spans="1:6" x14ac:dyDescent="0.25">
      <c r="A57" t="s">
        <v>143</v>
      </c>
      <c r="B57" t="s">
        <v>68</v>
      </c>
      <c r="C57" s="5" t="b">
        <v>1</v>
      </c>
      <c r="D57" s="5">
        <v>35888</v>
      </c>
      <c r="E57">
        <f>VLOOKUP(D57,tmdl_actions_table!$A$2:$G$60,3,FALSE)</f>
        <v>2008</v>
      </c>
      <c r="F57" t="str">
        <f>VLOOKUP(D57,tmdl_actions_table!$A$2:$G$60,2,FALSE)</f>
        <v>Molalla-Pudding Subbasin TMDL and WQMP</v>
      </c>
    </row>
    <row r="58" spans="1:6" x14ac:dyDescent="0.25">
      <c r="A58" t="s">
        <v>171</v>
      </c>
      <c r="B58" t="s">
        <v>172</v>
      </c>
      <c r="C58" s="5" t="b">
        <v>1</v>
      </c>
      <c r="D58" s="5">
        <v>35888</v>
      </c>
      <c r="E58">
        <f>VLOOKUP(D58,tmdl_actions_table!$A$2:$G$60,3,FALSE)</f>
        <v>2008</v>
      </c>
      <c r="F58" t="str">
        <f>VLOOKUP(D58,tmdl_actions_table!$A$2:$G$60,2,FALSE)</f>
        <v>Molalla-Pudding Subbasin TMDL and WQMP</v>
      </c>
    </row>
    <row r="59" spans="1:6" x14ac:dyDescent="0.25">
      <c r="A59" t="s">
        <v>142</v>
      </c>
      <c r="B59" t="s">
        <v>282</v>
      </c>
      <c r="C59" s="5" t="b">
        <v>1</v>
      </c>
      <c r="D59" s="5">
        <v>39782</v>
      </c>
      <c r="E59">
        <f>VLOOKUP(D59,tmdl_actions_table!$A$2:$G$60,3,FALSE)</f>
        <v>2010</v>
      </c>
      <c r="F59" t="str">
        <f>VLOOKUP(D59,tmdl_actions_table!$A$2:$G$60,2,FALSE)</f>
        <v>Malheur River Basin TMDL and WQMP</v>
      </c>
    </row>
    <row r="60" spans="1:6" x14ac:dyDescent="0.25">
      <c r="A60" t="s">
        <v>127</v>
      </c>
      <c r="B60" t="s">
        <v>284</v>
      </c>
      <c r="C60" s="5" t="b">
        <v>1</v>
      </c>
      <c r="D60" s="24" t="s">
        <v>390</v>
      </c>
      <c r="E60">
        <f>VLOOKUP(D60,tmdl_actions_table!$A$2:$G$60,3,FALSE)</f>
        <v>2012</v>
      </c>
      <c r="F60" t="str">
        <f>VLOOKUP(D60,tmdl_actions_table!$A$2:$G$60,2,FALSE)</f>
        <v>Tualatin Subbasin Total Maximum Daily Load and Water Quality Management Plan</v>
      </c>
    </row>
    <row r="61" spans="1:6" x14ac:dyDescent="0.25">
      <c r="A61" t="s">
        <v>128</v>
      </c>
      <c r="B61" t="s">
        <v>285</v>
      </c>
      <c r="C61" s="5" t="b">
        <v>1</v>
      </c>
      <c r="D61" s="24" t="s">
        <v>390</v>
      </c>
      <c r="E61">
        <f>VLOOKUP(D61,tmdl_actions_table!$A$2:$G$60,3,FALSE)</f>
        <v>2012</v>
      </c>
      <c r="F61" t="str">
        <f>VLOOKUP(D61,tmdl_actions_table!$A$2:$G$60,2,FALSE)</f>
        <v>Tualatin Subbasin Total Maximum Daily Load and Water Quality Management Plan</v>
      </c>
    </row>
    <row r="62" spans="1:6" x14ac:dyDescent="0.25">
      <c r="A62" t="s">
        <v>129</v>
      </c>
      <c r="B62" t="s">
        <v>286</v>
      </c>
      <c r="C62" s="5" t="b">
        <v>1</v>
      </c>
      <c r="D62" s="24" t="s">
        <v>390</v>
      </c>
      <c r="E62">
        <f>VLOOKUP(D62,tmdl_actions_table!$A$2:$G$60,3,FALSE)</f>
        <v>2012</v>
      </c>
      <c r="F62" t="str">
        <f>VLOOKUP(D62,tmdl_actions_table!$A$2:$G$60,2,FALSE)</f>
        <v>Tualatin Subbasin Total Maximum Daily Load and Water Quality Management Plan</v>
      </c>
    </row>
    <row r="63" spans="1:6" x14ac:dyDescent="0.25">
      <c r="A63" t="s">
        <v>130</v>
      </c>
      <c r="B63" t="s">
        <v>287</v>
      </c>
      <c r="C63" s="5" t="b">
        <v>1</v>
      </c>
      <c r="D63" s="24" t="s">
        <v>390</v>
      </c>
      <c r="E63">
        <f>VLOOKUP(D63,tmdl_actions_table!$A$2:$G$60,3,FALSE)</f>
        <v>2012</v>
      </c>
      <c r="F63" t="str">
        <f>VLOOKUP(D63,tmdl_actions_table!$A$2:$G$60,2,FALSE)</f>
        <v>Tualatin Subbasin Total Maximum Daily Load and Water Quality Management Plan</v>
      </c>
    </row>
    <row r="64" spans="1:6" x14ac:dyDescent="0.25">
      <c r="A64" t="s">
        <v>131</v>
      </c>
      <c r="B64" t="s">
        <v>288</v>
      </c>
      <c r="C64" s="5" t="b">
        <v>1</v>
      </c>
      <c r="D64" s="24" t="s">
        <v>390</v>
      </c>
      <c r="E64">
        <f>VLOOKUP(D64,tmdl_actions_table!$A$2:$G$60,3,FALSE)</f>
        <v>2012</v>
      </c>
      <c r="F64" t="str">
        <f>VLOOKUP(D64,tmdl_actions_table!$A$2:$G$60,2,FALSE)</f>
        <v>Tualatin Subbasin Total Maximum Daily Load and Water Quality Management Plan</v>
      </c>
    </row>
    <row r="65" spans="1:6" x14ac:dyDescent="0.25">
      <c r="A65" t="s">
        <v>132</v>
      </c>
      <c r="B65" t="s">
        <v>289</v>
      </c>
      <c r="C65" s="5" t="b">
        <v>1</v>
      </c>
      <c r="D65" s="24" t="s">
        <v>390</v>
      </c>
      <c r="E65">
        <f>VLOOKUP(D65,tmdl_actions_table!$A$2:$G$60,3,FALSE)</f>
        <v>2012</v>
      </c>
      <c r="F65" t="str">
        <f>VLOOKUP(D65,tmdl_actions_table!$A$2:$G$60,2,FALSE)</f>
        <v>Tualatin Subbasin Total Maximum Daily Load and Water Quality Management Plan</v>
      </c>
    </row>
    <row r="66" spans="1:6" x14ac:dyDescent="0.25">
      <c r="A66" t="s">
        <v>133</v>
      </c>
      <c r="B66" t="s">
        <v>293</v>
      </c>
      <c r="C66" s="5" t="b">
        <v>1</v>
      </c>
      <c r="D66" s="24" t="s">
        <v>390</v>
      </c>
      <c r="E66">
        <f>VLOOKUP(D66,tmdl_actions_table!$A$2:$G$60,3,FALSE)</f>
        <v>2012</v>
      </c>
      <c r="F66" t="str">
        <f>VLOOKUP(D66,tmdl_actions_table!$A$2:$G$60,2,FALSE)</f>
        <v>Tualatin Subbasin Total Maximum Daily Load and Water Quality Management Plan</v>
      </c>
    </row>
    <row r="67" spans="1:6" x14ac:dyDescent="0.25">
      <c r="A67" t="s">
        <v>173</v>
      </c>
      <c r="B67" t="s">
        <v>299</v>
      </c>
      <c r="C67" s="5" t="b">
        <v>1</v>
      </c>
      <c r="D67" s="24" t="s">
        <v>390</v>
      </c>
      <c r="E67">
        <f>VLOOKUP(D67,tmdl_actions_table!$A$2:$G$60,3,FALSE)</f>
        <v>2012</v>
      </c>
      <c r="F67" t="str">
        <f>VLOOKUP(D67,tmdl_actions_table!$A$2:$G$60,2,FALSE)</f>
        <v>Tualatin Subbasin Total Maximum Daily Load and Water Quality Management Plan</v>
      </c>
    </row>
    <row r="68" spans="1:6" x14ac:dyDescent="0.25">
      <c r="A68" t="s">
        <v>174</v>
      </c>
      <c r="B68" t="s">
        <v>298</v>
      </c>
      <c r="C68" s="5" t="b">
        <v>1</v>
      </c>
      <c r="D68" s="24" t="s">
        <v>390</v>
      </c>
      <c r="E68">
        <f>VLOOKUP(D68,tmdl_actions_table!$A$2:$G$60,3,FALSE)</f>
        <v>2012</v>
      </c>
      <c r="F68" t="str">
        <f>VLOOKUP(D68,tmdl_actions_table!$A$2:$G$60,2,FALSE)</f>
        <v>Tualatin Subbasin Total Maximum Daily Load and Water Quality Management Plan</v>
      </c>
    </row>
    <row r="69" spans="1:6" x14ac:dyDescent="0.25">
      <c r="A69" t="s">
        <v>134</v>
      </c>
      <c r="B69" t="s">
        <v>296</v>
      </c>
      <c r="C69" s="5" t="b">
        <v>1</v>
      </c>
      <c r="D69" s="24" t="s">
        <v>390</v>
      </c>
      <c r="E69">
        <f>VLOOKUP(D69,tmdl_actions_table!$A$2:$G$60,3,FALSE)</f>
        <v>2012</v>
      </c>
      <c r="F69" t="str">
        <f>VLOOKUP(D69,tmdl_actions_table!$A$2:$G$60,2,FALSE)</f>
        <v>Tualatin Subbasin Total Maximum Daily Load and Water Quality Management Plan</v>
      </c>
    </row>
    <row r="70" spans="1:6" x14ac:dyDescent="0.25">
      <c r="A70" t="s">
        <v>135</v>
      </c>
      <c r="B70" t="s">
        <v>295</v>
      </c>
      <c r="C70" s="5" t="b">
        <v>1</v>
      </c>
      <c r="D70" s="24" t="s">
        <v>390</v>
      </c>
      <c r="E70">
        <f>VLOOKUP(D70,tmdl_actions_table!$A$2:$G$60,3,FALSE)</f>
        <v>2012</v>
      </c>
      <c r="F70" t="str">
        <f>VLOOKUP(D70,tmdl_actions_table!$A$2:$G$60,2,FALSE)</f>
        <v>Tualatin Subbasin Total Maximum Daily Load and Water Quality Management Plan</v>
      </c>
    </row>
    <row r="71" spans="1:6" x14ac:dyDescent="0.25">
      <c r="A71" t="s">
        <v>136</v>
      </c>
      <c r="B71" t="s">
        <v>294</v>
      </c>
      <c r="C71" s="5" t="b">
        <v>1</v>
      </c>
      <c r="D71" s="24" t="s">
        <v>390</v>
      </c>
      <c r="E71">
        <f>VLOOKUP(D71,tmdl_actions_table!$A$2:$G$60,3,FALSE)</f>
        <v>2012</v>
      </c>
      <c r="F71" t="str">
        <f>VLOOKUP(D71,tmdl_actions_table!$A$2:$G$60,2,FALSE)</f>
        <v>Tualatin Subbasin Total Maximum Daily Load and Water Quality Management Plan</v>
      </c>
    </row>
    <row r="72" spans="1:6" x14ac:dyDescent="0.25">
      <c r="A72" t="s">
        <v>138</v>
      </c>
      <c r="B72" t="s">
        <v>17</v>
      </c>
      <c r="C72" s="5" t="b">
        <v>1</v>
      </c>
      <c r="D72" s="24" t="s">
        <v>390</v>
      </c>
      <c r="E72">
        <f>VLOOKUP(D72,tmdl_actions_table!$A$2:$G$60,3,FALSE)</f>
        <v>2012</v>
      </c>
      <c r="F72" t="str">
        <f>VLOOKUP(D72,tmdl_actions_table!$A$2:$G$60,2,FALSE)</f>
        <v>Tualatin Subbasin Total Maximum Daily Load and Water Quality Management Plan</v>
      </c>
    </row>
    <row r="73" spans="1:6" x14ac:dyDescent="0.25">
      <c r="A73" t="s">
        <v>137</v>
      </c>
      <c r="B73" t="s">
        <v>297</v>
      </c>
      <c r="C73" s="5" t="b">
        <v>1</v>
      </c>
      <c r="D73" s="24" t="s">
        <v>390</v>
      </c>
      <c r="E73">
        <f>VLOOKUP(D73,tmdl_actions_table!$A$2:$G$60,3,FALSE)</f>
        <v>2012</v>
      </c>
      <c r="F73" t="str">
        <f>VLOOKUP(D73,tmdl_actions_table!$A$2:$G$60,2,FALSE)</f>
        <v>Tualatin Subbasin Total Maximum Daily Load and Water Quality Management Plan</v>
      </c>
    </row>
    <row r="74" spans="1:6" x14ac:dyDescent="0.25">
      <c r="A74" t="s">
        <v>126</v>
      </c>
      <c r="B74" t="s">
        <v>290</v>
      </c>
      <c r="C74" s="5" t="b">
        <v>1</v>
      </c>
      <c r="D74" s="24" t="s">
        <v>390</v>
      </c>
      <c r="E74">
        <f>VLOOKUP(D74,tmdl_actions_table!$A$2:$G$60,3,FALSE)</f>
        <v>2012</v>
      </c>
      <c r="F74" t="str">
        <f>VLOOKUP(D74,tmdl_actions_table!$A$2:$G$60,2,FALSE)</f>
        <v>Tualatin Subbasin Total Maximum Daily Load and Water Quality Management Plan</v>
      </c>
    </row>
    <row r="75" spans="1:6" x14ac:dyDescent="0.25">
      <c r="A75" t="s">
        <v>125</v>
      </c>
      <c r="B75" t="s">
        <v>291</v>
      </c>
      <c r="C75" s="5" t="b">
        <v>1</v>
      </c>
      <c r="D75" s="24" t="s">
        <v>390</v>
      </c>
      <c r="E75">
        <f>VLOOKUP(D75,tmdl_actions_table!$A$2:$G$60,3,FALSE)</f>
        <v>2012</v>
      </c>
      <c r="F75" t="str">
        <f>VLOOKUP(D75,tmdl_actions_table!$A$2:$G$60,2,FALSE)</f>
        <v>Tualatin Subbasin Total Maximum Daily Load and Water Quality Management Plan</v>
      </c>
    </row>
    <row r="76" spans="1:6" x14ac:dyDescent="0.25">
      <c r="A76" t="s">
        <v>199</v>
      </c>
      <c r="B76" t="s">
        <v>292</v>
      </c>
      <c r="C76" s="5" t="b">
        <v>1</v>
      </c>
      <c r="D76" s="5" t="s">
        <v>382</v>
      </c>
      <c r="E76">
        <f>VLOOKUP(D76,tmdl_actions_table!$A$2:$G$60,3,FALSE)</f>
        <v>2019</v>
      </c>
      <c r="F76" t="str">
        <f>VLOOKUP(D76,tmdl_actions_table!$A$2:$G$60,2,FALSE)</f>
        <v>Upper Klamath and Lost River Subbasins Nutrient TMDL and Water Quality Management Plan</v>
      </c>
    </row>
    <row r="77" spans="1:6" x14ac:dyDescent="0.25">
      <c r="A77" t="s">
        <v>200</v>
      </c>
      <c r="B77" t="s">
        <v>187</v>
      </c>
      <c r="C77" s="5" t="b">
        <v>0</v>
      </c>
      <c r="D77" s="5" t="s">
        <v>382</v>
      </c>
      <c r="E77">
        <f>VLOOKUP(D77,tmdl_actions_table!$A$2:$G$60,3,FALSE)</f>
        <v>2019</v>
      </c>
      <c r="F77" t="str">
        <f>VLOOKUP(D77,tmdl_actions_table!$A$2:$G$60,2,FALSE)</f>
        <v>Upper Klamath and Lost River Subbasins Nutrient TMDL and Water Quality Management Plan</v>
      </c>
    </row>
    <row r="78" spans="1:6" x14ac:dyDescent="0.25">
      <c r="A78" t="s">
        <v>201</v>
      </c>
      <c r="B78" t="s">
        <v>188</v>
      </c>
      <c r="C78" s="5" t="b">
        <v>1</v>
      </c>
      <c r="D78" s="5" t="s">
        <v>382</v>
      </c>
      <c r="E78">
        <f>VLOOKUP(D78,tmdl_actions_table!$A$2:$G$60,3,FALSE)</f>
        <v>2019</v>
      </c>
      <c r="F78" t="str">
        <f>VLOOKUP(D78,tmdl_actions_table!$A$2:$G$60,2,FALSE)</f>
        <v>Upper Klamath and Lost River Subbasins Nutrient TMDL and Water Quality Management Plan</v>
      </c>
    </row>
    <row r="79" spans="1:6" x14ac:dyDescent="0.25">
      <c r="A79" t="s">
        <v>202</v>
      </c>
      <c r="B79" t="s">
        <v>189</v>
      </c>
      <c r="C79" s="5" t="b">
        <v>1</v>
      </c>
      <c r="D79" s="5" t="s">
        <v>382</v>
      </c>
      <c r="E79">
        <f>VLOOKUP(D79,tmdl_actions_table!$A$2:$G$60,3,FALSE)</f>
        <v>2019</v>
      </c>
      <c r="F79" t="str">
        <f>VLOOKUP(D79,tmdl_actions_table!$A$2:$G$60,2,FALSE)</f>
        <v>Upper Klamath and Lost River Subbasins Nutrient TMDL and Water Quality Management Plan</v>
      </c>
    </row>
    <row r="80" spans="1:6" x14ac:dyDescent="0.25">
      <c r="A80" t="s">
        <v>203</v>
      </c>
      <c r="B80" t="s">
        <v>190</v>
      </c>
      <c r="C80" s="5" t="b">
        <v>1</v>
      </c>
      <c r="D80" s="5" t="s">
        <v>382</v>
      </c>
      <c r="E80">
        <f>VLOOKUP(D80,tmdl_actions_table!$A$2:$G$60,3,FALSE)</f>
        <v>2019</v>
      </c>
      <c r="F80" t="str">
        <f>VLOOKUP(D80,tmdl_actions_table!$A$2:$G$60,2,FALSE)</f>
        <v>Upper Klamath and Lost River Subbasins Nutrient TMDL and Water Quality Management Plan</v>
      </c>
    </row>
    <row r="81" spans="1:6" x14ac:dyDescent="0.25">
      <c r="A81" t="s">
        <v>204</v>
      </c>
      <c r="B81" t="s">
        <v>191</v>
      </c>
      <c r="C81" s="5" t="b">
        <v>1</v>
      </c>
      <c r="D81" s="5" t="s">
        <v>382</v>
      </c>
      <c r="E81">
        <f>VLOOKUP(D81,tmdl_actions_table!$A$2:$G$60,3,FALSE)</f>
        <v>2019</v>
      </c>
      <c r="F81" t="str">
        <f>VLOOKUP(D81,tmdl_actions_table!$A$2:$G$60,2,FALSE)</f>
        <v>Upper Klamath and Lost River Subbasins Nutrient TMDL and Water Quality Management Plan</v>
      </c>
    </row>
    <row r="82" spans="1:6" x14ac:dyDescent="0.25">
      <c r="A82" t="s">
        <v>205</v>
      </c>
      <c r="B82" t="s">
        <v>192</v>
      </c>
      <c r="C82" s="5" t="b">
        <v>1</v>
      </c>
      <c r="D82" s="5" t="s">
        <v>382</v>
      </c>
      <c r="E82">
        <f>VLOOKUP(D82,tmdl_actions_table!$A$2:$G$60,3,FALSE)</f>
        <v>2019</v>
      </c>
      <c r="F82" t="str">
        <f>VLOOKUP(D82,tmdl_actions_table!$A$2:$G$60,2,FALSE)</f>
        <v>Upper Klamath and Lost River Subbasins Nutrient TMDL and Water Quality Management Plan</v>
      </c>
    </row>
    <row r="83" spans="1:6" x14ac:dyDescent="0.25">
      <c r="A83" t="s">
        <v>208</v>
      </c>
      <c r="B83" s="14" t="s">
        <v>184</v>
      </c>
      <c r="C83" s="5" t="b">
        <v>0</v>
      </c>
      <c r="D83" s="5" t="s">
        <v>382</v>
      </c>
      <c r="E83">
        <f>VLOOKUP(D83,tmdl_actions_table!$A$2:$G$60,3,FALSE)</f>
        <v>2019</v>
      </c>
      <c r="F83" t="str">
        <f>VLOOKUP(D83,tmdl_actions_table!$A$2:$G$60,2,FALSE)</f>
        <v>Upper Klamath and Lost River Subbasins Nutrient TMDL and Water Quality Management Plan</v>
      </c>
    </row>
    <row r="84" spans="1:6" x14ac:dyDescent="0.25">
      <c r="A84" t="s">
        <v>209</v>
      </c>
      <c r="B84" s="14" t="s">
        <v>185</v>
      </c>
      <c r="C84" s="5" t="b">
        <v>0</v>
      </c>
      <c r="D84" s="5" t="s">
        <v>382</v>
      </c>
      <c r="E84">
        <f>VLOOKUP(D84,tmdl_actions_table!$A$2:$G$60,3,FALSE)</f>
        <v>2019</v>
      </c>
      <c r="F84" t="str">
        <f>VLOOKUP(D84,tmdl_actions_table!$A$2:$G$60,2,FALSE)</f>
        <v>Upper Klamath and Lost River Subbasins Nutrient TMDL and Water Quality Management Plan</v>
      </c>
    </row>
    <row r="85" spans="1:6" x14ac:dyDescent="0.25">
      <c r="A85" t="s">
        <v>210</v>
      </c>
      <c r="B85" s="14" t="s">
        <v>186</v>
      </c>
      <c r="C85" s="5" t="b">
        <v>0</v>
      </c>
      <c r="D85" s="5" t="s">
        <v>382</v>
      </c>
      <c r="E85">
        <f>VLOOKUP(D85,tmdl_actions_table!$A$2:$G$60,3,FALSE)</f>
        <v>2019</v>
      </c>
      <c r="F85" t="str">
        <f>VLOOKUP(D85,tmdl_actions_table!$A$2:$G$60,2,FALSE)</f>
        <v>Upper Klamath and Lost River Subbasins Nutrient TMDL and Water Quality Management Plan</v>
      </c>
    </row>
    <row r="86" spans="1:6" x14ac:dyDescent="0.25">
      <c r="A86" t="s">
        <v>206</v>
      </c>
      <c r="B86" t="s">
        <v>193</v>
      </c>
      <c r="C86" s="5" t="b">
        <v>1</v>
      </c>
      <c r="D86" s="5" t="s">
        <v>382</v>
      </c>
      <c r="E86">
        <f>VLOOKUP(D86,tmdl_actions_table!$A$2:$G$60,3,FALSE)</f>
        <v>2019</v>
      </c>
      <c r="F86" t="str">
        <f>VLOOKUP(D86,tmdl_actions_table!$A$2:$G$60,2,FALSE)</f>
        <v>Upper Klamath and Lost River Subbasins Nutrient TMDL and Water Quality Management Plan</v>
      </c>
    </row>
    <row r="87" spans="1:6" x14ac:dyDescent="0.25">
      <c r="A87" t="s">
        <v>211</v>
      </c>
      <c r="B87" s="14" t="s">
        <v>183</v>
      </c>
      <c r="C87" s="5" t="b">
        <v>0</v>
      </c>
      <c r="D87" s="5" t="s">
        <v>382</v>
      </c>
      <c r="E87">
        <f>VLOOKUP(D87,tmdl_actions_table!$A$2:$G$60,3,FALSE)</f>
        <v>2019</v>
      </c>
      <c r="F87" t="str">
        <f>VLOOKUP(D87,tmdl_actions_table!$A$2:$G$60,2,FALSE)</f>
        <v>Upper Klamath and Lost River Subbasins Nutrient TMDL and Water Quality Management Plan</v>
      </c>
    </row>
    <row r="88" spans="1:6" x14ac:dyDescent="0.25">
      <c r="A88" t="s">
        <v>212</v>
      </c>
      <c r="B88" s="14" t="s">
        <v>179</v>
      </c>
      <c r="C88" s="5" t="b">
        <v>0</v>
      </c>
      <c r="D88" s="5" t="s">
        <v>382</v>
      </c>
      <c r="E88">
        <f>VLOOKUP(D88,tmdl_actions_table!$A$2:$G$60,3,FALSE)</f>
        <v>2019</v>
      </c>
      <c r="F88" t="str">
        <f>VLOOKUP(D88,tmdl_actions_table!$A$2:$G$60,2,FALSE)</f>
        <v>Upper Klamath and Lost River Subbasins Nutrient TMDL and Water Quality Management Plan</v>
      </c>
    </row>
    <row r="89" spans="1:6" x14ac:dyDescent="0.25">
      <c r="A89" t="s">
        <v>213</v>
      </c>
      <c r="B89" s="14" t="s">
        <v>178</v>
      </c>
      <c r="C89" s="5" t="b">
        <v>0</v>
      </c>
      <c r="D89" s="5" t="s">
        <v>382</v>
      </c>
      <c r="E89">
        <f>VLOOKUP(D89,tmdl_actions_table!$A$2:$G$60,3,FALSE)</f>
        <v>2019</v>
      </c>
      <c r="F89" t="str">
        <f>VLOOKUP(D89,tmdl_actions_table!$A$2:$G$60,2,FALSE)</f>
        <v>Upper Klamath and Lost River Subbasins Nutrient TMDL and Water Quality Management Plan</v>
      </c>
    </row>
    <row r="90" spans="1:6" x14ac:dyDescent="0.25">
      <c r="A90" t="s">
        <v>214</v>
      </c>
      <c r="B90" s="14" t="s">
        <v>180</v>
      </c>
      <c r="C90" s="5" t="b">
        <v>0</v>
      </c>
      <c r="D90" s="5" t="s">
        <v>382</v>
      </c>
      <c r="E90">
        <f>VLOOKUP(D90,tmdl_actions_table!$A$2:$G$60,3,FALSE)</f>
        <v>2019</v>
      </c>
      <c r="F90" t="str">
        <f>VLOOKUP(D90,tmdl_actions_table!$A$2:$G$60,2,FALSE)</f>
        <v>Upper Klamath and Lost River Subbasins Nutrient TMDL and Water Quality Management Plan</v>
      </c>
    </row>
    <row r="91" spans="1:6" x14ac:dyDescent="0.25">
      <c r="A91" t="s">
        <v>215</v>
      </c>
      <c r="B91" s="14" t="s">
        <v>181</v>
      </c>
      <c r="C91" s="5" t="b">
        <v>0</v>
      </c>
      <c r="D91" s="5" t="s">
        <v>382</v>
      </c>
      <c r="E91">
        <f>VLOOKUP(D91,tmdl_actions_table!$A$2:$G$60,3,FALSE)</f>
        <v>2019</v>
      </c>
      <c r="F91" t="str">
        <f>VLOOKUP(D91,tmdl_actions_table!$A$2:$G$60,2,FALSE)</f>
        <v>Upper Klamath and Lost River Subbasins Nutrient TMDL and Water Quality Management Plan</v>
      </c>
    </row>
    <row r="92" spans="1:6" x14ac:dyDescent="0.25">
      <c r="A92" t="s">
        <v>216</v>
      </c>
      <c r="B92" s="14" t="s">
        <v>182</v>
      </c>
      <c r="C92" s="5" t="b">
        <v>0</v>
      </c>
      <c r="D92" s="5" t="s">
        <v>382</v>
      </c>
      <c r="E92">
        <f>VLOOKUP(D92,tmdl_actions_table!$A$2:$G$60,3,FALSE)</f>
        <v>2019</v>
      </c>
      <c r="F92" t="str">
        <f>VLOOKUP(D92,tmdl_actions_table!$A$2:$G$60,2,FALSE)</f>
        <v>Upper Klamath and Lost River Subbasins Nutrient TMDL and Water Quality Management Plan</v>
      </c>
    </row>
    <row r="93" spans="1:6" x14ac:dyDescent="0.25">
      <c r="A93" t="s">
        <v>225</v>
      </c>
      <c r="B93" t="s">
        <v>35</v>
      </c>
      <c r="C93" s="5" t="b">
        <v>1</v>
      </c>
      <c r="D93" s="5" t="s">
        <v>382</v>
      </c>
      <c r="E93">
        <f>VLOOKUP(D93,tmdl_actions_table!$A$2:$G$60,3,FALSE)</f>
        <v>2019</v>
      </c>
      <c r="F93" t="str">
        <f>VLOOKUP(D93,tmdl_actions_table!$A$2:$G$60,2,FALSE)</f>
        <v>Upper Klamath and Lost River Subbasins Nutrient TMDL and Water Quality Management Plan</v>
      </c>
    </row>
    <row r="94" spans="1:6" x14ac:dyDescent="0.25">
      <c r="A94" t="s">
        <v>218</v>
      </c>
      <c r="B94" t="s">
        <v>194</v>
      </c>
      <c r="C94" s="5" t="b">
        <v>1</v>
      </c>
      <c r="D94" s="5" t="s">
        <v>382</v>
      </c>
      <c r="E94">
        <f>VLOOKUP(D94,tmdl_actions_table!$A$2:$G$60,3,FALSE)</f>
        <v>2019</v>
      </c>
      <c r="F94" t="str">
        <f>VLOOKUP(D94,tmdl_actions_table!$A$2:$G$60,2,FALSE)</f>
        <v>Upper Klamath and Lost River Subbasins Nutrient TMDL and Water Quality Management Plan</v>
      </c>
    </row>
    <row r="95" spans="1:6" x14ac:dyDescent="0.25">
      <c r="A95" t="s">
        <v>220</v>
      </c>
      <c r="B95" t="s">
        <v>195</v>
      </c>
      <c r="C95" s="5" t="b">
        <v>1</v>
      </c>
      <c r="D95" s="5" t="s">
        <v>382</v>
      </c>
      <c r="E95">
        <f>VLOOKUP(D95,tmdl_actions_table!$A$2:$G$60,3,FALSE)</f>
        <v>2019</v>
      </c>
      <c r="F95" t="str">
        <f>VLOOKUP(D95,tmdl_actions_table!$A$2:$G$60,2,FALSE)</f>
        <v>Upper Klamath and Lost River Subbasins Nutrient TMDL and Water Quality Management Plan</v>
      </c>
    </row>
    <row r="96" spans="1:6" x14ac:dyDescent="0.25">
      <c r="A96" t="s">
        <v>221</v>
      </c>
      <c r="B96" t="s">
        <v>196</v>
      </c>
      <c r="C96" s="5" t="b">
        <v>1</v>
      </c>
      <c r="D96" s="5" t="s">
        <v>382</v>
      </c>
      <c r="E96">
        <f>VLOOKUP(D96,tmdl_actions_table!$A$2:$G$60,3,FALSE)</f>
        <v>2019</v>
      </c>
      <c r="F96" t="str">
        <f>VLOOKUP(D96,tmdl_actions_table!$A$2:$G$60,2,FALSE)</f>
        <v>Upper Klamath and Lost River Subbasins Nutrient TMDL and Water Quality Management Plan</v>
      </c>
    </row>
    <row r="97" spans="1:6" x14ac:dyDescent="0.25">
      <c r="A97" t="s">
        <v>222</v>
      </c>
      <c r="B97" t="s">
        <v>176</v>
      </c>
      <c r="C97" s="5" t="b">
        <v>0</v>
      </c>
      <c r="D97" s="5" t="s">
        <v>382</v>
      </c>
      <c r="E97">
        <f>VLOOKUP(D97,tmdl_actions_table!$A$2:$G$60,3,FALSE)</f>
        <v>2019</v>
      </c>
      <c r="F97" t="str">
        <f>VLOOKUP(D97,tmdl_actions_table!$A$2:$G$60,2,FALSE)</f>
        <v>Upper Klamath and Lost River Subbasins Nutrient TMDL and Water Quality Management Plan</v>
      </c>
    </row>
    <row r="98" spans="1:6" x14ac:dyDescent="0.25">
      <c r="A98" s="13" t="s">
        <v>223</v>
      </c>
      <c r="B98" s="13" t="s">
        <v>198</v>
      </c>
      <c r="C98" s="5" t="b">
        <v>0</v>
      </c>
      <c r="D98" s="5" t="s">
        <v>382</v>
      </c>
      <c r="E98">
        <f>VLOOKUP(D98,tmdl_actions_table!$A$2:$G$60,3,FALSE)</f>
        <v>2019</v>
      </c>
      <c r="F98" t="str">
        <f>VLOOKUP(D98,tmdl_actions_table!$A$2:$G$60,2,FALSE)</f>
        <v>Upper Klamath and Lost River Subbasins Nutrient TMDL and Water Quality Management Plan</v>
      </c>
    </row>
    <row r="99" spans="1:6" x14ac:dyDescent="0.25">
      <c r="A99" t="s">
        <v>224</v>
      </c>
      <c r="B99" t="s">
        <v>197</v>
      </c>
      <c r="C99" s="5" t="b">
        <v>1</v>
      </c>
      <c r="D99" s="5" t="s">
        <v>382</v>
      </c>
      <c r="E99">
        <f>VLOOKUP(D99,tmdl_actions_table!$A$2:$G$60,3,FALSE)</f>
        <v>2019</v>
      </c>
      <c r="F99" t="str">
        <f>VLOOKUP(D99,tmdl_actions_table!$A$2:$G$60,2,FALSE)</f>
        <v>Upper Klamath and Lost River Subbasins Nutrient TMDL and Water Quality Management Plan</v>
      </c>
    </row>
    <row r="100" spans="1:6" x14ac:dyDescent="0.25">
      <c r="A100" t="s">
        <v>226</v>
      </c>
      <c r="B100" t="s">
        <v>283</v>
      </c>
      <c r="C100" s="5" t="b">
        <v>1</v>
      </c>
      <c r="D100" s="5" t="s">
        <v>383</v>
      </c>
      <c r="E100">
        <f>VLOOKUP(D100,tmdl_actions_table!$A$2:$G$60,3,FALSE)</f>
        <v>2019</v>
      </c>
      <c r="F100" t="str">
        <f>VLOOKUP(D100,tmdl_actions_table!$A$2:$G$60,2,FALSE)</f>
        <v>Upper Klamath and Lost Subbasins Temperature TMDL and Water Quality Management Plan</v>
      </c>
    </row>
    <row r="101" spans="1:6" x14ac:dyDescent="0.25">
      <c r="A101" t="s">
        <v>207</v>
      </c>
      <c r="B101" t="s">
        <v>39</v>
      </c>
      <c r="C101" s="5" t="b">
        <v>1</v>
      </c>
      <c r="D101" s="5" t="s">
        <v>383</v>
      </c>
      <c r="E101">
        <f>VLOOKUP(D101,tmdl_actions_table!$A$2:$G$60,3,FALSE)</f>
        <v>2019</v>
      </c>
      <c r="F101" t="str">
        <f>VLOOKUP(D101,tmdl_actions_table!$A$2:$G$60,2,FALSE)</f>
        <v>Upper Klamath and Lost Subbasins Temperature TMDL and Water Quality Management Plan</v>
      </c>
    </row>
    <row r="102" spans="1:6" x14ac:dyDescent="0.25">
      <c r="A102" t="s">
        <v>217</v>
      </c>
      <c r="B102" t="s">
        <v>35</v>
      </c>
      <c r="C102" s="5" t="b">
        <v>1</v>
      </c>
      <c r="D102" s="5" t="s">
        <v>383</v>
      </c>
      <c r="E102">
        <f>VLOOKUP(D102,tmdl_actions_table!$A$2:$G$60,3,FALSE)</f>
        <v>2019</v>
      </c>
      <c r="F102" t="str">
        <f>VLOOKUP(D102,tmdl_actions_table!$A$2:$G$60,2,FALSE)</f>
        <v>Upper Klamath and Lost Subbasins Temperature TMDL and Water Quality Management Plan</v>
      </c>
    </row>
    <row r="103" spans="1:6" x14ac:dyDescent="0.25">
      <c r="A103" t="s">
        <v>219</v>
      </c>
      <c r="B103" t="s">
        <v>38</v>
      </c>
      <c r="C103" s="5" t="b">
        <v>1</v>
      </c>
      <c r="D103" s="5" t="s">
        <v>383</v>
      </c>
      <c r="E103">
        <f>VLOOKUP(D103,tmdl_actions_table!$A$2:$G$60,3,FALSE)</f>
        <v>2019</v>
      </c>
      <c r="F103" t="str">
        <f>VLOOKUP(D103,tmdl_actions_table!$A$2:$G$60,2,FALSE)</f>
        <v>Upper Klamath and Lost Subbasins Temperature TMDL and Water Quality Management Plan</v>
      </c>
    </row>
    <row r="104" spans="1:6" x14ac:dyDescent="0.25">
      <c r="A104" t="s">
        <v>156</v>
      </c>
      <c r="B104" t="s">
        <v>31</v>
      </c>
      <c r="C104" s="5" t="b">
        <v>1</v>
      </c>
      <c r="D104" s="5" t="s">
        <v>675</v>
      </c>
      <c r="E104">
        <f>VLOOKUP(D104,tmdl_actions_table!$A$2:$G$60,3,FALSE)</f>
        <v>2003</v>
      </c>
      <c r="F104" t="str">
        <f>VLOOKUP(D104,tmdl_actions_table!$A$2:$G$60,2,FALSE)</f>
        <v>Snake River - Hells Canyon Total Maximum Daily Load (TMDL)</v>
      </c>
    </row>
    <row r="105" spans="1:6" x14ac:dyDescent="0.25">
      <c r="A105" t="s">
        <v>155</v>
      </c>
      <c r="B105" t="s">
        <v>32</v>
      </c>
      <c r="C105" s="5" t="b">
        <v>1</v>
      </c>
      <c r="D105" s="5" t="s">
        <v>675</v>
      </c>
      <c r="E105">
        <f>VLOOKUP(D105,tmdl_actions_table!$A$2:$G$60,3,FALSE)</f>
        <v>2003</v>
      </c>
      <c r="F105" t="str">
        <f>VLOOKUP(D105,tmdl_actions_table!$A$2:$G$60,2,FALSE)</f>
        <v>Snake River - Hells Canyon Total Maximum Daily Load (TMDL)</v>
      </c>
    </row>
    <row r="106" spans="1:6" x14ac:dyDescent="0.25">
      <c r="A106" t="s">
        <v>154</v>
      </c>
      <c r="B106" t="s">
        <v>30</v>
      </c>
      <c r="C106" s="5" t="b">
        <v>1</v>
      </c>
      <c r="D106" s="5" t="s">
        <v>675</v>
      </c>
      <c r="E106">
        <f>VLOOKUP(D106,tmdl_actions_table!$A$2:$G$60,3,FALSE)</f>
        <v>2003</v>
      </c>
      <c r="F106" t="str">
        <f>VLOOKUP(D106,tmdl_actions_table!$A$2:$G$60,2,FALSE)</f>
        <v>Snake River - Hells Canyon Total Maximum Daily Load (TMDL)</v>
      </c>
    </row>
    <row r="107" spans="1:6" x14ac:dyDescent="0.25">
      <c r="A107" t="s">
        <v>153</v>
      </c>
      <c r="B107" t="s">
        <v>33</v>
      </c>
      <c r="C107" s="5" t="b">
        <v>1</v>
      </c>
      <c r="D107" s="5" t="s">
        <v>675</v>
      </c>
      <c r="E107">
        <f>VLOOKUP(D107,tmdl_actions_table!$A$2:$G$60,3,FALSE)</f>
        <v>2003</v>
      </c>
      <c r="F107" t="str">
        <f>VLOOKUP(D107,tmdl_actions_table!$A$2:$G$60,2,FALSE)</f>
        <v>Snake River - Hells Canyon Total Maximum Daily Load (TMDL)</v>
      </c>
    </row>
    <row r="108" spans="1:6" x14ac:dyDescent="0.25">
      <c r="A108" t="s">
        <v>152</v>
      </c>
      <c r="B108" t="s">
        <v>14</v>
      </c>
      <c r="C108" s="5" t="b">
        <v>1</v>
      </c>
      <c r="D108" s="5" t="s">
        <v>675</v>
      </c>
      <c r="E108">
        <f>VLOOKUP(D108,tmdl_actions_table!$A$2:$G$60,3,FALSE)</f>
        <v>2003</v>
      </c>
      <c r="F108" t="str">
        <f>VLOOKUP(D108,tmdl_actions_table!$A$2:$G$60,2,FALSE)</f>
        <v>Snake River - Hells Canyon Total Maximum Daily Load (TMDL)</v>
      </c>
    </row>
  </sheetData>
  <sortState xmlns:xlrd2="http://schemas.microsoft.com/office/spreadsheetml/2017/richdata2" ref="A2:F108">
    <sortCondition ref="E2:E108"/>
    <sortCondition ref="A2:A10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02"/>
  <sheetViews>
    <sheetView workbookViewId="0">
      <pane ySplit="1" topLeftCell="A2" activePane="bottomLeft" state="frozen"/>
      <selection pane="bottomLeft" activeCell="D222" sqref="D222"/>
    </sheetView>
  </sheetViews>
  <sheetFormatPr defaultColWidth="8.85546875" defaultRowHeight="15" x14ac:dyDescent="0.25"/>
  <cols>
    <col min="1" max="1" width="45.42578125" customWidth="1"/>
    <col min="2" max="2" width="18.42578125" bestFit="1" customWidth="1"/>
    <col min="3" max="3" width="15.7109375" bestFit="1" customWidth="1"/>
    <col min="4" max="4" width="84.85546875" style="5" bestFit="1" customWidth="1"/>
    <col min="5" max="6" width="53" style="5" customWidth="1"/>
    <col min="7" max="7" width="67.5703125" style="5" customWidth="1"/>
    <col min="8" max="8" width="17.5703125" style="5" customWidth="1"/>
    <col min="9" max="9" width="17.140625" style="2" customWidth="1"/>
    <col min="10" max="10" width="15.85546875" style="2" bestFit="1" customWidth="1"/>
    <col min="11" max="11" width="32.85546875" style="2" bestFit="1" customWidth="1"/>
    <col min="12" max="12" width="13.28515625" style="2" customWidth="1"/>
    <col min="13" max="13" width="16.42578125" style="2" customWidth="1"/>
    <col min="14" max="14" width="77.85546875" bestFit="1" customWidth="1"/>
    <col min="15" max="15" width="72" bestFit="1" customWidth="1"/>
    <col min="16" max="16" width="51.7109375" customWidth="1"/>
  </cols>
  <sheetData>
    <row r="1" spans="1:16" x14ac:dyDescent="0.25">
      <c r="A1" s="4" t="s">
        <v>248</v>
      </c>
      <c r="B1" s="15" t="s">
        <v>247</v>
      </c>
      <c r="C1" s="15" t="s">
        <v>356</v>
      </c>
      <c r="D1" s="15" t="s">
        <v>229</v>
      </c>
      <c r="E1" s="4" t="s">
        <v>228</v>
      </c>
      <c r="F1" s="4" t="s">
        <v>227</v>
      </c>
      <c r="G1" s="4" t="s">
        <v>328</v>
      </c>
      <c r="H1" s="4" t="s">
        <v>236</v>
      </c>
      <c r="I1" s="1" t="s">
        <v>234</v>
      </c>
      <c r="J1" s="1" t="s">
        <v>233</v>
      </c>
      <c r="K1" s="1" t="s">
        <v>235</v>
      </c>
      <c r="L1" s="1" t="s">
        <v>232</v>
      </c>
      <c r="M1" s="1" t="s">
        <v>231</v>
      </c>
      <c r="N1" s="1" t="s">
        <v>238</v>
      </c>
      <c r="O1" s="1" t="s">
        <v>237</v>
      </c>
      <c r="P1" s="21" t="s">
        <v>401</v>
      </c>
    </row>
    <row r="2" spans="1:16" x14ac:dyDescent="0.25">
      <c r="A2" t="s">
        <v>325</v>
      </c>
      <c r="B2">
        <f>VLOOKUP(A2,geo_id_table!$A$2:$F$107,4,FALSE)</f>
        <v>2039</v>
      </c>
      <c r="C2">
        <f>VLOOKUP(A2,geo_id_table!$A$2:$F$107,5,FALSE)</f>
        <v>1988</v>
      </c>
      <c r="D2" s="5" t="str">
        <f>VLOOKUP(A2,geo_id_table!$A$2:$F$107,6,FALSE)</f>
        <v>Garrison Lake TMDL</v>
      </c>
      <c r="E2" s="5" t="s">
        <v>0</v>
      </c>
      <c r="F2" s="20" t="s">
        <v>263</v>
      </c>
      <c r="G2" s="5" t="s">
        <v>120</v>
      </c>
      <c r="H2" s="5" t="s">
        <v>6</v>
      </c>
      <c r="I2" s="2">
        <v>25</v>
      </c>
      <c r="J2" s="2" t="s">
        <v>3</v>
      </c>
      <c r="K2" s="2" t="s">
        <v>84</v>
      </c>
      <c r="L2" s="3">
        <v>43466</v>
      </c>
      <c r="M2" s="3">
        <v>43830</v>
      </c>
    </row>
    <row r="3" spans="1:16" x14ac:dyDescent="0.25">
      <c r="A3" t="s">
        <v>377</v>
      </c>
      <c r="B3">
        <f>VLOOKUP(A3,geo_id_table!$A$2:$F$107,4,FALSE)</f>
        <v>2035</v>
      </c>
      <c r="C3">
        <f>VLOOKUP(A3,geo_id_table!$A$2:$F$107,5,FALSE)</f>
        <v>1991</v>
      </c>
      <c r="D3" s="5" t="str">
        <f>VLOOKUP(A3,geo_id_table!$A$2:$F$107,6,FALSE)</f>
        <v>Bear Creek TMDL</v>
      </c>
      <c r="E3" s="5" t="s">
        <v>61</v>
      </c>
      <c r="G3" s="5" t="s">
        <v>59</v>
      </c>
      <c r="H3" s="5" t="s">
        <v>6</v>
      </c>
      <c r="I3" s="2">
        <v>0.25</v>
      </c>
      <c r="J3" s="2" t="s">
        <v>12</v>
      </c>
      <c r="K3" s="2" t="s">
        <v>84</v>
      </c>
      <c r="L3" s="3">
        <v>43586</v>
      </c>
      <c r="M3" s="3">
        <v>43784</v>
      </c>
    </row>
    <row r="4" spans="1:16" x14ac:dyDescent="0.25">
      <c r="A4" t="s">
        <v>377</v>
      </c>
      <c r="B4">
        <f>VLOOKUP(A4,geo_id_table!$A$2:$F$107,4,FALSE)</f>
        <v>2035</v>
      </c>
      <c r="C4">
        <f>VLOOKUP(A4,geo_id_table!$A$2:$F$107,5,FALSE)</f>
        <v>1991</v>
      </c>
      <c r="D4" s="5" t="str">
        <f>VLOOKUP(A4,geo_id_table!$A$2:$F$107,6,FALSE)</f>
        <v>Bear Creek TMDL</v>
      </c>
      <c r="E4" s="5" t="s">
        <v>42</v>
      </c>
      <c r="F4" s="5" t="s">
        <v>266</v>
      </c>
      <c r="G4" s="5" t="s">
        <v>59</v>
      </c>
      <c r="H4" s="5" t="s">
        <v>6</v>
      </c>
      <c r="I4" s="2">
        <v>2</v>
      </c>
      <c r="J4" s="2" t="s">
        <v>12</v>
      </c>
      <c r="K4" s="2" t="s">
        <v>84</v>
      </c>
      <c r="L4" s="3">
        <v>43586</v>
      </c>
      <c r="M4" s="3">
        <v>43784</v>
      </c>
    </row>
    <row r="5" spans="1:16" x14ac:dyDescent="0.25">
      <c r="A5" t="s">
        <v>378</v>
      </c>
      <c r="B5">
        <f>VLOOKUP(A5,geo_id_table!$A$2:$F$107,4,FALSE)</f>
        <v>2035</v>
      </c>
      <c r="C5">
        <f>VLOOKUP(A5,geo_id_table!$A$2:$F$107,5,FALSE)</f>
        <v>1991</v>
      </c>
      <c r="D5" s="5" t="str">
        <f>VLOOKUP(A5,geo_id_table!$A$2:$F$107,6,FALSE)</f>
        <v>Bear Creek TMDL</v>
      </c>
      <c r="E5" s="5" t="s">
        <v>42</v>
      </c>
      <c r="F5" s="5" t="s">
        <v>266</v>
      </c>
      <c r="G5" s="5" t="s">
        <v>59</v>
      </c>
      <c r="H5" s="5" t="s">
        <v>6</v>
      </c>
      <c r="I5" s="2">
        <v>2.5</v>
      </c>
      <c r="J5" s="2" t="s">
        <v>12</v>
      </c>
      <c r="K5" s="2" t="s">
        <v>85</v>
      </c>
      <c r="L5" s="3">
        <v>43770</v>
      </c>
      <c r="M5" s="3">
        <v>43585</v>
      </c>
    </row>
    <row r="6" spans="1:16" x14ac:dyDescent="0.25">
      <c r="A6" t="s">
        <v>379</v>
      </c>
      <c r="B6">
        <f>VLOOKUP(A6,geo_id_table!$A$2:$F$107,4,FALSE)</f>
        <v>2035</v>
      </c>
      <c r="C6">
        <f>VLOOKUP(A6,geo_id_table!$A$2:$F$107,5,FALSE)</f>
        <v>1991</v>
      </c>
      <c r="D6" s="5" t="str">
        <f>VLOOKUP(A6,geo_id_table!$A$2:$F$107,6,FALSE)</f>
        <v>Bear Creek TMDL</v>
      </c>
      <c r="E6" s="5" t="s">
        <v>0</v>
      </c>
      <c r="F6" s="20" t="s">
        <v>263</v>
      </c>
      <c r="G6" s="5" t="s">
        <v>59</v>
      </c>
      <c r="H6" s="5" t="s">
        <v>6</v>
      </c>
      <c r="I6" s="2">
        <v>80</v>
      </c>
      <c r="J6" s="2" t="s">
        <v>3</v>
      </c>
      <c r="K6" s="2" t="s">
        <v>84</v>
      </c>
      <c r="L6" s="3">
        <v>43586</v>
      </c>
      <c r="M6" s="3">
        <v>43769</v>
      </c>
    </row>
    <row r="7" spans="1:16" x14ac:dyDescent="0.25">
      <c r="A7" t="s">
        <v>405</v>
      </c>
      <c r="B7">
        <f>VLOOKUP(A7,geo_id_table!$A$2:$F$107,4,FALSE)</f>
        <v>2038</v>
      </c>
      <c r="C7">
        <f>VLOOKUP(A7,geo_id_table!$A$2:$F$107,5,FALSE)</f>
        <v>1991</v>
      </c>
      <c r="D7" s="5" t="str">
        <f>VLOOKUP(A7,geo_id_table!$A$2:$F$107,6,FALSE)</f>
        <v>Clear Lake Total Maximum Daily Load</v>
      </c>
      <c r="E7" s="5" t="s">
        <v>0</v>
      </c>
      <c r="F7" s="20" t="s">
        <v>263</v>
      </c>
      <c r="G7" s="5" t="s">
        <v>459</v>
      </c>
      <c r="H7" s="5" t="s">
        <v>6</v>
      </c>
      <c r="I7" s="2">
        <v>9</v>
      </c>
      <c r="J7" s="2" t="s">
        <v>3</v>
      </c>
      <c r="K7" s="2" t="s">
        <v>123</v>
      </c>
      <c r="L7" s="3">
        <v>43586</v>
      </c>
      <c r="M7" s="3">
        <v>43738</v>
      </c>
      <c r="P7" t="s">
        <v>457</v>
      </c>
    </row>
    <row r="8" spans="1:16" x14ac:dyDescent="0.25">
      <c r="A8" t="s">
        <v>630</v>
      </c>
      <c r="B8">
        <v>319</v>
      </c>
      <c r="C8">
        <v>1991</v>
      </c>
      <c r="D8" s="5" t="str">
        <f>VLOOKUP(A8,geo_id_table!$A$2:$F$107,6,FALSE)</f>
        <v>Total Maximum Daily Loading (TMDL) for 2,3,7,8-TCDD in the Columbia River Basin</v>
      </c>
      <c r="E8" s="5" t="s">
        <v>517</v>
      </c>
      <c r="G8" s="5" t="s">
        <v>515</v>
      </c>
      <c r="H8" s="5" t="s">
        <v>6</v>
      </c>
      <c r="I8" s="2">
        <v>5.97</v>
      </c>
      <c r="J8" s="2" t="s">
        <v>12</v>
      </c>
      <c r="K8" s="2" t="s">
        <v>15</v>
      </c>
      <c r="L8" s="3">
        <v>43466</v>
      </c>
      <c r="M8" s="3">
        <v>43830</v>
      </c>
      <c r="O8" t="s">
        <v>51</v>
      </c>
      <c r="P8" t="s">
        <v>516</v>
      </c>
    </row>
    <row r="9" spans="1:16" x14ac:dyDescent="0.25">
      <c r="A9" t="s">
        <v>631</v>
      </c>
      <c r="B9">
        <v>319</v>
      </c>
      <c r="C9">
        <v>1991</v>
      </c>
      <c r="D9" s="5" t="str">
        <f>VLOOKUP(A9,geo_id_table!$A$2:$F$107,6,FALSE)</f>
        <v>Total Maximum Daily Loading (TMDL) for 2,3,7,8-TCDD in the Columbia River Basin</v>
      </c>
      <c r="E9" s="5" t="s">
        <v>517</v>
      </c>
      <c r="G9" s="5" t="s">
        <v>515</v>
      </c>
      <c r="H9" s="5" t="s">
        <v>6</v>
      </c>
      <c r="I9" s="2">
        <v>0.54</v>
      </c>
      <c r="J9" s="2" t="s">
        <v>12</v>
      </c>
      <c r="K9" s="2" t="s">
        <v>15</v>
      </c>
      <c r="L9" s="3">
        <v>43466</v>
      </c>
      <c r="M9" s="3">
        <v>43830</v>
      </c>
      <c r="O9" t="s">
        <v>51</v>
      </c>
      <c r="P9" t="s">
        <v>516</v>
      </c>
    </row>
    <row r="10" spans="1:16" x14ac:dyDescent="0.25">
      <c r="A10" t="s">
        <v>454</v>
      </c>
      <c r="B10" s="41">
        <v>1352</v>
      </c>
      <c r="C10" s="42">
        <v>1991</v>
      </c>
      <c r="D10" s="5" t="str">
        <f>VLOOKUP(A10,geo_id_table!$A$2:$F$107,6,FALSE)</f>
        <v>TMDLs for phosphorus in the Yamhill and South Yamhill Rivers</v>
      </c>
      <c r="E10" s="5" t="s">
        <v>0</v>
      </c>
      <c r="F10" s="20" t="s">
        <v>263</v>
      </c>
      <c r="G10" s="5" t="s">
        <v>409</v>
      </c>
      <c r="H10" s="5" t="s">
        <v>6</v>
      </c>
      <c r="I10" s="2">
        <v>70</v>
      </c>
      <c r="J10" s="2" t="s">
        <v>3</v>
      </c>
      <c r="K10" s="2" t="s">
        <v>84</v>
      </c>
      <c r="L10" s="3">
        <v>43586</v>
      </c>
      <c r="M10" s="3">
        <v>43769</v>
      </c>
      <c r="P10" t="s">
        <v>456</v>
      </c>
    </row>
    <row r="11" spans="1:16" x14ac:dyDescent="0.25">
      <c r="A11" t="s">
        <v>170</v>
      </c>
      <c r="B11">
        <f>VLOOKUP(A11,geo_id_table!$A$2:$F$107,4,FALSE)</f>
        <v>310</v>
      </c>
      <c r="C11">
        <f>VLOOKUP(A11,geo_id_table!$A$2:$F$107,5,FALSE)</f>
        <v>1995</v>
      </c>
      <c r="D11" s="5" t="str">
        <f>VLOOKUP(A11,geo_id_table!$A$2:$F$107,6,FALSE)</f>
        <v>Coast Fork Water Quality Report, Total Maximum Daily Load Program</v>
      </c>
      <c r="E11" s="5" t="s">
        <v>113</v>
      </c>
      <c r="G11" s="5" t="s">
        <v>59</v>
      </c>
      <c r="H11" s="5" t="s">
        <v>6</v>
      </c>
      <c r="I11" s="2">
        <v>16</v>
      </c>
      <c r="J11" s="2" t="s">
        <v>3</v>
      </c>
      <c r="K11" s="2" t="s">
        <v>15</v>
      </c>
      <c r="L11" s="3">
        <v>43466</v>
      </c>
      <c r="M11" s="3">
        <v>43830</v>
      </c>
    </row>
    <row r="12" spans="1:16" x14ac:dyDescent="0.25">
      <c r="A12" t="s">
        <v>161</v>
      </c>
      <c r="B12">
        <f>VLOOKUP(A12,geo_id_table!$A$2:$F$107,4,FALSE)</f>
        <v>489</v>
      </c>
      <c r="C12">
        <f>VLOOKUP(A12,geo_id_table!$A$2:$F$107,5,FALSE)</f>
        <v>2000</v>
      </c>
      <c r="D12" s="5" t="str">
        <f>VLOOKUP(A12,geo_id_table!$A$2:$F$107,6,FALSE)</f>
        <v>Upper Grande Ronde River Sub-basin Total Maximum Daily Load (TMDL)</v>
      </c>
      <c r="E12" s="5" t="s">
        <v>114</v>
      </c>
      <c r="G12" s="5" t="s">
        <v>87</v>
      </c>
      <c r="H12" s="5" t="s">
        <v>6</v>
      </c>
      <c r="I12" s="2">
        <v>26</v>
      </c>
      <c r="J12" s="2" t="s">
        <v>3</v>
      </c>
      <c r="K12" s="2" t="s">
        <v>84</v>
      </c>
      <c r="L12" s="3">
        <v>43466</v>
      </c>
      <c r="M12" s="3">
        <v>43830</v>
      </c>
    </row>
    <row r="13" spans="1:16" x14ac:dyDescent="0.25">
      <c r="A13" t="s">
        <v>161</v>
      </c>
      <c r="B13">
        <f>VLOOKUP(A13,geo_id_table!$A$2:$F$107,4,FALSE)</f>
        <v>489</v>
      </c>
      <c r="C13">
        <f>VLOOKUP(A13,geo_id_table!$A$2:$F$107,5,FALSE)</f>
        <v>2000</v>
      </c>
      <c r="D13" s="5" t="str">
        <f>VLOOKUP(A13,geo_id_table!$A$2:$F$107,6,FALSE)</f>
        <v>Upper Grande Ronde River Sub-basin Total Maximum Daily Load (TMDL)</v>
      </c>
      <c r="E13" s="5" t="s">
        <v>114</v>
      </c>
      <c r="G13" s="5" t="s">
        <v>87</v>
      </c>
      <c r="H13" s="5" t="s">
        <v>6</v>
      </c>
      <c r="I13" s="2">
        <v>33</v>
      </c>
      <c r="J13" s="2" t="s">
        <v>3</v>
      </c>
      <c r="K13" s="2" t="s">
        <v>84</v>
      </c>
      <c r="L13" s="3">
        <v>43466</v>
      </c>
      <c r="M13" s="3">
        <v>43830</v>
      </c>
      <c r="N13" t="s">
        <v>115</v>
      </c>
    </row>
    <row r="14" spans="1:16" x14ac:dyDescent="0.25">
      <c r="A14" t="s">
        <v>161</v>
      </c>
      <c r="B14">
        <f>VLOOKUP(A14,geo_id_table!$A$2:$F$107,4,FALSE)</f>
        <v>489</v>
      </c>
      <c r="C14">
        <f>VLOOKUP(A14,geo_id_table!$A$2:$F$107,5,FALSE)</f>
        <v>2000</v>
      </c>
      <c r="D14" s="5" t="str">
        <f>VLOOKUP(A14,geo_id_table!$A$2:$F$107,6,FALSE)</f>
        <v>Upper Grande Ronde River Sub-basin Total Maximum Daily Load (TMDL)</v>
      </c>
      <c r="E14" s="5" t="s">
        <v>113</v>
      </c>
      <c r="G14" s="5" t="s">
        <v>87</v>
      </c>
      <c r="H14" s="5" t="s">
        <v>6</v>
      </c>
      <c r="I14" s="2">
        <v>6</v>
      </c>
      <c r="J14" s="2" t="s">
        <v>3</v>
      </c>
      <c r="K14" s="2" t="s">
        <v>84</v>
      </c>
      <c r="L14" s="3">
        <v>43466</v>
      </c>
      <c r="M14" s="3">
        <v>43830</v>
      </c>
    </row>
    <row r="15" spans="1:16" x14ac:dyDescent="0.25">
      <c r="A15" t="s">
        <v>161</v>
      </c>
      <c r="B15">
        <f>VLOOKUP(A15,geo_id_table!$A$2:$F$107,4,FALSE)</f>
        <v>489</v>
      </c>
      <c r="C15">
        <f>VLOOKUP(A15,geo_id_table!$A$2:$F$107,5,FALSE)</f>
        <v>2000</v>
      </c>
      <c r="D15" s="5" t="str">
        <f>VLOOKUP(A15,geo_id_table!$A$2:$F$107,6,FALSE)</f>
        <v>Upper Grande Ronde River Sub-basin Total Maximum Daily Load (TMDL)</v>
      </c>
      <c r="E15" s="5" t="s">
        <v>113</v>
      </c>
      <c r="G15" s="5" t="s">
        <v>87</v>
      </c>
      <c r="H15" s="5" t="s">
        <v>6</v>
      </c>
      <c r="I15" s="2">
        <v>7</v>
      </c>
      <c r="J15" s="2" t="s">
        <v>3</v>
      </c>
      <c r="K15" s="2" t="s">
        <v>84</v>
      </c>
      <c r="L15" s="3">
        <v>43466</v>
      </c>
      <c r="M15" s="3">
        <v>43830</v>
      </c>
      <c r="N15" t="s">
        <v>115</v>
      </c>
    </row>
    <row r="16" spans="1:16" x14ac:dyDescent="0.25">
      <c r="A16" t="s">
        <v>162</v>
      </c>
      <c r="B16">
        <f>VLOOKUP(A16,geo_id_table!$A$2:$F$107,4,FALSE)</f>
        <v>489</v>
      </c>
      <c r="C16">
        <f>VLOOKUP(A16,geo_id_table!$A$2:$F$107,5,FALSE)</f>
        <v>2000</v>
      </c>
      <c r="D16" s="5" t="str">
        <f>VLOOKUP(A16,geo_id_table!$A$2:$F$107,6,FALSE)</f>
        <v>Upper Grande Ronde River Sub-basin Total Maximum Daily Load (TMDL)</v>
      </c>
      <c r="E16" s="5" t="s">
        <v>114</v>
      </c>
      <c r="G16" s="5" t="s">
        <v>87</v>
      </c>
      <c r="H16" s="5" t="s">
        <v>6</v>
      </c>
      <c r="I16" s="2">
        <v>16</v>
      </c>
      <c r="J16" s="2" t="s">
        <v>3</v>
      </c>
      <c r="K16" s="2" t="s">
        <v>84</v>
      </c>
      <c r="L16" s="3">
        <v>43466</v>
      </c>
      <c r="M16" s="3">
        <v>43830</v>
      </c>
    </row>
    <row r="17" spans="1:14" x14ac:dyDescent="0.25">
      <c r="A17" t="s">
        <v>162</v>
      </c>
      <c r="B17">
        <f>VLOOKUP(A17,geo_id_table!$A$2:$F$107,4,FALSE)</f>
        <v>489</v>
      </c>
      <c r="C17">
        <f>VLOOKUP(A17,geo_id_table!$A$2:$F$107,5,FALSE)</f>
        <v>2000</v>
      </c>
      <c r="D17" s="5" t="str">
        <f>VLOOKUP(A17,geo_id_table!$A$2:$F$107,6,FALSE)</f>
        <v>Upper Grande Ronde River Sub-basin Total Maximum Daily Load (TMDL)</v>
      </c>
      <c r="E17" s="5" t="s">
        <v>114</v>
      </c>
      <c r="G17" s="5" t="s">
        <v>87</v>
      </c>
      <c r="H17" s="5" t="s">
        <v>6</v>
      </c>
      <c r="I17" s="2">
        <v>20</v>
      </c>
      <c r="J17" s="2" t="s">
        <v>3</v>
      </c>
      <c r="K17" s="2" t="s">
        <v>84</v>
      </c>
      <c r="L17" s="3">
        <v>43466</v>
      </c>
      <c r="M17" s="3">
        <v>43830</v>
      </c>
      <c r="N17" t="s">
        <v>115</v>
      </c>
    </row>
    <row r="18" spans="1:14" x14ac:dyDescent="0.25">
      <c r="A18" t="s">
        <v>162</v>
      </c>
      <c r="B18">
        <f>VLOOKUP(A18,geo_id_table!$A$2:$F$107,4,FALSE)</f>
        <v>489</v>
      </c>
      <c r="C18">
        <f>VLOOKUP(A18,geo_id_table!$A$2:$F$107,5,FALSE)</f>
        <v>2000</v>
      </c>
      <c r="D18" s="5" t="str">
        <f>VLOOKUP(A18,geo_id_table!$A$2:$F$107,6,FALSE)</f>
        <v>Upper Grande Ronde River Sub-basin Total Maximum Daily Load (TMDL)</v>
      </c>
      <c r="E18" s="5" t="s">
        <v>113</v>
      </c>
      <c r="G18" s="5" t="s">
        <v>87</v>
      </c>
      <c r="H18" s="5" t="s">
        <v>6</v>
      </c>
      <c r="I18" s="2">
        <v>8</v>
      </c>
      <c r="J18" s="2" t="s">
        <v>3</v>
      </c>
      <c r="K18" s="2" t="s">
        <v>84</v>
      </c>
      <c r="L18" s="3">
        <v>43466</v>
      </c>
      <c r="M18" s="3">
        <v>43830</v>
      </c>
    </row>
    <row r="19" spans="1:14" x14ac:dyDescent="0.25">
      <c r="A19" t="s">
        <v>162</v>
      </c>
      <c r="B19">
        <f>VLOOKUP(A19,geo_id_table!$A$2:$F$107,4,FALSE)</f>
        <v>489</v>
      </c>
      <c r="C19">
        <f>VLOOKUP(A19,geo_id_table!$A$2:$F$107,5,FALSE)</f>
        <v>2000</v>
      </c>
      <c r="D19" s="5" t="str">
        <f>VLOOKUP(A19,geo_id_table!$A$2:$F$107,6,FALSE)</f>
        <v>Upper Grande Ronde River Sub-basin Total Maximum Daily Load (TMDL)</v>
      </c>
      <c r="E19" s="5" t="s">
        <v>113</v>
      </c>
      <c r="G19" s="5" t="s">
        <v>87</v>
      </c>
      <c r="H19" s="5" t="s">
        <v>6</v>
      </c>
      <c r="I19" s="2">
        <v>10</v>
      </c>
      <c r="J19" s="2" t="s">
        <v>3</v>
      </c>
      <c r="K19" s="2" t="s">
        <v>84</v>
      </c>
      <c r="L19" s="3">
        <v>43466</v>
      </c>
      <c r="M19" s="3">
        <v>43830</v>
      </c>
      <c r="N19" t="s">
        <v>115</v>
      </c>
    </row>
    <row r="20" spans="1:14" x14ac:dyDescent="0.25">
      <c r="A20" t="s">
        <v>163</v>
      </c>
      <c r="B20">
        <f>VLOOKUP(A20,geo_id_table!$A$2:$F$107,4,FALSE)</f>
        <v>489</v>
      </c>
      <c r="C20">
        <f>VLOOKUP(A20,geo_id_table!$A$2:$F$107,5,FALSE)</f>
        <v>2000</v>
      </c>
      <c r="D20" s="5" t="str">
        <f>VLOOKUP(A20,geo_id_table!$A$2:$F$107,6,FALSE)</f>
        <v>Upper Grande Ronde River Sub-basin Total Maximum Daily Load (TMDL)</v>
      </c>
      <c r="E20" s="5" t="s">
        <v>114</v>
      </c>
      <c r="G20" s="5" t="s">
        <v>87</v>
      </c>
      <c r="H20" s="5" t="s">
        <v>6</v>
      </c>
      <c r="I20" s="2">
        <v>15</v>
      </c>
      <c r="J20" s="2" t="s">
        <v>3</v>
      </c>
      <c r="K20" s="2" t="s">
        <v>84</v>
      </c>
      <c r="L20" s="3">
        <v>43466</v>
      </c>
      <c r="M20" s="3">
        <v>43830</v>
      </c>
    </row>
    <row r="21" spans="1:14" x14ac:dyDescent="0.25">
      <c r="A21" t="s">
        <v>163</v>
      </c>
      <c r="B21">
        <f>VLOOKUP(A21,geo_id_table!$A$2:$F$107,4,FALSE)</f>
        <v>489</v>
      </c>
      <c r="C21">
        <f>VLOOKUP(A21,geo_id_table!$A$2:$F$107,5,FALSE)</f>
        <v>2000</v>
      </c>
      <c r="D21" s="5" t="str">
        <f>VLOOKUP(A21,geo_id_table!$A$2:$F$107,6,FALSE)</f>
        <v>Upper Grande Ronde River Sub-basin Total Maximum Daily Load (TMDL)</v>
      </c>
      <c r="E21" s="5" t="s">
        <v>114</v>
      </c>
      <c r="G21" s="5" t="s">
        <v>87</v>
      </c>
      <c r="H21" s="5" t="s">
        <v>6</v>
      </c>
      <c r="I21" s="2">
        <v>23</v>
      </c>
      <c r="J21" s="2" t="s">
        <v>3</v>
      </c>
      <c r="K21" s="2" t="s">
        <v>84</v>
      </c>
      <c r="L21" s="3">
        <v>43466</v>
      </c>
      <c r="M21" s="3">
        <v>43830</v>
      </c>
      <c r="N21" t="s">
        <v>115</v>
      </c>
    </row>
    <row r="22" spans="1:14" x14ac:dyDescent="0.25">
      <c r="A22" t="s">
        <v>163</v>
      </c>
      <c r="B22">
        <f>VLOOKUP(A22,geo_id_table!$A$2:$F$107,4,FALSE)</f>
        <v>489</v>
      </c>
      <c r="C22">
        <f>VLOOKUP(A22,geo_id_table!$A$2:$F$107,5,FALSE)</f>
        <v>2000</v>
      </c>
      <c r="D22" s="5" t="str">
        <f>VLOOKUP(A22,geo_id_table!$A$2:$F$107,6,FALSE)</f>
        <v>Upper Grande Ronde River Sub-basin Total Maximum Daily Load (TMDL)</v>
      </c>
      <c r="E22" s="5" t="s">
        <v>113</v>
      </c>
      <c r="G22" s="5" t="s">
        <v>87</v>
      </c>
      <c r="H22" s="5" t="s">
        <v>6</v>
      </c>
      <c r="I22" s="2">
        <v>5</v>
      </c>
      <c r="J22" s="2" t="s">
        <v>3</v>
      </c>
      <c r="K22" s="2" t="s">
        <v>84</v>
      </c>
      <c r="L22" s="3">
        <v>43466</v>
      </c>
      <c r="M22" s="3">
        <v>43830</v>
      </c>
    </row>
    <row r="23" spans="1:14" x14ac:dyDescent="0.25">
      <c r="A23" t="s">
        <v>163</v>
      </c>
      <c r="B23">
        <f>VLOOKUP(A23,geo_id_table!$A$2:$F$107,4,FALSE)</f>
        <v>489</v>
      </c>
      <c r="C23">
        <f>VLOOKUP(A23,geo_id_table!$A$2:$F$107,5,FALSE)</f>
        <v>2000</v>
      </c>
      <c r="D23" s="5" t="str">
        <f>VLOOKUP(A23,geo_id_table!$A$2:$F$107,6,FALSE)</f>
        <v>Upper Grande Ronde River Sub-basin Total Maximum Daily Load (TMDL)</v>
      </c>
      <c r="E23" s="5" t="s">
        <v>113</v>
      </c>
      <c r="G23" s="5" t="s">
        <v>87</v>
      </c>
      <c r="H23" s="5" t="s">
        <v>6</v>
      </c>
      <c r="I23" s="2">
        <v>7</v>
      </c>
      <c r="J23" s="2" t="s">
        <v>3</v>
      </c>
      <c r="K23" s="2" t="s">
        <v>84</v>
      </c>
      <c r="L23" s="3">
        <v>43466</v>
      </c>
      <c r="M23" s="3">
        <v>43830</v>
      </c>
      <c r="N23" t="s">
        <v>115</v>
      </c>
    </row>
    <row r="24" spans="1:14" x14ac:dyDescent="0.25">
      <c r="A24" t="s">
        <v>164</v>
      </c>
      <c r="B24">
        <f>VLOOKUP(A24,geo_id_table!$A$2:$F$107,4,FALSE)</f>
        <v>489</v>
      </c>
      <c r="C24">
        <f>VLOOKUP(A24,geo_id_table!$A$2:$F$107,5,FALSE)</f>
        <v>2000</v>
      </c>
      <c r="D24" s="5" t="str">
        <f>VLOOKUP(A24,geo_id_table!$A$2:$F$107,6,FALSE)</f>
        <v>Upper Grande Ronde River Sub-basin Total Maximum Daily Load (TMDL)</v>
      </c>
      <c r="E24" s="5" t="s">
        <v>114</v>
      </c>
      <c r="G24" s="5" t="s">
        <v>87</v>
      </c>
      <c r="H24" s="5" t="s">
        <v>6</v>
      </c>
      <c r="I24" s="2">
        <v>23</v>
      </c>
      <c r="J24" s="2" t="s">
        <v>3</v>
      </c>
      <c r="K24" s="2" t="s">
        <v>84</v>
      </c>
      <c r="L24" s="3">
        <v>43466</v>
      </c>
      <c r="M24" s="3">
        <v>43830</v>
      </c>
    </row>
    <row r="25" spans="1:14" x14ac:dyDescent="0.25">
      <c r="A25" t="s">
        <v>164</v>
      </c>
      <c r="B25">
        <f>VLOOKUP(A25,geo_id_table!$A$2:$F$107,4,FALSE)</f>
        <v>489</v>
      </c>
      <c r="C25">
        <f>VLOOKUP(A25,geo_id_table!$A$2:$F$107,5,FALSE)</f>
        <v>2000</v>
      </c>
      <c r="D25" s="5" t="str">
        <f>VLOOKUP(A25,geo_id_table!$A$2:$F$107,6,FALSE)</f>
        <v>Upper Grande Ronde River Sub-basin Total Maximum Daily Load (TMDL)</v>
      </c>
      <c r="E25" s="5" t="s">
        <v>114</v>
      </c>
      <c r="G25" s="5" t="s">
        <v>87</v>
      </c>
      <c r="H25" s="5" t="s">
        <v>6</v>
      </c>
      <c r="I25" s="2">
        <v>35</v>
      </c>
      <c r="J25" s="2" t="s">
        <v>3</v>
      </c>
      <c r="K25" s="2" t="s">
        <v>84</v>
      </c>
      <c r="L25" s="3">
        <v>43466</v>
      </c>
      <c r="M25" s="3">
        <v>43830</v>
      </c>
      <c r="N25" t="s">
        <v>115</v>
      </c>
    </row>
    <row r="26" spans="1:14" x14ac:dyDescent="0.25">
      <c r="A26" t="s">
        <v>164</v>
      </c>
      <c r="B26">
        <f>VLOOKUP(A26,geo_id_table!$A$2:$F$107,4,FALSE)</f>
        <v>489</v>
      </c>
      <c r="C26">
        <f>VLOOKUP(A26,geo_id_table!$A$2:$F$107,5,FALSE)</f>
        <v>2000</v>
      </c>
      <c r="D26" s="5" t="str">
        <f>VLOOKUP(A26,geo_id_table!$A$2:$F$107,6,FALSE)</f>
        <v>Upper Grande Ronde River Sub-basin Total Maximum Daily Load (TMDL)</v>
      </c>
      <c r="E26" s="5" t="s">
        <v>113</v>
      </c>
      <c r="G26" s="5" t="s">
        <v>87</v>
      </c>
      <c r="H26" s="5" t="s">
        <v>6</v>
      </c>
      <c r="I26" s="2">
        <v>7</v>
      </c>
      <c r="J26" s="2" t="s">
        <v>3</v>
      </c>
      <c r="K26" s="2" t="s">
        <v>84</v>
      </c>
      <c r="L26" s="3">
        <v>43466</v>
      </c>
      <c r="M26" s="3">
        <v>43830</v>
      </c>
    </row>
    <row r="27" spans="1:14" x14ac:dyDescent="0.25">
      <c r="A27" t="s">
        <v>164</v>
      </c>
      <c r="B27">
        <f>VLOOKUP(A27,geo_id_table!$A$2:$F$107,4,FALSE)</f>
        <v>489</v>
      </c>
      <c r="C27">
        <f>VLOOKUP(A27,geo_id_table!$A$2:$F$107,5,FALSE)</f>
        <v>2000</v>
      </c>
      <c r="D27" s="5" t="str">
        <f>VLOOKUP(A27,geo_id_table!$A$2:$F$107,6,FALSE)</f>
        <v>Upper Grande Ronde River Sub-basin Total Maximum Daily Load (TMDL)</v>
      </c>
      <c r="E27" s="5" t="s">
        <v>113</v>
      </c>
      <c r="G27" s="5" t="s">
        <v>87</v>
      </c>
      <c r="H27" s="5" t="s">
        <v>6</v>
      </c>
      <c r="I27" s="2">
        <v>10</v>
      </c>
      <c r="J27" s="2" t="s">
        <v>3</v>
      </c>
      <c r="K27" s="2" t="s">
        <v>84</v>
      </c>
      <c r="L27" s="3">
        <v>43466</v>
      </c>
      <c r="M27" s="3">
        <v>43830</v>
      </c>
      <c r="N27" t="s">
        <v>115</v>
      </c>
    </row>
    <row r="28" spans="1:14" x14ac:dyDescent="0.25">
      <c r="A28" t="s">
        <v>165</v>
      </c>
      <c r="B28">
        <f>VLOOKUP(A28,geo_id_table!$A$2:$F$107,4,FALSE)</f>
        <v>489</v>
      </c>
      <c r="C28">
        <f>VLOOKUP(A28,geo_id_table!$A$2:$F$107,5,FALSE)</f>
        <v>2000</v>
      </c>
      <c r="D28" s="5" t="str">
        <f>VLOOKUP(A28,geo_id_table!$A$2:$F$107,6,FALSE)</f>
        <v>Upper Grande Ronde River Sub-basin Total Maximum Daily Load (TMDL)</v>
      </c>
      <c r="E28" s="5" t="s">
        <v>114</v>
      </c>
      <c r="G28" s="5" t="s">
        <v>87</v>
      </c>
      <c r="H28" s="5" t="s">
        <v>6</v>
      </c>
      <c r="I28" s="2">
        <v>32</v>
      </c>
      <c r="J28" s="2" t="s">
        <v>3</v>
      </c>
      <c r="K28" s="2" t="s">
        <v>84</v>
      </c>
      <c r="L28" s="3">
        <v>43466</v>
      </c>
      <c r="M28" s="3">
        <v>43830</v>
      </c>
    </row>
    <row r="29" spans="1:14" x14ac:dyDescent="0.25">
      <c r="A29" t="s">
        <v>165</v>
      </c>
      <c r="B29">
        <f>VLOOKUP(A29,geo_id_table!$A$2:$F$107,4,FALSE)</f>
        <v>489</v>
      </c>
      <c r="C29">
        <f>VLOOKUP(A29,geo_id_table!$A$2:$F$107,5,FALSE)</f>
        <v>2000</v>
      </c>
      <c r="D29" s="5" t="str">
        <f>VLOOKUP(A29,geo_id_table!$A$2:$F$107,6,FALSE)</f>
        <v>Upper Grande Ronde River Sub-basin Total Maximum Daily Load (TMDL)</v>
      </c>
      <c r="E29" s="5" t="s">
        <v>114</v>
      </c>
      <c r="G29" s="5" t="s">
        <v>87</v>
      </c>
      <c r="H29" s="5" t="s">
        <v>6</v>
      </c>
      <c r="I29" s="2">
        <v>40</v>
      </c>
      <c r="J29" s="2" t="s">
        <v>3</v>
      </c>
      <c r="K29" s="2" t="s">
        <v>84</v>
      </c>
      <c r="L29" s="3">
        <v>43466</v>
      </c>
      <c r="M29" s="3">
        <v>43830</v>
      </c>
      <c r="N29" t="s">
        <v>115</v>
      </c>
    </row>
    <row r="30" spans="1:14" x14ac:dyDescent="0.25">
      <c r="A30" t="s">
        <v>165</v>
      </c>
      <c r="B30">
        <f>VLOOKUP(A30,geo_id_table!$A$2:$F$107,4,FALSE)</f>
        <v>489</v>
      </c>
      <c r="C30">
        <f>VLOOKUP(A30,geo_id_table!$A$2:$F$107,5,FALSE)</f>
        <v>2000</v>
      </c>
      <c r="D30" s="5" t="str">
        <f>VLOOKUP(A30,geo_id_table!$A$2:$F$107,6,FALSE)</f>
        <v>Upper Grande Ronde River Sub-basin Total Maximum Daily Load (TMDL)</v>
      </c>
      <c r="E30" s="5" t="s">
        <v>113</v>
      </c>
      <c r="G30" s="5" t="s">
        <v>87</v>
      </c>
      <c r="H30" s="5" t="s">
        <v>6</v>
      </c>
      <c r="I30" s="2">
        <v>12</v>
      </c>
      <c r="J30" s="2" t="s">
        <v>3</v>
      </c>
      <c r="K30" s="2" t="s">
        <v>84</v>
      </c>
      <c r="L30" s="3">
        <v>43466</v>
      </c>
      <c r="M30" s="3">
        <v>43830</v>
      </c>
    </row>
    <row r="31" spans="1:14" x14ac:dyDescent="0.25">
      <c r="A31" t="s">
        <v>165</v>
      </c>
      <c r="B31">
        <f>VLOOKUP(A31,geo_id_table!$A$2:$F$107,4,FALSE)</f>
        <v>489</v>
      </c>
      <c r="C31">
        <f>VLOOKUP(A31,geo_id_table!$A$2:$F$107,5,FALSE)</f>
        <v>2000</v>
      </c>
      <c r="D31" s="5" t="str">
        <f>VLOOKUP(A31,geo_id_table!$A$2:$F$107,6,FALSE)</f>
        <v>Upper Grande Ronde River Sub-basin Total Maximum Daily Load (TMDL)</v>
      </c>
      <c r="E31" s="5" t="s">
        <v>113</v>
      </c>
      <c r="G31" s="5" t="s">
        <v>87</v>
      </c>
      <c r="H31" s="5" t="s">
        <v>6</v>
      </c>
      <c r="I31" s="2">
        <v>15</v>
      </c>
      <c r="J31" s="2" t="s">
        <v>3</v>
      </c>
      <c r="K31" s="2" t="s">
        <v>84</v>
      </c>
      <c r="L31" s="3">
        <v>43466</v>
      </c>
      <c r="M31" s="3">
        <v>43830</v>
      </c>
      <c r="N31" t="s">
        <v>115</v>
      </c>
    </row>
    <row r="32" spans="1:14" x14ac:dyDescent="0.25">
      <c r="A32" t="s">
        <v>166</v>
      </c>
      <c r="B32">
        <f>VLOOKUP(A32,geo_id_table!$A$2:$F$107,4,FALSE)</f>
        <v>489</v>
      </c>
      <c r="C32">
        <f>VLOOKUP(A32,geo_id_table!$A$2:$F$107,5,FALSE)</f>
        <v>2000</v>
      </c>
      <c r="D32" s="5" t="str">
        <f>VLOOKUP(A32,geo_id_table!$A$2:$F$107,6,FALSE)</f>
        <v>Upper Grande Ronde River Sub-basin Total Maximum Daily Load (TMDL)</v>
      </c>
      <c r="E32" s="5" t="s">
        <v>114</v>
      </c>
      <c r="G32" s="5" t="s">
        <v>87</v>
      </c>
      <c r="H32" s="5" t="s">
        <v>6</v>
      </c>
      <c r="I32" s="2">
        <v>26</v>
      </c>
      <c r="J32" s="2" t="s">
        <v>3</v>
      </c>
      <c r="K32" s="2" t="s">
        <v>84</v>
      </c>
      <c r="L32" s="3">
        <v>43466</v>
      </c>
      <c r="M32" s="3">
        <v>43830</v>
      </c>
    </row>
    <row r="33" spans="1:14" x14ac:dyDescent="0.25">
      <c r="A33" t="s">
        <v>166</v>
      </c>
      <c r="B33">
        <f>VLOOKUP(A33,geo_id_table!$A$2:$F$107,4,FALSE)</f>
        <v>489</v>
      </c>
      <c r="C33">
        <f>VLOOKUP(A33,geo_id_table!$A$2:$F$107,5,FALSE)</f>
        <v>2000</v>
      </c>
      <c r="D33" s="5" t="str">
        <f>VLOOKUP(A33,geo_id_table!$A$2:$F$107,6,FALSE)</f>
        <v>Upper Grande Ronde River Sub-basin Total Maximum Daily Load (TMDL)</v>
      </c>
      <c r="E33" s="5" t="s">
        <v>114</v>
      </c>
      <c r="G33" s="5" t="s">
        <v>87</v>
      </c>
      <c r="H33" s="5" t="s">
        <v>6</v>
      </c>
      <c r="I33" s="2">
        <v>33</v>
      </c>
      <c r="J33" s="2" t="s">
        <v>3</v>
      </c>
      <c r="K33" s="2" t="s">
        <v>84</v>
      </c>
      <c r="L33" s="3">
        <v>43466</v>
      </c>
      <c r="M33" s="3">
        <v>43830</v>
      </c>
      <c r="N33" t="s">
        <v>115</v>
      </c>
    </row>
    <row r="34" spans="1:14" x14ac:dyDescent="0.25">
      <c r="A34" t="s">
        <v>166</v>
      </c>
      <c r="B34">
        <f>VLOOKUP(A34,geo_id_table!$A$2:$F$107,4,FALSE)</f>
        <v>489</v>
      </c>
      <c r="C34">
        <f>VLOOKUP(A34,geo_id_table!$A$2:$F$107,5,FALSE)</f>
        <v>2000</v>
      </c>
      <c r="D34" s="5" t="str">
        <f>VLOOKUP(A34,geo_id_table!$A$2:$F$107,6,FALSE)</f>
        <v>Upper Grande Ronde River Sub-basin Total Maximum Daily Load (TMDL)</v>
      </c>
      <c r="E34" s="5" t="s">
        <v>113</v>
      </c>
      <c r="G34" s="5" t="s">
        <v>87</v>
      </c>
      <c r="H34" s="5" t="s">
        <v>6</v>
      </c>
      <c r="I34" s="2">
        <v>6</v>
      </c>
      <c r="J34" s="2" t="s">
        <v>3</v>
      </c>
      <c r="K34" s="2" t="s">
        <v>84</v>
      </c>
      <c r="L34" s="3">
        <v>43466</v>
      </c>
      <c r="M34" s="3">
        <v>43830</v>
      </c>
    </row>
    <row r="35" spans="1:14" x14ac:dyDescent="0.25">
      <c r="A35" t="s">
        <v>166</v>
      </c>
      <c r="B35">
        <f>VLOOKUP(A35,geo_id_table!$A$2:$F$107,4,FALSE)</f>
        <v>489</v>
      </c>
      <c r="C35">
        <f>VLOOKUP(A35,geo_id_table!$A$2:$F$107,5,FALSE)</f>
        <v>2000</v>
      </c>
      <c r="D35" s="5" t="str">
        <f>VLOOKUP(A35,geo_id_table!$A$2:$F$107,6,FALSE)</f>
        <v>Upper Grande Ronde River Sub-basin Total Maximum Daily Load (TMDL)</v>
      </c>
      <c r="E35" s="5" t="s">
        <v>113</v>
      </c>
      <c r="G35" s="5" t="s">
        <v>87</v>
      </c>
      <c r="H35" s="5" t="s">
        <v>6</v>
      </c>
      <c r="I35" s="2">
        <v>7</v>
      </c>
      <c r="J35" s="2" t="s">
        <v>3</v>
      </c>
      <c r="K35" s="2" t="s">
        <v>84</v>
      </c>
      <c r="L35" s="3">
        <v>43466</v>
      </c>
      <c r="M35" s="3">
        <v>43830</v>
      </c>
      <c r="N35" t="s">
        <v>115</v>
      </c>
    </row>
    <row r="36" spans="1:14" x14ac:dyDescent="0.25">
      <c r="A36" t="s">
        <v>167</v>
      </c>
      <c r="B36">
        <f>VLOOKUP(A36,geo_id_table!$A$2:$F$107,4,FALSE)</f>
        <v>489</v>
      </c>
      <c r="C36">
        <f>VLOOKUP(A36,geo_id_table!$A$2:$F$107,5,FALSE)</f>
        <v>2000</v>
      </c>
      <c r="D36" s="5" t="str">
        <f>VLOOKUP(A36,geo_id_table!$A$2:$F$107,6,FALSE)</f>
        <v>Upper Grande Ronde River Sub-basin Total Maximum Daily Load (TMDL)</v>
      </c>
      <c r="E36" s="5" t="s">
        <v>114</v>
      </c>
      <c r="G36" s="5" t="s">
        <v>87</v>
      </c>
      <c r="H36" s="5" t="s">
        <v>6</v>
      </c>
      <c r="I36" s="2">
        <v>26</v>
      </c>
      <c r="J36" s="2" t="s">
        <v>3</v>
      </c>
      <c r="K36" s="2" t="s">
        <v>84</v>
      </c>
      <c r="L36" s="3">
        <v>43466</v>
      </c>
      <c r="M36" s="3">
        <v>43830</v>
      </c>
    </row>
    <row r="37" spans="1:14" x14ac:dyDescent="0.25">
      <c r="A37" t="s">
        <v>167</v>
      </c>
      <c r="B37">
        <f>VLOOKUP(A37,geo_id_table!$A$2:$F$107,4,FALSE)</f>
        <v>489</v>
      </c>
      <c r="C37">
        <f>VLOOKUP(A37,geo_id_table!$A$2:$F$107,5,FALSE)</f>
        <v>2000</v>
      </c>
      <c r="D37" s="5" t="str">
        <f>VLOOKUP(A37,geo_id_table!$A$2:$F$107,6,FALSE)</f>
        <v>Upper Grande Ronde River Sub-basin Total Maximum Daily Load (TMDL)</v>
      </c>
      <c r="E37" s="5" t="s">
        <v>114</v>
      </c>
      <c r="G37" s="5" t="s">
        <v>87</v>
      </c>
      <c r="H37" s="5" t="s">
        <v>6</v>
      </c>
      <c r="I37" s="2">
        <v>33</v>
      </c>
      <c r="J37" s="2" t="s">
        <v>3</v>
      </c>
      <c r="K37" s="2" t="s">
        <v>84</v>
      </c>
      <c r="L37" s="3">
        <v>43466</v>
      </c>
      <c r="M37" s="3">
        <v>43830</v>
      </c>
      <c r="N37" t="s">
        <v>115</v>
      </c>
    </row>
    <row r="38" spans="1:14" x14ac:dyDescent="0.25">
      <c r="A38" t="s">
        <v>167</v>
      </c>
      <c r="B38">
        <f>VLOOKUP(A38,geo_id_table!$A$2:$F$107,4,FALSE)</f>
        <v>489</v>
      </c>
      <c r="C38">
        <f>VLOOKUP(A38,geo_id_table!$A$2:$F$107,5,FALSE)</f>
        <v>2000</v>
      </c>
      <c r="D38" s="5" t="str">
        <f>VLOOKUP(A38,geo_id_table!$A$2:$F$107,6,FALSE)</f>
        <v>Upper Grande Ronde River Sub-basin Total Maximum Daily Load (TMDL)</v>
      </c>
      <c r="E38" s="5" t="s">
        <v>113</v>
      </c>
      <c r="G38" s="5" t="s">
        <v>87</v>
      </c>
      <c r="H38" s="5" t="s">
        <v>6</v>
      </c>
      <c r="I38" s="2">
        <v>6</v>
      </c>
      <c r="J38" s="2" t="s">
        <v>3</v>
      </c>
      <c r="K38" s="2" t="s">
        <v>84</v>
      </c>
      <c r="L38" s="3">
        <v>43466</v>
      </c>
      <c r="M38" s="3">
        <v>43830</v>
      </c>
    </row>
    <row r="39" spans="1:14" x14ac:dyDescent="0.25">
      <c r="A39" t="s">
        <v>167</v>
      </c>
      <c r="B39">
        <f>VLOOKUP(A39,geo_id_table!$A$2:$F$107,4,FALSE)</f>
        <v>489</v>
      </c>
      <c r="C39">
        <f>VLOOKUP(A39,geo_id_table!$A$2:$F$107,5,FALSE)</f>
        <v>2000</v>
      </c>
      <c r="D39" s="5" t="str">
        <f>VLOOKUP(A39,geo_id_table!$A$2:$F$107,6,FALSE)</f>
        <v>Upper Grande Ronde River Sub-basin Total Maximum Daily Load (TMDL)</v>
      </c>
      <c r="E39" s="5" t="s">
        <v>113</v>
      </c>
      <c r="G39" s="5" t="s">
        <v>87</v>
      </c>
      <c r="H39" s="5" t="s">
        <v>6</v>
      </c>
      <c r="I39" s="2">
        <v>7</v>
      </c>
      <c r="J39" s="2" t="s">
        <v>3</v>
      </c>
      <c r="K39" s="2" t="s">
        <v>84</v>
      </c>
      <c r="L39" s="3">
        <v>43466</v>
      </c>
      <c r="M39" s="3">
        <v>43830</v>
      </c>
      <c r="N39" t="s">
        <v>115</v>
      </c>
    </row>
    <row r="40" spans="1:14" x14ac:dyDescent="0.25">
      <c r="A40" t="s">
        <v>168</v>
      </c>
      <c r="B40">
        <f>VLOOKUP(A40,geo_id_table!$A$2:$F$107,4,FALSE)</f>
        <v>489</v>
      </c>
      <c r="C40">
        <f>VLOOKUP(A40,geo_id_table!$A$2:$F$107,5,FALSE)</f>
        <v>2000</v>
      </c>
      <c r="D40" s="5" t="str">
        <f>VLOOKUP(A40,geo_id_table!$A$2:$F$107,6,FALSE)</f>
        <v>Upper Grande Ronde River Sub-basin Total Maximum Daily Load (TMDL)</v>
      </c>
      <c r="E40" s="5" t="s">
        <v>114</v>
      </c>
      <c r="G40" s="5" t="s">
        <v>87</v>
      </c>
      <c r="H40" s="5" t="s">
        <v>6</v>
      </c>
      <c r="I40" s="2">
        <v>26</v>
      </c>
      <c r="J40" s="2" t="s">
        <v>3</v>
      </c>
      <c r="K40" s="2" t="s">
        <v>84</v>
      </c>
      <c r="L40" s="3">
        <v>43466</v>
      </c>
      <c r="M40" s="3">
        <v>43830</v>
      </c>
    </row>
    <row r="41" spans="1:14" x14ac:dyDescent="0.25">
      <c r="A41" t="s">
        <v>168</v>
      </c>
      <c r="B41">
        <f>VLOOKUP(A41,geo_id_table!$A$2:$F$107,4,FALSE)</f>
        <v>489</v>
      </c>
      <c r="C41">
        <f>VLOOKUP(A41,geo_id_table!$A$2:$F$107,5,FALSE)</f>
        <v>2000</v>
      </c>
      <c r="D41" s="5" t="str">
        <f>VLOOKUP(A41,geo_id_table!$A$2:$F$107,6,FALSE)</f>
        <v>Upper Grande Ronde River Sub-basin Total Maximum Daily Load (TMDL)</v>
      </c>
      <c r="E41" s="5" t="s">
        <v>114</v>
      </c>
      <c r="G41" s="5" t="s">
        <v>87</v>
      </c>
      <c r="H41" s="5" t="s">
        <v>6</v>
      </c>
      <c r="I41" s="2">
        <v>33</v>
      </c>
      <c r="J41" s="2" t="s">
        <v>3</v>
      </c>
      <c r="K41" s="2" t="s">
        <v>84</v>
      </c>
      <c r="L41" s="3">
        <v>43466</v>
      </c>
      <c r="M41" s="3">
        <v>43830</v>
      </c>
      <c r="N41" t="s">
        <v>115</v>
      </c>
    </row>
    <row r="42" spans="1:14" x14ac:dyDescent="0.25">
      <c r="A42" t="s">
        <v>168</v>
      </c>
      <c r="B42">
        <f>VLOOKUP(A42,geo_id_table!$A$2:$F$107,4,FALSE)</f>
        <v>489</v>
      </c>
      <c r="C42">
        <f>VLOOKUP(A42,geo_id_table!$A$2:$F$107,5,FALSE)</f>
        <v>2000</v>
      </c>
      <c r="D42" s="5" t="str">
        <f>VLOOKUP(A42,geo_id_table!$A$2:$F$107,6,FALSE)</f>
        <v>Upper Grande Ronde River Sub-basin Total Maximum Daily Load (TMDL)</v>
      </c>
      <c r="E42" s="5" t="s">
        <v>113</v>
      </c>
      <c r="G42" s="5" t="s">
        <v>87</v>
      </c>
      <c r="H42" s="5" t="s">
        <v>6</v>
      </c>
      <c r="I42" s="2">
        <v>6</v>
      </c>
      <c r="J42" s="2" t="s">
        <v>3</v>
      </c>
      <c r="K42" s="2" t="s">
        <v>84</v>
      </c>
      <c r="L42" s="3">
        <v>43466</v>
      </c>
      <c r="M42" s="3">
        <v>43830</v>
      </c>
    </row>
    <row r="43" spans="1:14" x14ac:dyDescent="0.25">
      <c r="A43" t="s">
        <v>168</v>
      </c>
      <c r="B43">
        <f>VLOOKUP(A43,geo_id_table!$A$2:$F$107,4,FALSE)</f>
        <v>489</v>
      </c>
      <c r="C43">
        <f>VLOOKUP(A43,geo_id_table!$A$2:$F$107,5,FALSE)</f>
        <v>2000</v>
      </c>
      <c r="D43" s="5" t="str">
        <f>VLOOKUP(A43,geo_id_table!$A$2:$F$107,6,FALSE)</f>
        <v>Upper Grande Ronde River Sub-basin Total Maximum Daily Load (TMDL)</v>
      </c>
      <c r="E43" s="5" t="s">
        <v>113</v>
      </c>
      <c r="G43" s="5" t="s">
        <v>87</v>
      </c>
      <c r="H43" s="5" t="s">
        <v>6</v>
      </c>
      <c r="I43" s="2">
        <v>7</v>
      </c>
      <c r="J43" s="2" t="s">
        <v>3</v>
      </c>
      <c r="K43" s="2" t="s">
        <v>84</v>
      </c>
      <c r="L43" s="3">
        <v>43466</v>
      </c>
      <c r="M43" s="3">
        <v>43830</v>
      </c>
      <c r="N43" t="s">
        <v>115</v>
      </c>
    </row>
    <row r="44" spans="1:14" x14ac:dyDescent="0.25">
      <c r="A44" t="s">
        <v>160</v>
      </c>
      <c r="B44">
        <f>VLOOKUP(A44,geo_id_table!$A$2:$F$107,4,FALSE)</f>
        <v>489</v>
      </c>
      <c r="C44">
        <f>VLOOKUP(A44,geo_id_table!$A$2:$F$107,5,FALSE)</f>
        <v>2000</v>
      </c>
      <c r="D44" s="5" t="str">
        <f>VLOOKUP(A44,geo_id_table!$A$2:$F$107,6,FALSE)</f>
        <v>Upper Grande Ronde River Sub-basin Total Maximum Daily Load (TMDL)</v>
      </c>
      <c r="E44" s="5" t="s">
        <v>114</v>
      </c>
      <c r="G44" s="5" t="s">
        <v>87</v>
      </c>
      <c r="H44" s="5" t="s">
        <v>6</v>
      </c>
      <c r="I44" s="2">
        <v>15</v>
      </c>
      <c r="J44" s="2" t="s">
        <v>3</v>
      </c>
      <c r="K44" s="2" t="s">
        <v>84</v>
      </c>
      <c r="L44" s="3">
        <v>43466</v>
      </c>
      <c r="M44" s="3">
        <v>43830</v>
      </c>
    </row>
    <row r="45" spans="1:14" x14ac:dyDescent="0.25">
      <c r="A45" t="s">
        <v>160</v>
      </c>
      <c r="B45">
        <f>VLOOKUP(A45,geo_id_table!$A$2:$F$107,4,FALSE)</f>
        <v>489</v>
      </c>
      <c r="C45">
        <f>VLOOKUP(A45,geo_id_table!$A$2:$F$107,5,FALSE)</f>
        <v>2000</v>
      </c>
      <c r="D45" s="5" t="str">
        <f>VLOOKUP(A45,geo_id_table!$A$2:$F$107,6,FALSE)</f>
        <v>Upper Grande Ronde River Sub-basin Total Maximum Daily Load (TMDL)</v>
      </c>
      <c r="E45" s="5" t="s">
        <v>114</v>
      </c>
      <c r="G45" s="5" t="s">
        <v>87</v>
      </c>
      <c r="H45" s="5" t="s">
        <v>6</v>
      </c>
      <c r="I45" s="2">
        <v>23</v>
      </c>
      <c r="J45" s="2" t="s">
        <v>3</v>
      </c>
      <c r="K45" s="2" t="s">
        <v>84</v>
      </c>
      <c r="L45" s="3">
        <v>43466</v>
      </c>
      <c r="M45" s="3">
        <v>43830</v>
      </c>
      <c r="N45" t="s">
        <v>115</v>
      </c>
    </row>
    <row r="46" spans="1:14" x14ac:dyDescent="0.25">
      <c r="A46" t="s">
        <v>160</v>
      </c>
      <c r="B46">
        <f>VLOOKUP(A46,geo_id_table!$A$2:$F$107,4,FALSE)</f>
        <v>489</v>
      </c>
      <c r="C46">
        <f>VLOOKUP(A46,geo_id_table!$A$2:$F$107,5,FALSE)</f>
        <v>2000</v>
      </c>
      <c r="D46" s="5" t="str">
        <f>VLOOKUP(A46,geo_id_table!$A$2:$F$107,6,FALSE)</f>
        <v>Upper Grande Ronde River Sub-basin Total Maximum Daily Load (TMDL)</v>
      </c>
      <c r="E46" s="5" t="s">
        <v>113</v>
      </c>
      <c r="G46" s="5" t="s">
        <v>87</v>
      </c>
      <c r="H46" s="5" t="s">
        <v>6</v>
      </c>
      <c r="I46" s="2">
        <v>5</v>
      </c>
      <c r="J46" s="2" t="s">
        <v>3</v>
      </c>
      <c r="K46" s="2" t="s">
        <v>84</v>
      </c>
      <c r="L46" s="3">
        <v>43466</v>
      </c>
      <c r="M46" s="3">
        <v>43830</v>
      </c>
    </row>
    <row r="47" spans="1:14" x14ac:dyDescent="0.25">
      <c r="A47" t="s">
        <v>160</v>
      </c>
      <c r="B47">
        <f>VLOOKUP(A47,geo_id_table!$A$2:$F$107,4,FALSE)</f>
        <v>489</v>
      </c>
      <c r="C47">
        <f>VLOOKUP(A47,geo_id_table!$A$2:$F$107,5,FALSE)</f>
        <v>2000</v>
      </c>
      <c r="D47" s="5" t="str">
        <f>VLOOKUP(A47,geo_id_table!$A$2:$F$107,6,FALSE)</f>
        <v>Upper Grande Ronde River Sub-basin Total Maximum Daily Load (TMDL)</v>
      </c>
      <c r="E47" s="5" t="s">
        <v>113</v>
      </c>
      <c r="G47" s="5" t="s">
        <v>87</v>
      </c>
      <c r="H47" s="5" t="s">
        <v>6</v>
      </c>
      <c r="I47" s="2">
        <v>7</v>
      </c>
      <c r="J47" s="2" t="s">
        <v>3</v>
      </c>
      <c r="K47" s="2" t="s">
        <v>84</v>
      </c>
      <c r="L47" s="3">
        <v>43466</v>
      </c>
      <c r="M47" s="3">
        <v>43830</v>
      </c>
      <c r="N47" t="s">
        <v>115</v>
      </c>
    </row>
    <row r="48" spans="1:14" x14ac:dyDescent="0.25">
      <c r="A48" t="s">
        <v>169</v>
      </c>
      <c r="B48">
        <f>VLOOKUP(A48,geo_id_table!$A$2:$F$107,4,FALSE)</f>
        <v>489</v>
      </c>
      <c r="C48">
        <f>VLOOKUP(A48,geo_id_table!$A$2:$F$107,5,FALSE)</f>
        <v>2000</v>
      </c>
      <c r="D48" s="5" t="str">
        <f>VLOOKUP(A48,geo_id_table!$A$2:$F$107,6,FALSE)</f>
        <v>Upper Grande Ronde River Sub-basin Total Maximum Daily Load (TMDL)</v>
      </c>
      <c r="E48" s="5" t="s">
        <v>117</v>
      </c>
      <c r="G48" s="5" t="s">
        <v>27</v>
      </c>
      <c r="H48" s="5" t="s">
        <v>116</v>
      </c>
      <c r="I48" s="2">
        <v>20</v>
      </c>
      <c r="J48" s="2" t="s">
        <v>116</v>
      </c>
      <c r="K48" s="2" t="s">
        <v>15</v>
      </c>
      <c r="L48" s="3">
        <v>43466</v>
      </c>
      <c r="M48" s="3">
        <v>43830</v>
      </c>
    </row>
    <row r="49" spans="1:15" x14ac:dyDescent="0.25">
      <c r="A49" t="s">
        <v>357</v>
      </c>
      <c r="B49">
        <f>VLOOKUP(A49,geo_id_table!$A$2:$F$107,4,FALSE)</f>
        <v>1362</v>
      </c>
      <c r="C49">
        <f>VLOOKUP(A49,geo_id_table!$A$2:$F$107,5,FALSE)</f>
        <v>2001</v>
      </c>
      <c r="D49" s="5" t="str">
        <f>VLOOKUP(A49,geo_id_table!$A$2:$F$107,6,FALSE)</f>
        <v>Umatilla River Basin Umatilla River Basin Total Maximum Daily Load (TMDL) and Water Quality Management Plan (WQMP)</v>
      </c>
      <c r="E49" s="5" t="s">
        <v>11</v>
      </c>
      <c r="F49" s="20" t="s">
        <v>264</v>
      </c>
      <c r="G49" s="5" t="s">
        <v>89</v>
      </c>
      <c r="H49" s="5" t="s">
        <v>6</v>
      </c>
      <c r="I49" s="2">
        <v>110</v>
      </c>
      <c r="J49" s="2" t="s">
        <v>12</v>
      </c>
      <c r="K49" s="11" t="s">
        <v>15</v>
      </c>
      <c r="L49" s="3">
        <v>43466</v>
      </c>
      <c r="M49" s="3">
        <v>43830</v>
      </c>
    </row>
    <row r="50" spans="1:15" x14ac:dyDescent="0.25">
      <c r="A50" t="s">
        <v>358</v>
      </c>
      <c r="B50">
        <f>VLOOKUP(A50,geo_id_table!$A$2:$F$107,4,FALSE)</f>
        <v>1362</v>
      </c>
      <c r="C50">
        <f>VLOOKUP(A50,geo_id_table!$A$2:$F$107,5,FALSE)</f>
        <v>2001</v>
      </c>
      <c r="D50" s="5" t="str">
        <f>VLOOKUP(A50,geo_id_table!$A$2:$F$107,6,FALSE)</f>
        <v>Umatilla River Basin Umatilla River Basin Total Maximum Daily Load (TMDL) and Water Quality Management Plan (WQMP)</v>
      </c>
      <c r="E50" s="5" t="s">
        <v>11</v>
      </c>
      <c r="F50" s="20" t="s">
        <v>264</v>
      </c>
      <c r="G50" s="5" t="s">
        <v>89</v>
      </c>
      <c r="H50" s="5" t="s">
        <v>6</v>
      </c>
      <c r="I50" s="2">
        <v>110</v>
      </c>
      <c r="J50" s="2" t="s">
        <v>12</v>
      </c>
      <c r="K50" s="11" t="s">
        <v>15</v>
      </c>
      <c r="L50" s="3">
        <v>43466</v>
      </c>
      <c r="M50" s="3">
        <v>43830</v>
      </c>
    </row>
    <row r="51" spans="1:15" x14ac:dyDescent="0.25">
      <c r="A51" t="s">
        <v>359</v>
      </c>
      <c r="B51">
        <f>VLOOKUP(A51,geo_id_table!$A$2:$F$107,4,FALSE)</f>
        <v>1362</v>
      </c>
      <c r="C51">
        <f>VLOOKUP(A51,geo_id_table!$A$2:$F$107,5,FALSE)</f>
        <v>2001</v>
      </c>
      <c r="D51" s="5" t="str">
        <f>VLOOKUP(A51,geo_id_table!$A$2:$F$107,6,FALSE)</f>
        <v>Umatilla River Basin Umatilla River Basin Total Maximum Daily Load (TMDL) and Water Quality Management Plan (WQMP)</v>
      </c>
      <c r="E51" s="5" t="s">
        <v>11</v>
      </c>
      <c r="F51" s="20" t="s">
        <v>264</v>
      </c>
      <c r="G51" s="5" t="s">
        <v>89</v>
      </c>
      <c r="H51" s="5" t="s">
        <v>6</v>
      </c>
      <c r="I51" s="2">
        <v>80</v>
      </c>
      <c r="J51" s="2" t="s">
        <v>12</v>
      </c>
      <c r="K51" s="11" t="s">
        <v>15</v>
      </c>
      <c r="L51" s="3">
        <v>43466</v>
      </c>
      <c r="M51" s="3">
        <v>43830</v>
      </c>
    </row>
    <row r="52" spans="1:15" x14ac:dyDescent="0.25">
      <c r="A52" t="s">
        <v>360</v>
      </c>
      <c r="B52">
        <f>VLOOKUP(A52,geo_id_table!$A$2:$F$107,4,FALSE)</f>
        <v>1362</v>
      </c>
      <c r="C52">
        <f>VLOOKUP(A52,geo_id_table!$A$2:$F$107,5,FALSE)</f>
        <v>2001</v>
      </c>
      <c r="D52" s="5" t="str">
        <f>VLOOKUP(A52,geo_id_table!$A$2:$F$107,6,FALSE)</f>
        <v>Umatilla River Basin Umatilla River Basin Total Maximum Daily Load (TMDL) and Water Quality Management Plan (WQMP)</v>
      </c>
      <c r="E52" s="5" t="s">
        <v>11</v>
      </c>
      <c r="F52" s="20" t="s">
        <v>264</v>
      </c>
      <c r="G52" s="5" t="s">
        <v>89</v>
      </c>
      <c r="H52" s="5" t="s">
        <v>6</v>
      </c>
      <c r="I52" s="2">
        <v>80</v>
      </c>
      <c r="J52" s="2" t="s">
        <v>12</v>
      </c>
      <c r="K52" s="11" t="s">
        <v>15</v>
      </c>
      <c r="L52" s="3">
        <v>43466</v>
      </c>
      <c r="M52" s="3">
        <v>43830</v>
      </c>
    </row>
    <row r="53" spans="1:15" x14ac:dyDescent="0.25">
      <c r="A53" t="s">
        <v>361</v>
      </c>
      <c r="B53">
        <f>VLOOKUP(A53,geo_id_table!$A$2:$F$107,4,FALSE)</f>
        <v>1362</v>
      </c>
      <c r="C53">
        <f>VLOOKUP(A53,geo_id_table!$A$2:$F$107,5,FALSE)</f>
        <v>2001</v>
      </c>
      <c r="D53" s="5" t="str">
        <f>VLOOKUP(A53,geo_id_table!$A$2:$F$107,6,FALSE)</f>
        <v>Umatilla River Basin Umatilla River Basin Total Maximum Daily Load (TMDL) and Water Quality Management Plan (WQMP)</v>
      </c>
      <c r="E53" s="5" t="s">
        <v>11</v>
      </c>
      <c r="F53" s="20" t="s">
        <v>264</v>
      </c>
      <c r="G53" s="5" t="s">
        <v>89</v>
      </c>
      <c r="H53" s="5" t="s">
        <v>6</v>
      </c>
      <c r="I53" s="2">
        <v>77</v>
      </c>
      <c r="J53" s="2" t="s">
        <v>12</v>
      </c>
      <c r="K53" s="11" t="s">
        <v>15</v>
      </c>
      <c r="L53" s="3">
        <v>43466</v>
      </c>
      <c r="M53" s="3">
        <v>43830</v>
      </c>
    </row>
    <row r="54" spans="1:15" x14ac:dyDescent="0.25">
      <c r="A54" t="s">
        <v>362</v>
      </c>
      <c r="B54">
        <f>VLOOKUP(A54,geo_id_table!$A$2:$F$107,4,FALSE)</f>
        <v>1362</v>
      </c>
      <c r="C54">
        <f>VLOOKUP(A54,geo_id_table!$A$2:$F$107,5,FALSE)</f>
        <v>2001</v>
      </c>
      <c r="D54" s="5" t="str">
        <f>VLOOKUP(A54,geo_id_table!$A$2:$F$107,6,FALSE)</f>
        <v>Umatilla River Basin Umatilla River Basin Total Maximum Daily Load (TMDL) and Water Quality Management Plan (WQMP)</v>
      </c>
      <c r="E54" s="5" t="s">
        <v>11</v>
      </c>
      <c r="F54" s="20" t="s">
        <v>264</v>
      </c>
      <c r="G54" s="5" t="s">
        <v>89</v>
      </c>
      <c r="H54" s="5" t="s">
        <v>6</v>
      </c>
      <c r="I54" s="2">
        <v>72</v>
      </c>
      <c r="J54" s="2" t="s">
        <v>12</v>
      </c>
      <c r="K54" s="11" t="s">
        <v>15</v>
      </c>
      <c r="L54" s="3">
        <v>43466</v>
      </c>
      <c r="M54" s="3">
        <v>43830</v>
      </c>
    </row>
    <row r="55" spans="1:15" x14ac:dyDescent="0.25">
      <c r="A55" t="s">
        <v>363</v>
      </c>
      <c r="B55">
        <f>VLOOKUP(A55,geo_id_table!$A$2:$F$107,4,FALSE)</f>
        <v>1362</v>
      </c>
      <c r="C55">
        <f>VLOOKUP(A55,geo_id_table!$A$2:$F$107,5,FALSE)</f>
        <v>2001</v>
      </c>
      <c r="D55" s="5" t="str">
        <f>VLOOKUP(A55,geo_id_table!$A$2:$F$107,6,FALSE)</f>
        <v>Umatilla River Basin Umatilla River Basin Total Maximum Daily Load (TMDL) and Water Quality Management Plan (WQMP)</v>
      </c>
      <c r="E55" s="5" t="s">
        <v>11</v>
      </c>
      <c r="F55" s="20" t="s">
        <v>264</v>
      </c>
      <c r="G55" s="5" t="s">
        <v>89</v>
      </c>
      <c r="H55" s="5" t="s">
        <v>6</v>
      </c>
      <c r="I55" s="2">
        <v>60</v>
      </c>
      <c r="J55" s="2" t="s">
        <v>12</v>
      </c>
      <c r="K55" s="11" t="s">
        <v>15</v>
      </c>
      <c r="L55" s="3">
        <v>43466</v>
      </c>
      <c r="M55" s="3">
        <v>43830</v>
      </c>
    </row>
    <row r="56" spans="1:15" x14ac:dyDescent="0.25">
      <c r="A56" t="s">
        <v>364</v>
      </c>
      <c r="B56">
        <f>VLOOKUP(A56,geo_id_table!$A$2:$F$107,4,FALSE)</f>
        <v>1362</v>
      </c>
      <c r="C56">
        <f>VLOOKUP(A56,geo_id_table!$A$2:$F$107,5,FALSE)</f>
        <v>2001</v>
      </c>
      <c r="D56" s="5" t="str">
        <f>VLOOKUP(A56,geo_id_table!$A$2:$F$107,6,FALSE)</f>
        <v>Umatilla River Basin Umatilla River Basin Total Maximum Daily Load (TMDL) and Water Quality Management Plan (WQMP)</v>
      </c>
      <c r="E56" s="5" t="s">
        <v>11</v>
      </c>
      <c r="F56" s="20" t="s">
        <v>264</v>
      </c>
      <c r="G56" s="5" t="s">
        <v>89</v>
      </c>
      <c r="H56" s="5" t="s">
        <v>6</v>
      </c>
      <c r="I56" s="2">
        <v>80</v>
      </c>
      <c r="J56" s="2" t="s">
        <v>12</v>
      </c>
      <c r="K56" s="11" t="s">
        <v>15</v>
      </c>
      <c r="L56" s="3">
        <v>43466</v>
      </c>
      <c r="M56" s="3">
        <v>43830</v>
      </c>
    </row>
    <row r="57" spans="1:15" x14ac:dyDescent="0.25">
      <c r="A57" t="s">
        <v>365</v>
      </c>
      <c r="B57">
        <f>VLOOKUP(A57,geo_id_table!$A$2:$F$107,4,FALSE)</f>
        <v>1362</v>
      </c>
      <c r="C57">
        <f>VLOOKUP(A57,geo_id_table!$A$2:$F$107,5,FALSE)</f>
        <v>2001</v>
      </c>
      <c r="D57" s="5" t="str">
        <f>VLOOKUP(A57,geo_id_table!$A$2:$F$107,6,FALSE)</f>
        <v>Umatilla River Basin Umatilla River Basin Total Maximum Daily Load (TMDL) and Water Quality Management Plan (WQMP)</v>
      </c>
      <c r="E57" s="5" t="s">
        <v>11</v>
      </c>
      <c r="F57" s="20" t="s">
        <v>264</v>
      </c>
      <c r="G57" s="5" t="s">
        <v>89</v>
      </c>
      <c r="H57" s="5" t="s">
        <v>6</v>
      </c>
      <c r="I57" s="2">
        <v>80</v>
      </c>
      <c r="J57" s="2" t="s">
        <v>12</v>
      </c>
      <c r="K57" s="11" t="s">
        <v>15</v>
      </c>
      <c r="L57" s="3">
        <v>43466</v>
      </c>
      <c r="M57" s="3">
        <v>43830</v>
      </c>
    </row>
    <row r="58" spans="1:15" x14ac:dyDescent="0.25">
      <c r="A58" t="s">
        <v>366</v>
      </c>
      <c r="B58">
        <f>VLOOKUP(A58,geo_id_table!$A$2:$F$107,4,FALSE)</f>
        <v>1362</v>
      </c>
      <c r="C58">
        <f>VLOOKUP(A58,geo_id_table!$A$2:$F$107,5,FALSE)</f>
        <v>2001</v>
      </c>
      <c r="D58" s="5" t="str">
        <f>VLOOKUP(A58,geo_id_table!$A$2:$F$107,6,FALSE)</f>
        <v>Umatilla River Basin Umatilla River Basin Total Maximum Daily Load (TMDL) and Water Quality Management Plan (WQMP)</v>
      </c>
      <c r="E58" s="5" t="s">
        <v>11</v>
      </c>
      <c r="F58" s="20" t="s">
        <v>264</v>
      </c>
      <c r="G58" s="5" t="s">
        <v>89</v>
      </c>
      <c r="H58" s="5" t="s">
        <v>6</v>
      </c>
      <c r="I58" s="2">
        <v>99</v>
      </c>
      <c r="J58" s="2" t="s">
        <v>12</v>
      </c>
      <c r="K58" s="11" t="s">
        <v>15</v>
      </c>
      <c r="L58" s="3">
        <v>43466</v>
      </c>
      <c r="M58" s="3">
        <v>43830</v>
      </c>
    </row>
    <row r="59" spans="1:15" x14ac:dyDescent="0.25">
      <c r="A59" t="s">
        <v>367</v>
      </c>
      <c r="B59">
        <f>VLOOKUP(A59,geo_id_table!$A$2:$F$107,4,FALSE)</f>
        <v>1362</v>
      </c>
      <c r="C59">
        <f>VLOOKUP(A59,geo_id_table!$A$2:$F$107,5,FALSE)</f>
        <v>2001</v>
      </c>
      <c r="D59" s="5" t="str">
        <f>VLOOKUP(A59,geo_id_table!$A$2:$F$107,6,FALSE)</f>
        <v>Umatilla River Basin Umatilla River Basin Total Maximum Daily Load (TMDL) and Water Quality Management Plan (WQMP)</v>
      </c>
      <c r="E59" s="5" t="s">
        <v>11</v>
      </c>
      <c r="F59" s="20" t="s">
        <v>264</v>
      </c>
      <c r="G59" s="5" t="s">
        <v>89</v>
      </c>
      <c r="H59" s="5" t="s">
        <v>6</v>
      </c>
      <c r="I59" s="2">
        <v>80</v>
      </c>
      <c r="J59" s="2" t="s">
        <v>12</v>
      </c>
      <c r="K59" s="11" t="s">
        <v>15</v>
      </c>
      <c r="L59" s="3">
        <v>43466</v>
      </c>
      <c r="M59" s="3">
        <v>43830</v>
      </c>
    </row>
    <row r="60" spans="1:15" x14ac:dyDescent="0.25">
      <c r="A60" t="s">
        <v>368</v>
      </c>
      <c r="B60">
        <f>VLOOKUP(A60,geo_id_table!$A$2:$F$107,4,FALSE)</f>
        <v>1362</v>
      </c>
      <c r="C60">
        <f>VLOOKUP(A60,geo_id_table!$A$2:$F$107,5,FALSE)</f>
        <v>2001</v>
      </c>
      <c r="D60" s="5" t="str">
        <f>VLOOKUP(A60,geo_id_table!$A$2:$F$107,6,FALSE)</f>
        <v>Umatilla River Basin Umatilla River Basin Total Maximum Daily Load (TMDL) and Water Quality Management Plan (WQMP)</v>
      </c>
      <c r="E60" s="5" t="s">
        <v>22</v>
      </c>
      <c r="F60" s="5" t="s">
        <v>22</v>
      </c>
      <c r="G60" s="5" t="s">
        <v>89</v>
      </c>
      <c r="H60" s="5" t="s">
        <v>46</v>
      </c>
      <c r="I60" s="2">
        <v>30</v>
      </c>
      <c r="J60" s="2" t="s">
        <v>21</v>
      </c>
      <c r="K60" s="11" t="s">
        <v>15</v>
      </c>
      <c r="L60" s="3">
        <v>43466</v>
      </c>
      <c r="M60" s="3">
        <v>43830</v>
      </c>
      <c r="N60" t="s">
        <v>88</v>
      </c>
    </row>
    <row r="61" spans="1:15" x14ac:dyDescent="0.25">
      <c r="A61" t="s">
        <v>371</v>
      </c>
      <c r="B61">
        <f>VLOOKUP(A61,geo_id_table!$A$2:$F$107,4,FALSE)</f>
        <v>1362</v>
      </c>
      <c r="C61">
        <f>VLOOKUP(A61,geo_id_table!$A$2:$F$107,5,FALSE)</f>
        <v>2001</v>
      </c>
      <c r="D61" s="5" t="str">
        <f>VLOOKUP(A61,geo_id_table!$A$2:$F$107,6,FALSE)</f>
        <v>Umatilla River Basin Umatilla River Basin Total Maximum Daily Load (TMDL) and Water Quality Management Plan (WQMP)</v>
      </c>
      <c r="E61" s="5" t="s">
        <v>11</v>
      </c>
      <c r="F61" s="20" t="s">
        <v>264</v>
      </c>
      <c r="G61" s="5" t="s">
        <v>89</v>
      </c>
      <c r="H61" s="5" t="s">
        <v>6</v>
      </c>
      <c r="I61" s="2">
        <v>70</v>
      </c>
      <c r="J61" s="2" t="s">
        <v>12</v>
      </c>
      <c r="K61" s="11" t="s">
        <v>15</v>
      </c>
      <c r="L61" s="3">
        <v>43466</v>
      </c>
      <c r="M61" s="3">
        <v>43830</v>
      </c>
    </row>
    <row r="62" spans="1:15" x14ac:dyDescent="0.25">
      <c r="A62" t="s">
        <v>369</v>
      </c>
      <c r="B62">
        <f>VLOOKUP(A62,geo_id_table!$A$2:$F$107,4,FALSE)</f>
        <v>1362</v>
      </c>
      <c r="C62">
        <f>VLOOKUP(A62,geo_id_table!$A$2:$F$107,5,FALSE)</f>
        <v>2001</v>
      </c>
      <c r="D62" s="5" t="str">
        <f>VLOOKUP(A62,geo_id_table!$A$2:$F$107,6,FALSE)</f>
        <v>Umatilla River Basin Umatilla River Basin Total Maximum Daily Load (TMDL) and Water Quality Management Plan (WQMP)</v>
      </c>
      <c r="E62" s="5" t="s">
        <v>11</v>
      </c>
      <c r="F62" s="20" t="s">
        <v>264</v>
      </c>
      <c r="G62" s="5" t="s">
        <v>89</v>
      </c>
      <c r="H62" s="5" t="s">
        <v>6</v>
      </c>
      <c r="I62" s="2">
        <v>76</v>
      </c>
      <c r="J62" s="2" t="s">
        <v>12</v>
      </c>
      <c r="K62" s="11" t="s">
        <v>15</v>
      </c>
      <c r="L62" s="3">
        <v>43466</v>
      </c>
      <c r="M62" s="3">
        <v>43830</v>
      </c>
    </row>
    <row r="63" spans="1:15" x14ac:dyDescent="0.25">
      <c r="A63" t="s">
        <v>370</v>
      </c>
      <c r="B63">
        <f>VLOOKUP(A63,geo_id_table!$A$2:$F$107,4,FALSE)</f>
        <v>1362</v>
      </c>
      <c r="C63">
        <f>VLOOKUP(A63,geo_id_table!$A$2:$F$107,5,FALSE)</f>
        <v>2001</v>
      </c>
      <c r="D63" s="5" t="str">
        <f>VLOOKUP(A63,geo_id_table!$A$2:$F$107,6,FALSE)</f>
        <v>Umatilla River Basin Umatilla River Basin Total Maximum Daily Load (TMDL) and Water Quality Management Plan (WQMP)</v>
      </c>
      <c r="E63" s="5" t="s">
        <v>11</v>
      </c>
      <c r="F63" s="20" t="s">
        <v>264</v>
      </c>
      <c r="G63" s="5" t="s">
        <v>89</v>
      </c>
      <c r="H63" s="5" t="s">
        <v>6</v>
      </c>
      <c r="I63" s="2">
        <v>86</v>
      </c>
      <c r="J63" s="2" t="s">
        <v>12</v>
      </c>
      <c r="K63" s="11" t="s">
        <v>15</v>
      </c>
      <c r="L63" s="3">
        <v>43466</v>
      </c>
      <c r="M63" s="3">
        <v>43830</v>
      </c>
    </row>
    <row r="64" spans="1:15" x14ac:dyDescent="0.25">
      <c r="A64" t="s">
        <v>158</v>
      </c>
      <c r="B64">
        <f>VLOOKUP(A64,geo_id_table!$A$2:$F$107,4,FALSE)</f>
        <v>2352</v>
      </c>
      <c r="C64">
        <f>VLOOKUP(A64,geo_id_table!$A$2:$F$107,5,FALSE)</f>
        <v>2002</v>
      </c>
      <c r="D64" s="5" t="str">
        <f>VLOOKUP(A64,geo_id_table!$A$2:$F$107,6,FALSE)</f>
        <v>Upper Klamath Lake Drainage Total Maximum Daily Load (TMDL) and Water Quality Management Plan (WQMP)</v>
      </c>
      <c r="E64" s="5" t="s">
        <v>0</v>
      </c>
      <c r="F64" s="20" t="s">
        <v>263</v>
      </c>
      <c r="G64" s="5" t="s">
        <v>26</v>
      </c>
      <c r="H64" s="5" t="s">
        <v>6</v>
      </c>
      <c r="I64" s="2">
        <v>66</v>
      </c>
      <c r="J64" s="2" t="s">
        <v>3</v>
      </c>
      <c r="K64" s="2" t="s">
        <v>2</v>
      </c>
      <c r="L64" s="3">
        <v>43466</v>
      </c>
      <c r="M64" s="3">
        <v>43830</v>
      </c>
      <c r="O64" t="s">
        <v>177</v>
      </c>
    </row>
    <row r="65" spans="1:16" x14ac:dyDescent="0.25">
      <c r="A65" t="s">
        <v>158</v>
      </c>
      <c r="B65">
        <f>VLOOKUP(A65,geo_id_table!$A$2:$F$107,4,FALSE)</f>
        <v>2352</v>
      </c>
      <c r="C65">
        <f>VLOOKUP(A65,geo_id_table!$A$2:$F$107,5,FALSE)</f>
        <v>2002</v>
      </c>
      <c r="D65" s="5" t="str">
        <f>VLOOKUP(A65,geo_id_table!$A$2:$F$107,6,FALSE)</f>
        <v>Upper Klamath Lake Drainage Total Maximum Daily Load (TMDL) and Water Quality Management Plan (WQMP)</v>
      </c>
      <c r="E65" s="5" t="s">
        <v>0</v>
      </c>
      <c r="F65" s="20" t="s">
        <v>263</v>
      </c>
      <c r="G65" s="5" t="s">
        <v>26</v>
      </c>
      <c r="H65" s="5" t="s">
        <v>7</v>
      </c>
      <c r="I65" s="2">
        <v>107.5</v>
      </c>
      <c r="J65" s="2" t="s">
        <v>5</v>
      </c>
      <c r="K65" s="2" t="s">
        <v>2</v>
      </c>
      <c r="L65" s="3">
        <v>43466</v>
      </c>
      <c r="M65" s="3">
        <v>43830</v>
      </c>
      <c r="N65" t="s">
        <v>241</v>
      </c>
      <c r="O65" t="s">
        <v>43</v>
      </c>
    </row>
    <row r="66" spans="1:16" x14ac:dyDescent="0.25">
      <c r="A66" t="s">
        <v>157</v>
      </c>
      <c r="B66">
        <f>VLOOKUP(A66,geo_id_table!$A$2:$F$107,4,FALSE)</f>
        <v>2352</v>
      </c>
      <c r="C66">
        <f>VLOOKUP(A66,geo_id_table!$A$2:$F$107,5,FALSE)</f>
        <v>2002</v>
      </c>
      <c r="D66" s="5" t="str">
        <f>VLOOKUP(A66,geo_id_table!$A$2:$F$107,6,FALSE)</f>
        <v>Upper Klamath Lake Drainage Total Maximum Daily Load (TMDL) and Water Quality Management Plan (WQMP)</v>
      </c>
      <c r="E66" s="5" t="s">
        <v>0</v>
      </c>
      <c r="F66" s="20" t="s">
        <v>263</v>
      </c>
      <c r="G66" s="5" t="s">
        <v>26</v>
      </c>
      <c r="H66" s="5" t="s">
        <v>6</v>
      </c>
      <c r="I66" s="2">
        <v>110</v>
      </c>
      <c r="J66" s="2" t="s">
        <v>3</v>
      </c>
      <c r="K66" s="2" t="s">
        <v>2</v>
      </c>
      <c r="L66" s="3">
        <v>43466</v>
      </c>
      <c r="M66" s="3">
        <v>43830</v>
      </c>
      <c r="O66" t="s">
        <v>177</v>
      </c>
    </row>
    <row r="67" spans="1:16" x14ac:dyDescent="0.25">
      <c r="A67" t="s">
        <v>157</v>
      </c>
      <c r="B67">
        <f>VLOOKUP(A67,geo_id_table!$A$2:$F$107,4,FALSE)</f>
        <v>2352</v>
      </c>
      <c r="C67">
        <f>VLOOKUP(A67,geo_id_table!$A$2:$F$107,5,FALSE)</f>
        <v>2002</v>
      </c>
      <c r="D67" s="5" t="str">
        <f>VLOOKUP(A67,geo_id_table!$A$2:$F$107,6,FALSE)</f>
        <v>Upper Klamath Lake Drainage Total Maximum Daily Load (TMDL) and Water Quality Management Plan (WQMP)</v>
      </c>
      <c r="E67" s="5" t="s">
        <v>0</v>
      </c>
      <c r="F67" s="20" t="s">
        <v>263</v>
      </c>
      <c r="G67" s="5" t="s">
        <v>26</v>
      </c>
      <c r="H67" s="5" t="s">
        <v>6</v>
      </c>
      <c r="I67" s="2">
        <v>30</v>
      </c>
      <c r="J67" s="2" t="s">
        <v>3</v>
      </c>
      <c r="K67" s="3" t="s">
        <v>4</v>
      </c>
      <c r="L67" s="3">
        <v>43525</v>
      </c>
      <c r="M67" s="3">
        <v>43616</v>
      </c>
      <c r="O67" t="s">
        <v>177</v>
      </c>
    </row>
    <row r="68" spans="1:16" x14ac:dyDescent="0.25">
      <c r="A68" t="s">
        <v>678</v>
      </c>
      <c r="B68" t="str">
        <f>VLOOKUP(A68,geo_id_table!$A$2:$F$108,4,FALSE)</f>
        <v>10006</v>
      </c>
      <c r="C68">
        <f>VLOOKUP(A68,geo_id_table!$A$2:$F$108,5,FALSE)</f>
        <v>2004</v>
      </c>
      <c r="D68" s="5" t="str">
        <f>VLOOKUP(A68,geo_id_table!$A$2:$F$108,6,FALSE)</f>
        <v>Applegate Subbasin Total Maximum Daily Load (TMDL)</v>
      </c>
      <c r="E68" s="5" t="s">
        <v>679</v>
      </c>
      <c r="G68" s="5" t="s">
        <v>89</v>
      </c>
      <c r="H68" s="5" t="s">
        <v>116</v>
      </c>
      <c r="I68" s="2">
        <v>33</v>
      </c>
      <c r="J68" s="2" t="s">
        <v>116</v>
      </c>
      <c r="K68" s="2" t="s">
        <v>15</v>
      </c>
      <c r="L68" s="3">
        <v>43466</v>
      </c>
      <c r="M68" s="3">
        <v>43830</v>
      </c>
      <c r="O68" t="s">
        <v>177</v>
      </c>
      <c r="P68" t="s">
        <v>680</v>
      </c>
    </row>
    <row r="69" spans="1:16" x14ac:dyDescent="0.25">
      <c r="A69" t="s">
        <v>311</v>
      </c>
      <c r="B69" t="str">
        <f>VLOOKUP(A69,geo_id_table!$A$2:$F$107,4,FALSE)</f>
        <v>30358</v>
      </c>
      <c r="C69">
        <f>VLOOKUP(A69,geo_id_table!$A$2:$F$107,5,FALSE)</f>
        <v>2006</v>
      </c>
      <c r="D69" s="5" t="str">
        <f>VLOOKUP(A69,geo_id_table!$A$2:$F$107,6,FALSE)</f>
        <v>Umpqua Basin TMDL</v>
      </c>
      <c r="E69" s="5" t="s">
        <v>303</v>
      </c>
      <c r="G69" s="5" t="s">
        <v>312</v>
      </c>
      <c r="H69" s="5" t="s">
        <v>6</v>
      </c>
      <c r="I69" s="2">
        <v>3</v>
      </c>
      <c r="J69" s="2" t="s">
        <v>3</v>
      </c>
      <c r="K69" s="23" t="s">
        <v>15</v>
      </c>
      <c r="L69" s="3">
        <v>43952</v>
      </c>
      <c r="M69" s="3">
        <v>44135</v>
      </c>
      <c r="O69" t="s">
        <v>177</v>
      </c>
      <c r="P69" t="s">
        <v>315</v>
      </c>
    </row>
    <row r="70" spans="1:16" x14ac:dyDescent="0.25">
      <c r="A70" t="s">
        <v>311</v>
      </c>
      <c r="B70" t="str">
        <f>VLOOKUP(A70,geo_id_table!$A$2:$F$107,4,FALSE)</f>
        <v>30358</v>
      </c>
      <c r="C70">
        <f>VLOOKUP(A70,geo_id_table!$A$2:$F$107,5,FALSE)</f>
        <v>2006</v>
      </c>
      <c r="D70" s="5" t="str">
        <f>VLOOKUP(A70,geo_id_table!$A$2:$F$107,6,FALSE)</f>
        <v>Umpqua Basin TMDL</v>
      </c>
      <c r="E70" s="5" t="s">
        <v>0</v>
      </c>
      <c r="F70" s="20" t="s">
        <v>263</v>
      </c>
      <c r="G70" s="5" t="s">
        <v>312</v>
      </c>
      <c r="H70" s="5" t="s">
        <v>6</v>
      </c>
      <c r="I70" s="2">
        <v>11</v>
      </c>
      <c r="J70" s="2" t="s">
        <v>3</v>
      </c>
      <c r="K70" s="23" t="s">
        <v>15</v>
      </c>
      <c r="L70" s="3">
        <v>43952</v>
      </c>
      <c r="M70" s="3">
        <v>44135</v>
      </c>
      <c r="O70" t="s">
        <v>177</v>
      </c>
      <c r="P70" t="s">
        <v>315</v>
      </c>
    </row>
    <row r="71" spans="1:16" x14ac:dyDescent="0.25">
      <c r="A71" t="s">
        <v>311</v>
      </c>
      <c r="B71" t="str">
        <f>VLOOKUP(A71,geo_id_table!$A$2:$F$107,4,FALSE)</f>
        <v>30358</v>
      </c>
      <c r="C71">
        <f>VLOOKUP(A71,geo_id_table!$A$2:$F$107,5,FALSE)</f>
        <v>2006</v>
      </c>
      <c r="D71" s="5" t="str">
        <f>VLOOKUP(A71,geo_id_table!$A$2:$F$107,6,FALSE)</f>
        <v>Umpqua Basin TMDL</v>
      </c>
      <c r="E71" s="5" t="s">
        <v>303</v>
      </c>
      <c r="G71" s="5" t="s">
        <v>312</v>
      </c>
      <c r="H71" s="5" t="s">
        <v>7</v>
      </c>
      <c r="I71" s="2">
        <v>0.73</v>
      </c>
      <c r="J71" s="2" t="s">
        <v>40</v>
      </c>
      <c r="K71" s="2" t="s">
        <v>15</v>
      </c>
      <c r="L71" s="3">
        <v>43952</v>
      </c>
      <c r="M71" s="3">
        <v>44135</v>
      </c>
      <c r="O71" t="s">
        <v>43</v>
      </c>
      <c r="P71" t="s">
        <v>315</v>
      </c>
    </row>
    <row r="72" spans="1:16" x14ac:dyDescent="0.25">
      <c r="A72" t="s">
        <v>311</v>
      </c>
      <c r="B72" t="str">
        <f>VLOOKUP(A72,geo_id_table!$A$2:$F$107,4,FALSE)</f>
        <v>30358</v>
      </c>
      <c r="C72">
        <f>VLOOKUP(A72,geo_id_table!$A$2:$F$107,5,FALSE)</f>
        <v>2006</v>
      </c>
      <c r="D72" s="5" t="str">
        <f>VLOOKUP(A72,geo_id_table!$A$2:$F$107,6,FALSE)</f>
        <v>Umpqua Basin TMDL</v>
      </c>
      <c r="E72" s="5" t="s">
        <v>0</v>
      </c>
      <c r="F72" s="20" t="s">
        <v>263</v>
      </c>
      <c r="G72" s="5" t="s">
        <v>312</v>
      </c>
      <c r="H72" s="5" t="s">
        <v>7</v>
      </c>
      <c r="I72" s="2">
        <v>2.7</v>
      </c>
      <c r="J72" s="2" t="s">
        <v>40</v>
      </c>
      <c r="K72" s="2" t="s">
        <v>15</v>
      </c>
      <c r="L72" s="3">
        <v>43952</v>
      </c>
      <c r="M72" s="3">
        <v>44135</v>
      </c>
      <c r="O72" t="s">
        <v>43</v>
      </c>
      <c r="P72" t="s">
        <v>315</v>
      </c>
    </row>
    <row r="73" spans="1:16" x14ac:dyDescent="0.25">
      <c r="A73" t="s">
        <v>314</v>
      </c>
      <c r="B73" t="str">
        <f>VLOOKUP(A73,geo_id_table!$A$2:$F$107,4,FALSE)</f>
        <v>30358</v>
      </c>
      <c r="C73">
        <f>VLOOKUP(A73,geo_id_table!$A$2:$F$107,5,FALSE)</f>
        <v>2006</v>
      </c>
      <c r="D73" s="5" t="str">
        <f>VLOOKUP(A73,geo_id_table!$A$2:$F$107,6,FALSE)</f>
        <v>Umpqua Basin TMDL</v>
      </c>
      <c r="E73" s="5" t="s">
        <v>34</v>
      </c>
      <c r="G73" s="5" t="s">
        <v>316</v>
      </c>
      <c r="H73" s="5" t="s">
        <v>7</v>
      </c>
      <c r="I73" s="2">
        <v>0.03</v>
      </c>
      <c r="J73" s="2" t="s">
        <v>40</v>
      </c>
      <c r="K73" s="2" t="s">
        <v>15</v>
      </c>
      <c r="L73" s="3">
        <v>43983</v>
      </c>
      <c r="M73" s="3">
        <v>44104</v>
      </c>
      <c r="O73" t="s">
        <v>43</v>
      </c>
      <c r="P73" t="s">
        <v>309</v>
      </c>
    </row>
    <row r="74" spans="1:16" x14ac:dyDescent="0.25">
      <c r="A74" t="s">
        <v>314</v>
      </c>
      <c r="B74" t="str">
        <f>VLOOKUP(A74,geo_id_table!$A$2:$F$107,4,FALSE)</f>
        <v>30358</v>
      </c>
      <c r="C74">
        <f>VLOOKUP(A74,geo_id_table!$A$2:$F$107,5,FALSE)</f>
        <v>2006</v>
      </c>
      <c r="D74" s="5" t="str">
        <f>VLOOKUP(A74,geo_id_table!$A$2:$F$107,6,FALSE)</f>
        <v>Umpqua Basin TMDL</v>
      </c>
      <c r="E74" s="5" t="s">
        <v>303</v>
      </c>
      <c r="G74" s="5" t="s">
        <v>316</v>
      </c>
      <c r="H74" s="5" t="s">
        <v>7</v>
      </c>
      <c r="I74" s="2">
        <v>0.02</v>
      </c>
      <c r="J74" s="2" t="s">
        <v>40</v>
      </c>
      <c r="K74" s="2" t="s">
        <v>15</v>
      </c>
      <c r="L74" s="3">
        <v>43983</v>
      </c>
      <c r="M74" s="3">
        <v>44104</v>
      </c>
      <c r="O74" t="s">
        <v>43</v>
      </c>
      <c r="P74" t="s">
        <v>309</v>
      </c>
    </row>
    <row r="75" spans="1:16" x14ac:dyDescent="0.25">
      <c r="A75" t="s">
        <v>302</v>
      </c>
      <c r="B75" t="str">
        <f>VLOOKUP(A75,geo_id_table!$A$2:$F$107,4,FALSE)</f>
        <v>30358</v>
      </c>
      <c r="C75">
        <f>VLOOKUP(A75,geo_id_table!$A$2:$F$107,5,FALSE)</f>
        <v>2006</v>
      </c>
      <c r="D75" s="5" t="str">
        <f>VLOOKUP(A75,geo_id_table!$A$2:$F$107,6,FALSE)</f>
        <v>Umpqua Basin TMDL</v>
      </c>
      <c r="E75" s="5" t="s">
        <v>303</v>
      </c>
      <c r="G75" s="5" t="s">
        <v>87</v>
      </c>
      <c r="H75" s="5" t="s">
        <v>7</v>
      </c>
      <c r="I75" s="2">
        <v>0.7</v>
      </c>
      <c r="J75" s="2" t="s">
        <v>40</v>
      </c>
      <c r="K75" s="2" t="s">
        <v>15</v>
      </c>
      <c r="L75" s="3">
        <v>43983</v>
      </c>
      <c r="M75" s="3">
        <v>44135</v>
      </c>
      <c r="O75" t="s">
        <v>43</v>
      </c>
    </row>
    <row r="76" spans="1:16" x14ac:dyDescent="0.25">
      <c r="A76" t="s">
        <v>302</v>
      </c>
      <c r="B76" t="str">
        <f>VLOOKUP(A76,geo_id_table!$A$2:$F$107,4,FALSE)</f>
        <v>30358</v>
      </c>
      <c r="C76">
        <f>VLOOKUP(A76,geo_id_table!$A$2:$F$107,5,FALSE)</f>
        <v>2006</v>
      </c>
      <c r="D76" s="5" t="str">
        <f>VLOOKUP(A76,geo_id_table!$A$2:$F$107,6,FALSE)</f>
        <v>Umpqua Basin TMDL</v>
      </c>
      <c r="E76" s="5" t="s">
        <v>0</v>
      </c>
      <c r="F76" s="20" t="s">
        <v>263</v>
      </c>
      <c r="G76" s="5" t="s">
        <v>87</v>
      </c>
      <c r="H76" s="5" t="s">
        <v>7</v>
      </c>
      <c r="I76" s="2">
        <v>1</v>
      </c>
      <c r="J76" s="2" t="s">
        <v>40</v>
      </c>
      <c r="K76" s="2" t="s">
        <v>15</v>
      </c>
      <c r="L76" s="3">
        <v>43983</v>
      </c>
      <c r="M76" s="3">
        <v>44135</v>
      </c>
      <c r="O76" t="s">
        <v>43</v>
      </c>
    </row>
    <row r="77" spans="1:16" x14ac:dyDescent="0.25">
      <c r="A77" t="s">
        <v>302</v>
      </c>
      <c r="B77" t="str">
        <f>VLOOKUP(A77,geo_id_table!$A$2:$F$107,4,FALSE)</f>
        <v>30358</v>
      </c>
      <c r="C77">
        <f>VLOOKUP(A77,geo_id_table!$A$2:$F$107,5,FALSE)</f>
        <v>2006</v>
      </c>
      <c r="D77" s="5" t="str">
        <f>VLOOKUP(A77,geo_id_table!$A$2:$F$107,6,FALSE)</f>
        <v>Umpqua Basin TMDL</v>
      </c>
      <c r="E77" s="5" t="s">
        <v>304</v>
      </c>
      <c r="G77" s="5" t="s">
        <v>87</v>
      </c>
      <c r="H77" s="5" t="s">
        <v>305</v>
      </c>
      <c r="I77" s="2">
        <v>67</v>
      </c>
      <c r="J77" s="2" t="s">
        <v>116</v>
      </c>
      <c r="K77" s="2" t="s">
        <v>15</v>
      </c>
      <c r="L77" s="3">
        <v>43466</v>
      </c>
      <c r="M77" s="3">
        <v>43830</v>
      </c>
      <c r="O77" t="s">
        <v>43</v>
      </c>
      <c r="P77" t="s">
        <v>306</v>
      </c>
    </row>
    <row r="78" spans="1:16" x14ac:dyDescent="0.25">
      <c r="A78" t="s">
        <v>301</v>
      </c>
      <c r="B78" t="str">
        <f>VLOOKUP(A78,geo_id_table!$A$2:$F$107,4,FALSE)</f>
        <v>30358</v>
      </c>
      <c r="C78">
        <f>VLOOKUP(A78,geo_id_table!$A$2:$F$107,5,FALSE)</f>
        <v>2006</v>
      </c>
      <c r="D78" s="5" t="str">
        <f>VLOOKUP(A78,geo_id_table!$A$2:$F$107,6,FALSE)</f>
        <v>Umpqua Basin TMDL</v>
      </c>
      <c r="E78" s="5" t="s">
        <v>42</v>
      </c>
      <c r="F78" s="5" t="s">
        <v>266</v>
      </c>
      <c r="G78" s="5" t="s">
        <v>59</v>
      </c>
      <c r="H78" s="5" t="s">
        <v>6</v>
      </c>
      <c r="I78" s="2">
        <v>0.7</v>
      </c>
      <c r="J78" s="2" t="s">
        <v>12</v>
      </c>
      <c r="K78" s="23" t="s">
        <v>15</v>
      </c>
      <c r="L78" s="3">
        <v>44119</v>
      </c>
      <c r="M78" s="3">
        <v>43966</v>
      </c>
      <c r="O78" t="s">
        <v>43</v>
      </c>
    </row>
    <row r="79" spans="1:16" x14ac:dyDescent="0.25">
      <c r="A79" t="s">
        <v>313</v>
      </c>
      <c r="B79" t="str">
        <f>VLOOKUP(A79,geo_id_table!$A$2:$F$107,4,FALSE)</f>
        <v>30358</v>
      </c>
      <c r="C79">
        <f>VLOOKUP(A79,geo_id_table!$A$2:$F$107,5,FALSE)</f>
        <v>2006</v>
      </c>
      <c r="D79" s="5" t="str">
        <f>VLOOKUP(A79,geo_id_table!$A$2:$F$107,6,FALSE)</f>
        <v>Umpqua Basin TMDL</v>
      </c>
      <c r="E79" s="5" t="s">
        <v>34</v>
      </c>
      <c r="G79" s="5" t="s">
        <v>316</v>
      </c>
      <c r="H79" s="5" t="s">
        <v>7</v>
      </c>
      <c r="I79" s="2">
        <v>2.2000000000000002</v>
      </c>
      <c r="J79" s="2" t="s">
        <v>40</v>
      </c>
      <c r="K79" s="2" t="s">
        <v>15</v>
      </c>
      <c r="L79" s="3">
        <v>43983</v>
      </c>
      <c r="M79" s="3">
        <v>44104</v>
      </c>
      <c r="O79" t="s">
        <v>43</v>
      </c>
      <c r="P79" t="s">
        <v>309</v>
      </c>
    </row>
    <row r="80" spans="1:16" x14ac:dyDescent="0.25">
      <c r="A80" t="s">
        <v>313</v>
      </c>
      <c r="B80" t="str">
        <f>VLOOKUP(A80,geo_id_table!$A$2:$F$107,4,FALSE)</f>
        <v>30358</v>
      </c>
      <c r="C80">
        <f>VLOOKUP(A80,geo_id_table!$A$2:$F$107,5,FALSE)</f>
        <v>2006</v>
      </c>
      <c r="D80" s="5" t="str">
        <f>VLOOKUP(A80,geo_id_table!$A$2:$F$107,6,FALSE)</f>
        <v>Umpqua Basin TMDL</v>
      </c>
      <c r="E80" s="5" t="s">
        <v>303</v>
      </c>
      <c r="G80" s="5" t="s">
        <v>316</v>
      </c>
      <c r="H80" s="5" t="s">
        <v>7</v>
      </c>
      <c r="I80" s="2">
        <v>1.4</v>
      </c>
      <c r="J80" s="2" t="s">
        <v>40</v>
      </c>
      <c r="K80" s="2" t="s">
        <v>15</v>
      </c>
      <c r="L80" s="3">
        <v>43983</v>
      </c>
      <c r="M80" s="3">
        <v>44104</v>
      </c>
      <c r="O80" t="s">
        <v>43</v>
      </c>
      <c r="P80" t="s">
        <v>309</v>
      </c>
    </row>
    <row r="81" spans="1:16" x14ac:dyDescent="0.25">
      <c r="A81" t="s">
        <v>317</v>
      </c>
      <c r="B81" t="str">
        <f>VLOOKUP(A81,geo_id_table!$A$2:$F$107,4,FALSE)</f>
        <v>30358</v>
      </c>
      <c r="C81">
        <f>VLOOKUP(A81,geo_id_table!$A$2:$F$107,5,FALSE)</f>
        <v>2006</v>
      </c>
      <c r="D81" s="5" t="str">
        <f>VLOOKUP(A81,geo_id_table!$A$2:$F$107,6,FALSE)</f>
        <v>Umpqua Basin TMDL</v>
      </c>
      <c r="E81" s="5" t="s">
        <v>303</v>
      </c>
      <c r="G81" s="5" t="s">
        <v>312</v>
      </c>
      <c r="H81" s="5" t="s">
        <v>7</v>
      </c>
      <c r="I81" s="2">
        <v>2.1</v>
      </c>
      <c r="J81" s="2" t="s">
        <v>40</v>
      </c>
      <c r="K81" s="2" t="s">
        <v>15</v>
      </c>
      <c r="L81" s="3">
        <v>43952</v>
      </c>
      <c r="M81" s="3">
        <v>44135</v>
      </c>
      <c r="O81" t="s">
        <v>43</v>
      </c>
    </row>
    <row r="82" spans="1:16" x14ac:dyDescent="0.25">
      <c r="A82" t="s">
        <v>317</v>
      </c>
      <c r="B82" t="str">
        <f>VLOOKUP(A82,geo_id_table!$A$2:$F$107,4,FALSE)</f>
        <v>30358</v>
      </c>
      <c r="C82">
        <f>VLOOKUP(A82,geo_id_table!$A$2:$F$107,5,FALSE)</f>
        <v>2006</v>
      </c>
      <c r="D82" s="5" t="str">
        <f>VLOOKUP(A82,geo_id_table!$A$2:$F$107,6,FALSE)</f>
        <v>Umpqua Basin TMDL</v>
      </c>
      <c r="E82" s="5" t="s">
        <v>0</v>
      </c>
      <c r="F82" s="20" t="s">
        <v>263</v>
      </c>
      <c r="G82" s="5" t="s">
        <v>312</v>
      </c>
      <c r="H82" s="5" t="s">
        <v>7</v>
      </c>
      <c r="I82" s="2">
        <v>6.3</v>
      </c>
      <c r="J82" s="2" t="s">
        <v>40</v>
      </c>
      <c r="K82" s="2" t="s">
        <v>15</v>
      </c>
      <c r="L82" s="3">
        <v>43952</v>
      </c>
      <c r="M82" s="3">
        <v>44135</v>
      </c>
      <c r="O82" t="s">
        <v>43</v>
      </c>
    </row>
    <row r="83" spans="1:16" x14ac:dyDescent="0.25">
      <c r="A83" t="s">
        <v>318</v>
      </c>
      <c r="B83" t="str">
        <f>VLOOKUP(A83,geo_id_table!$A$2:$F$107,4,FALSE)</f>
        <v>30358</v>
      </c>
      <c r="C83">
        <f>VLOOKUP(A83,geo_id_table!$A$2:$F$107,5,FALSE)</f>
        <v>2006</v>
      </c>
      <c r="D83" s="5" t="str">
        <f>VLOOKUP(A83,geo_id_table!$A$2:$F$107,6,FALSE)</f>
        <v>Umpqua Basin TMDL</v>
      </c>
      <c r="E83" s="5" t="s">
        <v>34</v>
      </c>
      <c r="G83" s="5" t="s">
        <v>87</v>
      </c>
      <c r="H83" s="5" t="s">
        <v>7</v>
      </c>
      <c r="I83" s="2">
        <v>2.1</v>
      </c>
      <c r="J83" s="2" t="s">
        <v>40</v>
      </c>
      <c r="K83" s="2" t="s">
        <v>15</v>
      </c>
      <c r="L83" s="3">
        <v>43998</v>
      </c>
      <c r="M83" s="3">
        <v>44074</v>
      </c>
      <c r="O83" t="s">
        <v>43</v>
      </c>
      <c r="P83" t="s">
        <v>309</v>
      </c>
    </row>
    <row r="84" spans="1:16" x14ac:dyDescent="0.25">
      <c r="A84" t="s">
        <v>318</v>
      </c>
      <c r="B84" t="str">
        <f>VLOOKUP(A84,geo_id_table!$A$2:$F$107,4,FALSE)</f>
        <v>30358</v>
      </c>
      <c r="C84">
        <f>VLOOKUP(A84,geo_id_table!$A$2:$F$107,5,FALSE)</f>
        <v>2006</v>
      </c>
      <c r="D84" s="5" t="str">
        <f>VLOOKUP(A84,geo_id_table!$A$2:$F$107,6,FALSE)</f>
        <v>Umpqua Basin TMDL</v>
      </c>
      <c r="E84" s="5" t="s">
        <v>303</v>
      </c>
      <c r="G84" s="5" t="s">
        <v>87</v>
      </c>
      <c r="H84" s="5" t="s">
        <v>7</v>
      </c>
      <c r="I84" s="2">
        <v>7.1</v>
      </c>
      <c r="J84" s="2" t="s">
        <v>40</v>
      </c>
      <c r="K84" s="2" t="s">
        <v>15</v>
      </c>
      <c r="L84" s="3">
        <v>43998</v>
      </c>
      <c r="M84" s="3">
        <v>44074</v>
      </c>
      <c r="O84" t="s">
        <v>43</v>
      </c>
      <c r="P84" t="s">
        <v>309</v>
      </c>
    </row>
    <row r="85" spans="1:16" x14ac:dyDescent="0.25">
      <c r="A85" t="s">
        <v>140</v>
      </c>
      <c r="B85">
        <f>VLOOKUP(A85,geo_id_table!$A$2:$F$107,4,FALSE)</f>
        <v>30674</v>
      </c>
      <c r="C85">
        <f>VLOOKUP(A85,geo_id_table!$A$2:$F$107,5,FALSE)</f>
        <v>2006</v>
      </c>
      <c r="D85" s="5" t="str">
        <f>VLOOKUP(A85,geo_id_table!$A$2:$F$107,6,FALSE)</f>
        <v>Willamette Basin TMDL</v>
      </c>
      <c r="E85" s="5" t="s">
        <v>22</v>
      </c>
      <c r="F85" s="5" t="s">
        <v>22</v>
      </c>
      <c r="G85" s="5" t="s">
        <v>22</v>
      </c>
      <c r="H85" s="5" t="s">
        <v>46</v>
      </c>
      <c r="J85" s="2" t="s">
        <v>21</v>
      </c>
      <c r="K85" s="11" t="s">
        <v>63</v>
      </c>
      <c r="L85" s="3">
        <v>43466</v>
      </c>
      <c r="M85" s="3">
        <v>43830</v>
      </c>
      <c r="N85" t="s">
        <v>49</v>
      </c>
      <c r="O85" t="s">
        <v>51</v>
      </c>
    </row>
    <row r="86" spans="1:16" x14ac:dyDescent="0.25">
      <c r="A86" t="s">
        <v>140</v>
      </c>
      <c r="B86">
        <f>VLOOKUP(A86,geo_id_table!$A$2:$F$107,4,FALSE)</f>
        <v>30674</v>
      </c>
      <c r="C86">
        <f>VLOOKUP(A86,geo_id_table!$A$2:$F$107,5,FALSE)</f>
        <v>2006</v>
      </c>
      <c r="D86" s="5" t="str">
        <f>VLOOKUP(A86,geo_id_table!$A$2:$F$107,6,FALSE)</f>
        <v>Willamette Basin TMDL</v>
      </c>
      <c r="E86" s="5" t="s">
        <v>11</v>
      </c>
      <c r="F86" s="20" t="s">
        <v>264</v>
      </c>
      <c r="G86" s="5" t="s">
        <v>22</v>
      </c>
      <c r="H86" s="5" t="s">
        <v>6</v>
      </c>
      <c r="J86" s="2" t="s">
        <v>12</v>
      </c>
      <c r="K86" s="11" t="s">
        <v>63</v>
      </c>
      <c r="L86" s="3">
        <v>43466</v>
      </c>
      <c r="M86" s="3">
        <v>43830</v>
      </c>
      <c r="N86" t="s">
        <v>47</v>
      </c>
      <c r="O86" t="s">
        <v>51</v>
      </c>
    </row>
    <row r="87" spans="1:16" x14ac:dyDescent="0.25">
      <c r="A87" t="s">
        <v>140</v>
      </c>
      <c r="B87">
        <f>VLOOKUP(A87,geo_id_table!$A$2:$F$107,4,FALSE)</f>
        <v>30674</v>
      </c>
      <c r="C87">
        <f>VLOOKUP(A87,geo_id_table!$A$2:$F$107,5,FALSE)</f>
        <v>2006</v>
      </c>
      <c r="D87" s="5" t="str">
        <f>VLOOKUP(A87,geo_id_table!$A$2:$F$107,6,FALSE)</f>
        <v>Willamette Basin TMDL</v>
      </c>
      <c r="E87" s="5" t="s">
        <v>11</v>
      </c>
      <c r="F87" s="20" t="s">
        <v>264</v>
      </c>
      <c r="G87" s="5" t="s">
        <v>22</v>
      </c>
      <c r="H87" s="5" t="s">
        <v>7</v>
      </c>
      <c r="J87" s="2" t="s">
        <v>29</v>
      </c>
      <c r="K87" s="11" t="s">
        <v>63</v>
      </c>
      <c r="L87" s="3">
        <v>43466</v>
      </c>
      <c r="M87" s="3">
        <v>43830</v>
      </c>
      <c r="N87" t="s">
        <v>52</v>
      </c>
      <c r="O87" t="s">
        <v>51</v>
      </c>
    </row>
    <row r="88" spans="1:16" x14ac:dyDescent="0.25">
      <c r="A88" t="s">
        <v>151</v>
      </c>
      <c r="B88">
        <f>VLOOKUP(A88,geo_id_table!$A$2:$F$107,4,FALSE)</f>
        <v>30674</v>
      </c>
      <c r="C88">
        <f>VLOOKUP(A88,geo_id_table!$A$2:$F$107,5,FALSE)</f>
        <v>2006</v>
      </c>
      <c r="D88" s="5" t="str">
        <f>VLOOKUP(A88,geo_id_table!$A$2:$F$107,6,FALSE)</f>
        <v>Willamette Basin TMDL</v>
      </c>
      <c r="E88" s="5" t="s">
        <v>56</v>
      </c>
      <c r="G88" s="5" t="s">
        <v>59</v>
      </c>
      <c r="H88" s="5" t="s">
        <v>7</v>
      </c>
      <c r="I88" s="2">
        <v>1.6E-2</v>
      </c>
      <c r="J88" s="2" t="s">
        <v>29</v>
      </c>
      <c r="K88" s="11" t="s">
        <v>63</v>
      </c>
      <c r="L88" s="3">
        <v>43466</v>
      </c>
      <c r="M88" s="3">
        <v>43830</v>
      </c>
      <c r="O88" t="s">
        <v>51</v>
      </c>
    </row>
    <row r="89" spans="1:16" x14ac:dyDescent="0.25">
      <c r="A89" t="s">
        <v>151</v>
      </c>
      <c r="B89">
        <f>VLOOKUP(A89,geo_id_table!$A$2:$F$107,4,FALSE)</f>
        <v>30674</v>
      </c>
      <c r="C89">
        <f>VLOOKUP(A89,geo_id_table!$A$2:$F$107,5,FALSE)</f>
        <v>2006</v>
      </c>
      <c r="D89" s="5" t="str">
        <f>VLOOKUP(A89,geo_id_table!$A$2:$F$107,6,FALSE)</f>
        <v>Willamette Basin TMDL</v>
      </c>
      <c r="E89" s="5" t="s">
        <v>34</v>
      </c>
      <c r="G89" s="5" t="s">
        <v>59</v>
      </c>
      <c r="H89" s="5" t="s">
        <v>7</v>
      </c>
      <c r="I89" s="2">
        <v>6.8000000000000005E-2</v>
      </c>
      <c r="J89" s="2" t="s">
        <v>29</v>
      </c>
      <c r="K89" s="11" t="s">
        <v>63</v>
      </c>
      <c r="L89" s="3">
        <v>43466</v>
      </c>
      <c r="M89" s="3">
        <v>43830</v>
      </c>
      <c r="O89" t="s">
        <v>51</v>
      </c>
    </row>
    <row r="90" spans="1:16" x14ac:dyDescent="0.25">
      <c r="A90" t="s">
        <v>151</v>
      </c>
      <c r="B90">
        <f>VLOOKUP(A90,geo_id_table!$A$2:$F$107,4,FALSE)</f>
        <v>30674</v>
      </c>
      <c r="C90">
        <f>VLOOKUP(A90,geo_id_table!$A$2:$F$107,5,FALSE)</f>
        <v>2006</v>
      </c>
      <c r="D90" s="5" t="str">
        <f>VLOOKUP(A90,geo_id_table!$A$2:$F$107,6,FALSE)</f>
        <v>Willamette Basin TMDL</v>
      </c>
      <c r="E90" s="5" t="s">
        <v>55</v>
      </c>
      <c r="G90" s="5" t="s">
        <v>59</v>
      </c>
      <c r="H90" s="5" t="s">
        <v>7</v>
      </c>
      <c r="I90" s="2">
        <v>53.3</v>
      </c>
      <c r="J90" s="2" t="s">
        <v>29</v>
      </c>
      <c r="K90" s="11" t="s">
        <v>63</v>
      </c>
      <c r="L90" s="3">
        <v>43466</v>
      </c>
      <c r="M90" s="3">
        <v>43830</v>
      </c>
      <c r="O90" t="s">
        <v>51</v>
      </c>
    </row>
    <row r="91" spans="1:16" x14ac:dyDescent="0.25">
      <c r="A91" t="s">
        <v>151</v>
      </c>
      <c r="B91">
        <f>VLOOKUP(A91,geo_id_table!$A$2:$F$107,4,FALSE)</f>
        <v>30674</v>
      </c>
      <c r="C91">
        <f>VLOOKUP(A91,geo_id_table!$A$2:$F$107,5,FALSE)</f>
        <v>2006</v>
      </c>
      <c r="D91" s="5" t="str">
        <f>VLOOKUP(A91,geo_id_table!$A$2:$F$107,6,FALSE)</f>
        <v>Willamette Basin TMDL</v>
      </c>
      <c r="E91" s="5" t="s">
        <v>57</v>
      </c>
      <c r="G91" s="5" t="s">
        <v>59</v>
      </c>
      <c r="H91" s="5" t="s">
        <v>7</v>
      </c>
      <c r="I91" s="2">
        <v>5.1999999999999998E-2</v>
      </c>
      <c r="J91" s="2" t="s">
        <v>29</v>
      </c>
      <c r="K91" s="11" t="s">
        <v>63</v>
      </c>
      <c r="L91" s="3">
        <v>43466</v>
      </c>
      <c r="M91" s="3">
        <v>43830</v>
      </c>
      <c r="O91" t="s">
        <v>51</v>
      </c>
    </row>
    <row r="92" spans="1:16" x14ac:dyDescent="0.25">
      <c r="A92" t="s">
        <v>151</v>
      </c>
      <c r="B92">
        <f>VLOOKUP(A92,geo_id_table!$A$2:$F$107,4,FALSE)</f>
        <v>30674</v>
      </c>
      <c r="C92">
        <f>VLOOKUP(A92,geo_id_table!$A$2:$F$107,5,FALSE)</f>
        <v>2006</v>
      </c>
      <c r="D92" s="5" t="str">
        <f>VLOOKUP(A92,geo_id_table!$A$2:$F$107,6,FALSE)</f>
        <v>Willamette Basin TMDL</v>
      </c>
      <c r="E92" s="5" t="s">
        <v>53</v>
      </c>
      <c r="G92" s="5" t="s">
        <v>59</v>
      </c>
      <c r="H92" s="5" t="s">
        <v>7</v>
      </c>
      <c r="I92" s="2">
        <v>1.6E-2</v>
      </c>
      <c r="J92" s="2" t="s">
        <v>29</v>
      </c>
      <c r="K92" s="11" t="s">
        <v>63</v>
      </c>
      <c r="L92" s="3">
        <v>43466</v>
      </c>
      <c r="M92" s="3">
        <v>43830</v>
      </c>
      <c r="O92" t="s">
        <v>51</v>
      </c>
    </row>
    <row r="93" spans="1:16" x14ac:dyDescent="0.25">
      <c r="A93" t="s">
        <v>151</v>
      </c>
      <c r="B93">
        <f>VLOOKUP(A93,geo_id_table!$A$2:$F$107,4,FALSE)</f>
        <v>30674</v>
      </c>
      <c r="C93">
        <f>VLOOKUP(A93,geo_id_table!$A$2:$F$107,5,FALSE)</f>
        <v>2006</v>
      </c>
      <c r="D93" s="5" t="str">
        <f>VLOOKUP(A93,geo_id_table!$A$2:$F$107,6,FALSE)</f>
        <v>Willamette Basin TMDL</v>
      </c>
      <c r="E93" s="5" t="s">
        <v>54</v>
      </c>
      <c r="G93" s="5" t="s">
        <v>59</v>
      </c>
      <c r="H93" s="5" t="s">
        <v>7</v>
      </c>
      <c r="I93" s="2">
        <v>2.1</v>
      </c>
      <c r="J93" s="2" t="s">
        <v>29</v>
      </c>
      <c r="K93" s="11" t="s">
        <v>63</v>
      </c>
      <c r="L93" s="3">
        <v>43466</v>
      </c>
      <c r="M93" s="3">
        <v>43830</v>
      </c>
      <c r="O93" t="s">
        <v>51</v>
      </c>
    </row>
    <row r="94" spans="1:16" x14ac:dyDescent="0.25">
      <c r="A94" t="s">
        <v>141</v>
      </c>
      <c r="B94">
        <f>VLOOKUP(A94,geo_id_table!$A$2:$F$107,4,FALSE)</f>
        <v>30674</v>
      </c>
      <c r="C94">
        <f>VLOOKUP(A94,geo_id_table!$A$2:$F$107,5,FALSE)</f>
        <v>2006</v>
      </c>
      <c r="D94" s="5" t="str">
        <f>VLOOKUP(A94,geo_id_table!$A$2:$F$107,6,FALSE)</f>
        <v>Willamette Basin TMDL</v>
      </c>
      <c r="E94" s="5" t="s">
        <v>22</v>
      </c>
      <c r="F94" s="5" t="s">
        <v>22</v>
      </c>
      <c r="G94" s="5" t="s">
        <v>22</v>
      </c>
      <c r="H94" s="5" t="s">
        <v>46</v>
      </c>
      <c r="J94" s="2" t="s">
        <v>21</v>
      </c>
      <c r="K94" s="11" t="s">
        <v>63</v>
      </c>
      <c r="L94" s="3">
        <v>43466</v>
      </c>
      <c r="M94" s="3">
        <v>43830</v>
      </c>
      <c r="N94" t="s">
        <v>50</v>
      </c>
      <c r="O94" t="s">
        <v>51</v>
      </c>
    </row>
    <row r="95" spans="1:16" x14ac:dyDescent="0.25">
      <c r="A95" t="s">
        <v>141</v>
      </c>
      <c r="B95">
        <f>VLOOKUP(A95,geo_id_table!$A$2:$F$107,4,FALSE)</f>
        <v>30674</v>
      </c>
      <c r="C95">
        <f>VLOOKUP(A95,geo_id_table!$A$2:$F$107,5,FALSE)</f>
        <v>2006</v>
      </c>
      <c r="D95" s="5" t="str">
        <f>VLOOKUP(A95,geo_id_table!$A$2:$F$107,6,FALSE)</f>
        <v>Willamette Basin TMDL</v>
      </c>
      <c r="E95" s="5" t="s">
        <v>11</v>
      </c>
      <c r="F95" s="20" t="s">
        <v>264</v>
      </c>
      <c r="G95" s="5" t="s">
        <v>22</v>
      </c>
      <c r="H95" s="5" t="s">
        <v>6</v>
      </c>
      <c r="J95" s="2" t="s">
        <v>12</v>
      </c>
      <c r="K95" s="11" t="s">
        <v>63</v>
      </c>
      <c r="L95" s="3">
        <v>43466</v>
      </c>
      <c r="M95" s="3">
        <v>43830</v>
      </c>
      <c r="N95" t="s">
        <v>48</v>
      </c>
      <c r="O95" t="s">
        <v>51</v>
      </c>
    </row>
    <row r="96" spans="1:16" x14ac:dyDescent="0.25">
      <c r="A96" t="s">
        <v>141</v>
      </c>
      <c r="B96">
        <f>VLOOKUP(A96,geo_id_table!$A$2:$F$107,4,FALSE)</f>
        <v>30674</v>
      </c>
      <c r="C96">
        <f>VLOOKUP(A96,geo_id_table!$A$2:$F$107,5,FALSE)</f>
        <v>2006</v>
      </c>
      <c r="D96" s="5" t="str">
        <f>VLOOKUP(A96,geo_id_table!$A$2:$F$107,6,FALSE)</f>
        <v>Willamette Basin TMDL</v>
      </c>
      <c r="E96" s="5" t="s">
        <v>11</v>
      </c>
      <c r="F96" s="20" t="s">
        <v>264</v>
      </c>
      <c r="G96" s="5" t="s">
        <v>22</v>
      </c>
      <c r="H96" s="5" t="s">
        <v>7</v>
      </c>
      <c r="J96" s="2" t="s">
        <v>29</v>
      </c>
      <c r="K96" s="11" t="s">
        <v>63</v>
      </c>
      <c r="L96" s="3">
        <v>43466</v>
      </c>
      <c r="M96" s="3">
        <v>43830</v>
      </c>
      <c r="N96" t="s">
        <v>52</v>
      </c>
      <c r="O96" t="s">
        <v>51</v>
      </c>
    </row>
    <row r="97" spans="1:16" x14ac:dyDescent="0.25">
      <c r="A97" t="s">
        <v>150</v>
      </c>
      <c r="B97">
        <f>VLOOKUP(A97,geo_id_table!$A$2:$F$107,4,FALSE)</f>
        <v>30674</v>
      </c>
      <c r="C97">
        <f>VLOOKUP(A97,geo_id_table!$A$2:$F$107,5,FALSE)</f>
        <v>2006</v>
      </c>
      <c r="D97" s="5" t="str">
        <f>VLOOKUP(A97,geo_id_table!$A$2:$F$107,6,FALSE)</f>
        <v>Willamette Basin TMDL</v>
      </c>
      <c r="E97" s="5" t="s">
        <v>61</v>
      </c>
      <c r="G97" s="5" t="s">
        <v>59</v>
      </c>
      <c r="H97" s="5" t="s">
        <v>6</v>
      </c>
      <c r="I97" s="2">
        <v>0.8</v>
      </c>
      <c r="J97" s="2" t="s">
        <v>12</v>
      </c>
      <c r="K97" s="2" t="s">
        <v>62</v>
      </c>
      <c r="L97" s="3">
        <v>43466</v>
      </c>
      <c r="M97" s="3">
        <v>43830</v>
      </c>
      <c r="O97" t="s">
        <v>51</v>
      </c>
    </row>
    <row r="98" spans="1:16" x14ac:dyDescent="0.25">
      <c r="A98" t="s">
        <v>149</v>
      </c>
      <c r="B98">
        <f>VLOOKUP(A98,geo_id_table!$A$2:$F$107,4,FALSE)</f>
        <v>30674</v>
      </c>
      <c r="C98">
        <f>VLOOKUP(A98,geo_id_table!$A$2:$F$107,5,FALSE)</f>
        <v>2006</v>
      </c>
      <c r="D98" s="5" t="str">
        <f>VLOOKUP(A98,geo_id_table!$A$2:$F$107,6,FALSE)</f>
        <v>Willamette Basin TMDL</v>
      </c>
      <c r="E98" s="5" t="s">
        <v>22</v>
      </c>
      <c r="F98" s="5" t="s">
        <v>22</v>
      </c>
      <c r="G98" s="5" t="s">
        <v>25</v>
      </c>
      <c r="H98" s="5" t="s">
        <v>46</v>
      </c>
      <c r="I98" s="2">
        <v>17</v>
      </c>
      <c r="J98" s="2" t="s">
        <v>21</v>
      </c>
      <c r="K98" s="2" t="s">
        <v>15</v>
      </c>
      <c r="L98" s="3">
        <v>43466</v>
      </c>
      <c r="M98" s="3">
        <v>43830</v>
      </c>
      <c r="P98" t="s">
        <v>23</v>
      </c>
    </row>
    <row r="99" spans="1:16" x14ac:dyDescent="0.25">
      <c r="A99" t="s">
        <v>149</v>
      </c>
      <c r="B99">
        <f>VLOOKUP(A99,geo_id_table!$A$2:$F$107,4,FALSE)</f>
        <v>30674</v>
      </c>
      <c r="C99">
        <f>VLOOKUP(A99,geo_id_table!$A$2:$F$107,5,FALSE)</f>
        <v>2006</v>
      </c>
      <c r="D99" s="5" t="str">
        <f>VLOOKUP(A99,geo_id_table!$A$2:$F$107,6,FALSE)</f>
        <v>Willamette Basin TMDL</v>
      </c>
      <c r="E99" s="5" t="s">
        <v>11</v>
      </c>
      <c r="F99" s="20" t="s">
        <v>264</v>
      </c>
      <c r="G99" s="5" t="s">
        <v>25</v>
      </c>
      <c r="H99" s="5" t="s">
        <v>6</v>
      </c>
      <c r="I99" s="2">
        <v>15</v>
      </c>
      <c r="J99" s="2" t="s">
        <v>12</v>
      </c>
      <c r="K99" s="2" t="s">
        <v>15</v>
      </c>
      <c r="L99" s="3">
        <v>43466</v>
      </c>
      <c r="M99" s="3">
        <v>43830</v>
      </c>
    </row>
    <row r="100" spans="1:16" x14ac:dyDescent="0.25">
      <c r="A100" t="s">
        <v>148</v>
      </c>
      <c r="B100">
        <f>VLOOKUP(A100,geo_id_table!$A$2:$F$107,4,FALSE)</f>
        <v>33639</v>
      </c>
      <c r="C100">
        <f>VLOOKUP(A100,geo_id_table!$A$2:$F$107,5,FALSE)</f>
        <v>2007</v>
      </c>
      <c r="D100" s="5" t="str">
        <f>VLOOKUP(A100,geo_id_table!$A$2:$F$107,6,FALSE)</f>
        <v>Tenmile Lakes Watershed Total Maximum Daily Load (TMDL)</v>
      </c>
      <c r="E100" s="5" t="s">
        <v>11</v>
      </c>
      <c r="F100" s="20" t="s">
        <v>264</v>
      </c>
      <c r="G100" s="5" t="s">
        <v>73</v>
      </c>
      <c r="H100" s="5" t="s">
        <v>7</v>
      </c>
      <c r="I100" s="2">
        <v>0.18</v>
      </c>
      <c r="J100" s="2" t="s">
        <v>74</v>
      </c>
      <c r="K100" s="2" t="s">
        <v>2</v>
      </c>
      <c r="L100" s="3">
        <v>43466</v>
      </c>
      <c r="M100" s="3">
        <v>43830</v>
      </c>
      <c r="N100" t="s">
        <v>281</v>
      </c>
    </row>
    <row r="101" spans="1:16" x14ac:dyDescent="0.25">
      <c r="A101" t="s">
        <v>139</v>
      </c>
      <c r="B101">
        <f>VLOOKUP(A101,geo_id_table!$A$2:$F$107,4,FALSE)</f>
        <v>33639</v>
      </c>
      <c r="C101">
        <f>VLOOKUP(A101,geo_id_table!$A$2:$F$107,5,FALSE)</f>
        <v>2007</v>
      </c>
      <c r="D101" s="5" t="str">
        <f>VLOOKUP(A101,geo_id_table!$A$2:$F$107,6,FALSE)</f>
        <v>Tenmile Lakes Watershed Total Maximum Daily Load (TMDL)</v>
      </c>
      <c r="E101" s="5" t="s">
        <v>0</v>
      </c>
      <c r="F101" s="20" t="s">
        <v>263</v>
      </c>
      <c r="G101" s="5" t="s">
        <v>73</v>
      </c>
      <c r="H101" s="5" t="s">
        <v>6</v>
      </c>
      <c r="I101" s="2">
        <v>7.1</v>
      </c>
      <c r="J101" s="2" t="s">
        <v>3</v>
      </c>
      <c r="K101" s="11" t="s">
        <v>15</v>
      </c>
      <c r="L101" s="3">
        <v>43466</v>
      </c>
      <c r="M101" s="3">
        <v>43830</v>
      </c>
    </row>
    <row r="102" spans="1:16" x14ac:dyDescent="0.25">
      <c r="A102" t="s">
        <v>146</v>
      </c>
      <c r="B102">
        <f>VLOOKUP(A102,geo_id_table!$A$2:$F$107,4,FALSE)</f>
        <v>33639</v>
      </c>
      <c r="C102">
        <f>VLOOKUP(A102,geo_id_table!$A$2:$F$107,5,FALSE)</f>
        <v>2007</v>
      </c>
      <c r="D102" s="5" t="str">
        <f>VLOOKUP(A102,geo_id_table!$A$2:$F$107,6,FALSE)</f>
        <v>Tenmile Lakes Watershed Total Maximum Daily Load (TMDL)</v>
      </c>
      <c r="E102" s="5" t="s">
        <v>11</v>
      </c>
      <c r="F102" s="20" t="s">
        <v>264</v>
      </c>
      <c r="G102" s="5" t="s">
        <v>73</v>
      </c>
      <c r="H102" s="5" t="s">
        <v>7</v>
      </c>
      <c r="I102" s="2">
        <v>0.23</v>
      </c>
      <c r="J102" s="2" t="s">
        <v>74</v>
      </c>
      <c r="K102" s="2" t="s">
        <v>2</v>
      </c>
      <c r="L102" s="3">
        <v>43466</v>
      </c>
      <c r="M102" s="3">
        <v>43830</v>
      </c>
      <c r="N102" t="s">
        <v>281</v>
      </c>
    </row>
    <row r="103" spans="1:16" x14ac:dyDescent="0.25">
      <c r="A103" t="s">
        <v>145</v>
      </c>
      <c r="B103">
        <f>VLOOKUP(A103,geo_id_table!$A$2:$F$107,4,FALSE)</f>
        <v>33639</v>
      </c>
      <c r="C103">
        <f>VLOOKUP(A103,geo_id_table!$A$2:$F$107,5,FALSE)</f>
        <v>2007</v>
      </c>
      <c r="D103" s="5" t="str">
        <f>VLOOKUP(A103,geo_id_table!$A$2:$F$107,6,FALSE)</f>
        <v>Tenmile Lakes Watershed Total Maximum Daily Load (TMDL)</v>
      </c>
      <c r="E103" s="5" t="s">
        <v>11</v>
      </c>
      <c r="F103" s="20" t="s">
        <v>264</v>
      </c>
      <c r="G103" s="5" t="s">
        <v>73</v>
      </c>
      <c r="H103" s="5" t="s">
        <v>7</v>
      </c>
      <c r="I103" s="2">
        <v>7.0000000000000007E-2</v>
      </c>
      <c r="J103" s="2" t="s">
        <v>74</v>
      </c>
      <c r="K103" s="2" t="s">
        <v>2</v>
      </c>
      <c r="L103" s="3">
        <v>43466</v>
      </c>
      <c r="M103" s="3">
        <v>43830</v>
      </c>
      <c r="N103" t="s">
        <v>281</v>
      </c>
    </row>
    <row r="104" spans="1:16" x14ac:dyDescent="0.25">
      <c r="A104" t="s">
        <v>147</v>
      </c>
      <c r="B104">
        <f>VLOOKUP(A104,geo_id_table!$A$2:$F$107,4,FALSE)</f>
        <v>33639</v>
      </c>
      <c r="C104">
        <f>VLOOKUP(A104,geo_id_table!$A$2:$F$107,5,FALSE)</f>
        <v>2007</v>
      </c>
      <c r="D104" s="5" t="str">
        <f>VLOOKUP(A104,geo_id_table!$A$2:$F$107,6,FALSE)</f>
        <v>Tenmile Lakes Watershed Total Maximum Daily Load (TMDL)</v>
      </c>
      <c r="E104" s="5" t="s">
        <v>11</v>
      </c>
      <c r="F104" s="20" t="s">
        <v>264</v>
      </c>
      <c r="G104" s="5" t="s">
        <v>73</v>
      </c>
      <c r="H104" s="5" t="s">
        <v>7</v>
      </c>
      <c r="I104" s="2">
        <v>0.22</v>
      </c>
      <c r="J104" s="2" t="s">
        <v>74</v>
      </c>
      <c r="K104" s="2" t="s">
        <v>2</v>
      </c>
      <c r="L104" s="3">
        <v>43466</v>
      </c>
      <c r="M104" s="3">
        <v>43830</v>
      </c>
      <c r="N104" t="s">
        <v>281</v>
      </c>
    </row>
    <row r="105" spans="1:16" x14ac:dyDescent="0.25">
      <c r="A105" t="s">
        <v>144</v>
      </c>
      <c r="B105">
        <f>VLOOKUP(A105,geo_id_table!$A$2:$F$107,4,FALSE)</f>
        <v>35888</v>
      </c>
      <c r="C105">
        <f>VLOOKUP(A105,geo_id_table!$A$2:$F$107,5,FALSE)</f>
        <v>2008</v>
      </c>
      <c r="D105" s="5" t="str">
        <f>VLOOKUP(A105,geo_id_table!$A$2:$F$107,6,FALSE)</f>
        <v>Molalla-Pudding Subbasin TMDL and WQMP</v>
      </c>
      <c r="E105" s="5" t="s">
        <v>11</v>
      </c>
      <c r="F105" s="20" t="s">
        <v>264</v>
      </c>
      <c r="G105" s="5" t="s">
        <v>67</v>
      </c>
      <c r="H105" s="5" t="s">
        <v>6</v>
      </c>
      <c r="I105" s="2">
        <v>7</v>
      </c>
      <c r="J105" s="2" t="s">
        <v>12</v>
      </c>
      <c r="K105" s="2" t="s">
        <v>15</v>
      </c>
      <c r="L105" s="3">
        <v>43466</v>
      </c>
      <c r="M105" s="3">
        <v>43830</v>
      </c>
      <c r="P105" t="s">
        <v>70</v>
      </c>
    </row>
    <row r="106" spans="1:16" x14ac:dyDescent="0.25">
      <c r="A106" t="s">
        <v>143</v>
      </c>
      <c r="B106">
        <f>VLOOKUP(A106,geo_id_table!$A$2:$F$107,4,FALSE)</f>
        <v>35888</v>
      </c>
      <c r="C106">
        <f>VLOOKUP(A106,geo_id_table!$A$2:$F$107,5,FALSE)</f>
        <v>2008</v>
      </c>
      <c r="D106" s="5" t="str">
        <f>VLOOKUP(A106,geo_id_table!$A$2:$F$107,6,FALSE)</f>
        <v>Molalla-Pudding Subbasin TMDL and WQMP</v>
      </c>
      <c r="E106" s="5" t="s">
        <v>11</v>
      </c>
      <c r="F106" s="20" t="s">
        <v>264</v>
      </c>
      <c r="G106" s="5" t="s">
        <v>67</v>
      </c>
      <c r="H106" s="5" t="s">
        <v>6</v>
      </c>
      <c r="I106" s="2">
        <v>15</v>
      </c>
      <c r="J106" s="2" t="s">
        <v>12</v>
      </c>
      <c r="K106" s="2" t="s">
        <v>15</v>
      </c>
      <c r="L106" s="3">
        <v>43466</v>
      </c>
      <c r="M106" s="3">
        <v>43830</v>
      </c>
      <c r="P106" t="s">
        <v>70</v>
      </c>
    </row>
    <row r="107" spans="1:16" x14ac:dyDescent="0.25">
      <c r="A107" t="s">
        <v>143</v>
      </c>
      <c r="B107">
        <f>VLOOKUP(A107,geo_id_table!$A$2:$F$107,4,FALSE)</f>
        <v>35888</v>
      </c>
      <c r="C107">
        <f>VLOOKUP(A107,geo_id_table!$A$2:$F$107,5,FALSE)</f>
        <v>2008</v>
      </c>
      <c r="D107" s="5" t="str">
        <f>VLOOKUP(A107,geo_id_table!$A$2:$F$107,6,FALSE)</f>
        <v>Molalla-Pudding Subbasin TMDL and WQMP</v>
      </c>
      <c r="E107" s="5" t="s">
        <v>11</v>
      </c>
      <c r="F107" s="20" t="s">
        <v>264</v>
      </c>
      <c r="G107" s="5" t="s">
        <v>71</v>
      </c>
      <c r="H107" s="5" t="s">
        <v>6</v>
      </c>
      <c r="I107" s="2">
        <v>6</v>
      </c>
      <c r="J107" s="2" t="s">
        <v>12</v>
      </c>
      <c r="K107" s="2" t="s">
        <v>15</v>
      </c>
      <c r="L107" s="3">
        <v>43466</v>
      </c>
      <c r="M107" s="3">
        <v>43830</v>
      </c>
      <c r="P107" t="s">
        <v>72</v>
      </c>
    </row>
    <row r="108" spans="1:16" x14ac:dyDescent="0.25">
      <c r="A108" t="s">
        <v>171</v>
      </c>
      <c r="B108">
        <f>VLOOKUP(A108,geo_id_table!$A$2:$F$107,4,FALSE)</f>
        <v>35888</v>
      </c>
      <c r="C108">
        <f>VLOOKUP(A108,geo_id_table!$A$2:$F$107,5,FALSE)</f>
        <v>2008</v>
      </c>
      <c r="D108" s="5" t="str">
        <f>VLOOKUP(A108,geo_id_table!$A$2:$F$107,6,FALSE)</f>
        <v>Molalla-Pudding Subbasin TMDL and WQMP</v>
      </c>
      <c r="E108" s="5" t="s">
        <v>11</v>
      </c>
      <c r="F108" s="20" t="s">
        <v>264</v>
      </c>
      <c r="G108" s="5" t="s">
        <v>67</v>
      </c>
      <c r="H108" s="5" t="s">
        <v>6</v>
      </c>
      <c r="I108" s="2">
        <v>15</v>
      </c>
      <c r="J108" s="2" t="s">
        <v>12</v>
      </c>
      <c r="K108" s="2" t="s">
        <v>15</v>
      </c>
      <c r="L108" s="3">
        <v>43466</v>
      </c>
      <c r="M108" s="3">
        <v>43830</v>
      </c>
      <c r="P108" t="s">
        <v>70</v>
      </c>
    </row>
    <row r="109" spans="1:16" x14ac:dyDescent="0.25">
      <c r="A109" t="s">
        <v>171</v>
      </c>
      <c r="B109">
        <f>VLOOKUP(A109,geo_id_table!$A$2:$F$107,4,FALSE)</f>
        <v>35888</v>
      </c>
      <c r="C109">
        <f>VLOOKUP(A109,geo_id_table!$A$2:$F$107,5,FALSE)</f>
        <v>2008</v>
      </c>
      <c r="D109" s="5" t="str">
        <f>VLOOKUP(A109,geo_id_table!$A$2:$F$107,6,FALSE)</f>
        <v>Molalla-Pudding Subbasin TMDL and WQMP</v>
      </c>
      <c r="E109" s="5" t="s">
        <v>11</v>
      </c>
      <c r="F109" s="20" t="s">
        <v>264</v>
      </c>
      <c r="G109" s="5" t="s">
        <v>71</v>
      </c>
      <c r="H109" s="5" t="s">
        <v>6</v>
      </c>
      <c r="I109" s="2">
        <v>3</v>
      </c>
      <c r="J109" s="2" t="s">
        <v>12</v>
      </c>
      <c r="K109" s="2" t="s">
        <v>15</v>
      </c>
      <c r="L109" s="3">
        <v>43466</v>
      </c>
      <c r="M109" s="3">
        <v>43830</v>
      </c>
      <c r="P109" t="s">
        <v>72</v>
      </c>
    </row>
    <row r="110" spans="1:16" x14ac:dyDescent="0.25">
      <c r="A110" t="s">
        <v>142</v>
      </c>
      <c r="B110">
        <f>VLOOKUP(A110,geo_id_table!$A$2:$F$107,4,FALSE)</f>
        <v>39782</v>
      </c>
      <c r="C110">
        <f>VLOOKUP(A110,geo_id_table!$A$2:$F$107,5,FALSE)</f>
        <v>2010</v>
      </c>
      <c r="D110" s="5" t="str">
        <f>VLOOKUP(A110,geo_id_table!$A$2:$F$107,6,FALSE)</f>
        <v>Malheur River Basin TMDL and WQMP</v>
      </c>
      <c r="E110" s="5" t="s">
        <v>0</v>
      </c>
      <c r="F110" s="20" t="s">
        <v>263</v>
      </c>
      <c r="G110" s="5" t="s">
        <v>65</v>
      </c>
      <c r="H110" s="5" t="s">
        <v>6</v>
      </c>
      <c r="I110" s="2">
        <v>7.0000000000000007E-2</v>
      </c>
      <c r="J110" s="2" t="s">
        <v>12</v>
      </c>
      <c r="K110" s="2" t="s">
        <v>15</v>
      </c>
      <c r="L110" s="3">
        <v>43586</v>
      </c>
      <c r="M110" s="3">
        <v>43738</v>
      </c>
      <c r="O110" t="s">
        <v>177</v>
      </c>
    </row>
    <row r="111" spans="1:16" x14ac:dyDescent="0.25">
      <c r="A111" t="s">
        <v>127</v>
      </c>
      <c r="B111" t="str">
        <f>VLOOKUP(A111,geo_id_table!$A$2:$F$107,4,FALSE)</f>
        <v>OR_TMDL_20120828</v>
      </c>
      <c r="C111">
        <f>VLOOKUP(A111,geo_id_table!$A$2:$F$107,5,FALSE)</f>
        <v>2012</v>
      </c>
      <c r="D111" s="5" t="str">
        <f>VLOOKUP(A111,geo_id_table!$A$2:$F$107,6,FALSE)</f>
        <v>Tualatin Subbasin Total Maximum Daily Load and Water Quality Management Plan</v>
      </c>
      <c r="E111" s="5" t="s">
        <v>0</v>
      </c>
      <c r="F111" s="20" t="s">
        <v>263</v>
      </c>
      <c r="G111" s="5" t="s">
        <v>24</v>
      </c>
      <c r="H111" s="5" t="s">
        <v>6</v>
      </c>
      <c r="I111" s="2">
        <v>0.1</v>
      </c>
      <c r="J111" s="2" t="s">
        <v>12</v>
      </c>
      <c r="K111" s="2" t="s">
        <v>85</v>
      </c>
      <c r="L111" s="3">
        <v>43586</v>
      </c>
      <c r="M111" s="3">
        <v>43769</v>
      </c>
    </row>
    <row r="112" spans="1:16" x14ac:dyDescent="0.25">
      <c r="A112" t="s">
        <v>128</v>
      </c>
      <c r="B112" t="str">
        <f>VLOOKUP(A112,geo_id_table!$A$2:$F$107,4,FALSE)</f>
        <v>OR_TMDL_20120828</v>
      </c>
      <c r="C112">
        <f>VLOOKUP(A112,geo_id_table!$A$2:$F$107,5,FALSE)</f>
        <v>2012</v>
      </c>
      <c r="D112" s="5" t="str">
        <f>VLOOKUP(A112,geo_id_table!$A$2:$F$107,6,FALSE)</f>
        <v>Tualatin Subbasin Total Maximum Daily Load and Water Quality Management Plan</v>
      </c>
      <c r="E112" s="5" t="s">
        <v>0</v>
      </c>
      <c r="F112" s="20" t="s">
        <v>263</v>
      </c>
      <c r="G112" s="5" t="s">
        <v>24</v>
      </c>
      <c r="H112" s="5" t="s">
        <v>6</v>
      </c>
      <c r="I112" s="2">
        <v>0.11</v>
      </c>
      <c r="J112" s="2" t="s">
        <v>12</v>
      </c>
      <c r="K112" s="2" t="s">
        <v>85</v>
      </c>
      <c r="L112" s="3">
        <v>43586</v>
      </c>
      <c r="M112" s="3">
        <v>43769</v>
      </c>
    </row>
    <row r="113" spans="1:14" x14ac:dyDescent="0.25">
      <c r="A113" t="s">
        <v>129</v>
      </c>
      <c r="B113" t="str">
        <f>VLOOKUP(A113,geo_id_table!$A$2:$F$107,4,FALSE)</f>
        <v>OR_TMDL_20120828</v>
      </c>
      <c r="C113">
        <f>VLOOKUP(A113,geo_id_table!$A$2:$F$107,5,FALSE)</f>
        <v>2012</v>
      </c>
      <c r="D113" s="5" t="str">
        <f>VLOOKUP(A113,geo_id_table!$A$2:$F$107,6,FALSE)</f>
        <v>Tualatin Subbasin Total Maximum Daily Load and Water Quality Management Plan</v>
      </c>
      <c r="E113" s="5" t="s">
        <v>0</v>
      </c>
      <c r="F113" s="20" t="s">
        <v>263</v>
      </c>
      <c r="G113" s="5" t="s">
        <v>24</v>
      </c>
      <c r="H113" s="5" t="s">
        <v>6</v>
      </c>
      <c r="I113" s="2">
        <v>0.11</v>
      </c>
      <c r="J113" s="2" t="s">
        <v>12</v>
      </c>
      <c r="K113" s="2" t="s">
        <v>85</v>
      </c>
      <c r="L113" s="3">
        <v>43586</v>
      </c>
      <c r="M113" s="3">
        <v>43769</v>
      </c>
    </row>
    <row r="114" spans="1:14" x14ac:dyDescent="0.25">
      <c r="A114" t="s">
        <v>130</v>
      </c>
      <c r="B114" t="str">
        <f>VLOOKUP(A114,geo_id_table!$A$2:$F$107,4,FALSE)</f>
        <v>OR_TMDL_20120828</v>
      </c>
      <c r="C114">
        <f>VLOOKUP(A114,geo_id_table!$A$2:$F$107,5,FALSE)</f>
        <v>2012</v>
      </c>
      <c r="D114" s="5" t="str">
        <f>VLOOKUP(A114,geo_id_table!$A$2:$F$107,6,FALSE)</f>
        <v>Tualatin Subbasin Total Maximum Daily Load and Water Quality Management Plan</v>
      </c>
      <c r="E114" s="5" t="s">
        <v>0</v>
      </c>
      <c r="F114" s="20" t="s">
        <v>263</v>
      </c>
      <c r="G114" s="5" t="s">
        <v>24</v>
      </c>
      <c r="H114" s="5" t="s">
        <v>6</v>
      </c>
      <c r="I114" s="2">
        <v>0.1</v>
      </c>
      <c r="J114" s="2" t="s">
        <v>12</v>
      </c>
      <c r="K114" s="2" t="s">
        <v>85</v>
      </c>
      <c r="L114" s="3">
        <v>43586</v>
      </c>
      <c r="M114" s="3">
        <v>43769</v>
      </c>
    </row>
    <row r="115" spans="1:14" x14ac:dyDescent="0.25">
      <c r="A115" t="s">
        <v>131</v>
      </c>
      <c r="B115" t="str">
        <f>VLOOKUP(A115,geo_id_table!$A$2:$F$107,4,FALSE)</f>
        <v>OR_TMDL_20120828</v>
      </c>
      <c r="C115">
        <f>VLOOKUP(A115,geo_id_table!$A$2:$F$107,5,FALSE)</f>
        <v>2012</v>
      </c>
      <c r="D115" s="5" t="str">
        <f>VLOOKUP(A115,geo_id_table!$A$2:$F$107,6,FALSE)</f>
        <v>Tualatin Subbasin Total Maximum Daily Load and Water Quality Management Plan</v>
      </c>
      <c r="E115" s="5" t="s">
        <v>0</v>
      </c>
      <c r="F115" s="20" t="s">
        <v>263</v>
      </c>
      <c r="G115" s="5" t="s">
        <v>24</v>
      </c>
      <c r="H115" s="5" t="s">
        <v>6</v>
      </c>
      <c r="I115" s="2">
        <v>0.09</v>
      </c>
      <c r="J115" s="2" t="s">
        <v>12</v>
      </c>
      <c r="K115" s="2" t="s">
        <v>85</v>
      </c>
      <c r="L115" s="3">
        <v>43586</v>
      </c>
      <c r="M115" s="3">
        <v>43769</v>
      </c>
    </row>
    <row r="116" spans="1:14" x14ac:dyDescent="0.25">
      <c r="A116" t="s">
        <v>132</v>
      </c>
      <c r="B116" t="str">
        <f>VLOOKUP(A116,geo_id_table!$A$2:$F$107,4,FALSE)</f>
        <v>OR_TMDL_20120828</v>
      </c>
      <c r="C116">
        <f>VLOOKUP(A116,geo_id_table!$A$2:$F$107,5,FALSE)</f>
        <v>2012</v>
      </c>
      <c r="D116" s="5" t="str">
        <f>VLOOKUP(A116,geo_id_table!$A$2:$F$107,6,FALSE)</f>
        <v>Tualatin Subbasin Total Maximum Daily Load and Water Quality Management Plan</v>
      </c>
      <c r="E116" s="5" t="s">
        <v>0</v>
      </c>
      <c r="F116" s="20" t="s">
        <v>263</v>
      </c>
      <c r="G116" s="5" t="s">
        <v>24</v>
      </c>
      <c r="H116" s="5" t="s">
        <v>6</v>
      </c>
      <c r="I116" s="2">
        <v>0.04</v>
      </c>
      <c r="J116" s="2" t="s">
        <v>12</v>
      </c>
      <c r="K116" s="2" t="s">
        <v>85</v>
      </c>
      <c r="L116" s="3">
        <v>43586</v>
      </c>
      <c r="M116" s="3">
        <v>43769</v>
      </c>
    </row>
    <row r="117" spans="1:14" x14ac:dyDescent="0.25">
      <c r="A117" t="s">
        <v>133</v>
      </c>
      <c r="B117" t="str">
        <f>VLOOKUP(A117,geo_id_table!$A$2:$F$107,4,FALSE)</f>
        <v>OR_TMDL_20120828</v>
      </c>
      <c r="C117">
        <f>VLOOKUP(A117,geo_id_table!$A$2:$F$107,5,FALSE)</f>
        <v>2012</v>
      </c>
      <c r="D117" s="5" t="str">
        <f>VLOOKUP(A117,geo_id_table!$A$2:$F$107,6,FALSE)</f>
        <v>Tualatin Subbasin Total Maximum Daily Load and Water Quality Management Plan</v>
      </c>
      <c r="E117" s="5" t="s">
        <v>0</v>
      </c>
      <c r="F117" s="20" t="s">
        <v>263</v>
      </c>
      <c r="G117" s="5" t="s">
        <v>24</v>
      </c>
      <c r="H117" s="5" t="s">
        <v>6</v>
      </c>
      <c r="I117" s="2">
        <v>0.13</v>
      </c>
      <c r="J117" s="2" t="s">
        <v>12</v>
      </c>
      <c r="K117" s="2" t="s">
        <v>85</v>
      </c>
      <c r="L117" s="3">
        <v>43586</v>
      </c>
      <c r="M117" s="3">
        <v>43769</v>
      </c>
    </row>
    <row r="118" spans="1:14" x14ac:dyDescent="0.25">
      <c r="A118" t="s">
        <v>173</v>
      </c>
      <c r="B118" t="str">
        <f>VLOOKUP(A118,geo_id_table!$A$2:$F$107,4,FALSE)</f>
        <v>OR_TMDL_20120828</v>
      </c>
      <c r="C118">
        <f>VLOOKUP(A118,geo_id_table!$A$2:$F$107,5,FALSE)</f>
        <v>2012</v>
      </c>
      <c r="D118" s="5" t="str">
        <f>VLOOKUP(A118,geo_id_table!$A$2:$F$107,6,FALSE)</f>
        <v>Tualatin Subbasin Total Maximum Daily Load and Water Quality Management Plan</v>
      </c>
      <c r="E118" s="5" t="s">
        <v>0</v>
      </c>
      <c r="F118" s="20" t="s">
        <v>263</v>
      </c>
      <c r="G118" s="5" t="s">
        <v>24</v>
      </c>
      <c r="H118" s="5" t="s">
        <v>6</v>
      </c>
      <c r="I118" s="2">
        <v>0.12</v>
      </c>
      <c r="J118" s="2" t="s">
        <v>12</v>
      </c>
      <c r="K118" s="2" t="s">
        <v>85</v>
      </c>
      <c r="L118" s="3">
        <v>43586</v>
      </c>
      <c r="M118" s="3">
        <v>43769</v>
      </c>
    </row>
    <row r="119" spans="1:14" x14ac:dyDescent="0.25">
      <c r="A119" t="s">
        <v>174</v>
      </c>
      <c r="B119" t="str">
        <f>VLOOKUP(A119,geo_id_table!$A$2:$F$107,4,FALSE)</f>
        <v>OR_TMDL_20120828</v>
      </c>
      <c r="C119">
        <f>VLOOKUP(A119,geo_id_table!$A$2:$F$107,5,FALSE)</f>
        <v>2012</v>
      </c>
      <c r="D119" s="5" t="str">
        <f>VLOOKUP(A119,geo_id_table!$A$2:$F$107,6,FALSE)</f>
        <v>Tualatin Subbasin Total Maximum Daily Load and Water Quality Management Plan</v>
      </c>
      <c r="E119" s="5" t="s">
        <v>0</v>
      </c>
      <c r="F119" s="20" t="s">
        <v>263</v>
      </c>
      <c r="G119" s="5" t="s">
        <v>24</v>
      </c>
      <c r="H119" s="5" t="s">
        <v>6</v>
      </c>
      <c r="I119" s="2">
        <v>1.4E-2</v>
      </c>
      <c r="J119" s="2" t="s">
        <v>12</v>
      </c>
      <c r="K119" s="2" t="s">
        <v>85</v>
      </c>
      <c r="L119" s="3">
        <v>43586</v>
      </c>
      <c r="M119" s="3">
        <v>43769</v>
      </c>
    </row>
    <row r="120" spans="1:14" x14ac:dyDescent="0.25">
      <c r="A120" t="s">
        <v>134</v>
      </c>
      <c r="B120" t="str">
        <f>VLOOKUP(A120,geo_id_table!$A$2:$F$107,4,FALSE)</f>
        <v>OR_TMDL_20120828</v>
      </c>
      <c r="C120">
        <f>VLOOKUP(A120,geo_id_table!$A$2:$F$107,5,FALSE)</f>
        <v>2012</v>
      </c>
      <c r="D120" s="5" t="str">
        <f>VLOOKUP(A120,geo_id_table!$A$2:$F$107,6,FALSE)</f>
        <v>Tualatin Subbasin Total Maximum Daily Load and Water Quality Management Plan</v>
      </c>
      <c r="E120" s="5" t="s">
        <v>0</v>
      </c>
      <c r="F120" s="20" t="s">
        <v>263</v>
      </c>
      <c r="G120" s="5" t="s">
        <v>24</v>
      </c>
      <c r="H120" s="5" t="s">
        <v>6</v>
      </c>
      <c r="I120" s="2">
        <v>0.09</v>
      </c>
      <c r="J120" s="2" t="s">
        <v>12</v>
      </c>
      <c r="K120" s="2" t="s">
        <v>85</v>
      </c>
      <c r="L120" s="3">
        <v>43586</v>
      </c>
      <c r="M120" s="3">
        <v>43769</v>
      </c>
    </row>
    <row r="121" spans="1:14" x14ac:dyDescent="0.25">
      <c r="A121" t="s">
        <v>135</v>
      </c>
      <c r="B121" t="str">
        <f>VLOOKUP(A121,geo_id_table!$A$2:$F$107,4,FALSE)</f>
        <v>OR_TMDL_20120828</v>
      </c>
      <c r="C121">
        <f>VLOOKUP(A121,geo_id_table!$A$2:$F$107,5,FALSE)</f>
        <v>2012</v>
      </c>
      <c r="D121" s="5" t="str">
        <f>VLOOKUP(A121,geo_id_table!$A$2:$F$107,6,FALSE)</f>
        <v>Tualatin Subbasin Total Maximum Daily Load and Water Quality Management Plan</v>
      </c>
      <c r="E121" s="5" t="s">
        <v>0</v>
      </c>
      <c r="F121" s="20" t="s">
        <v>263</v>
      </c>
      <c r="G121" s="5" t="s">
        <v>24</v>
      </c>
      <c r="H121" s="5" t="s">
        <v>6</v>
      </c>
      <c r="I121" s="2">
        <v>0.13</v>
      </c>
      <c r="J121" s="2" t="s">
        <v>12</v>
      </c>
      <c r="K121" s="2" t="s">
        <v>85</v>
      </c>
      <c r="L121" s="3">
        <v>43586</v>
      </c>
      <c r="M121" s="3">
        <v>43769</v>
      </c>
    </row>
    <row r="122" spans="1:14" x14ac:dyDescent="0.25">
      <c r="A122" t="s">
        <v>136</v>
      </c>
      <c r="B122" t="str">
        <f>VLOOKUP(A122,geo_id_table!$A$2:$F$107,4,FALSE)</f>
        <v>OR_TMDL_20120828</v>
      </c>
      <c r="C122">
        <f>VLOOKUP(A122,geo_id_table!$A$2:$F$107,5,FALSE)</f>
        <v>2012</v>
      </c>
      <c r="D122" s="5" t="str">
        <f>VLOOKUP(A122,geo_id_table!$A$2:$F$107,6,FALSE)</f>
        <v>Tualatin Subbasin Total Maximum Daily Load and Water Quality Management Plan</v>
      </c>
      <c r="E122" s="5" t="s">
        <v>0</v>
      </c>
      <c r="F122" s="20" t="s">
        <v>263</v>
      </c>
      <c r="G122" s="5" t="s">
        <v>24</v>
      </c>
      <c r="H122" s="5" t="s">
        <v>6</v>
      </c>
      <c r="I122" s="2">
        <v>0.04</v>
      </c>
      <c r="J122" s="2" t="s">
        <v>12</v>
      </c>
      <c r="K122" s="2" t="s">
        <v>85</v>
      </c>
      <c r="L122" s="3">
        <v>43586</v>
      </c>
      <c r="M122" s="3">
        <v>43769</v>
      </c>
    </row>
    <row r="123" spans="1:14" x14ac:dyDescent="0.25">
      <c r="A123" t="s">
        <v>138</v>
      </c>
      <c r="B123" t="str">
        <f>VLOOKUP(A123,geo_id_table!$A$2:$F$107,4,FALSE)</f>
        <v>OR_TMDL_20120828</v>
      </c>
      <c r="C123">
        <f>VLOOKUP(A123,geo_id_table!$A$2:$F$107,5,FALSE)</f>
        <v>2012</v>
      </c>
      <c r="D123" s="5" t="str">
        <f>VLOOKUP(A123,geo_id_table!$A$2:$F$107,6,FALSE)</f>
        <v>Tualatin Subbasin Total Maximum Daily Load and Water Quality Management Plan</v>
      </c>
      <c r="E123" s="5" t="s">
        <v>0</v>
      </c>
      <c r="F123" s="20" t="s">
        <v>263</v>
      </c>
      <c r="G123" s="5" t="s">
        <v>24</v>
      </c>
      <c r="H123" s="5" t="s">
        <v>6</v>
      </c>
      <c r="I123" s="2">
        <v>0.11</v>
      </c>
      <c r="J123" s="2" t="s">
        <v>12</v>
      </c>
      <c r="K123" s="2" t="s">
        <v>15</v>
      </c>
      <c r="L123" s="3">
        <v>43586</v>
      </c>
      <c r="M123" s="3">
        <v>43769</v>
      </c>
      <c r="N123" t="s">
        <v>18</v>
      </c>
    </row>
    <row r="124" spans="1:14" x14ac:dyDescent="0.25">
      <c r="A124" t="s">
        <v>138</v>
      </c>
      <c r="B124" t="str">
        <f>VLOOKUP(A124,geo_id_table!$A$2:$F$107,4,FALSE)</f>
        <v>OR_TMDL_20120828</v>
      </c>
      <c r="C124">
        <f>VLOOKUP(A124,geo_id_table!$A$2:$F$107,5,FALSE)</f>
        <v>2012</v>
      </c>
      <c r="D124" s="5" t="str">
        <f>VLOOKUP(A124,geo_id_table!$A$2:$F$107,6,FALSE)</f>
        <v>Tualatin Subbasin Total Maximum Daily Load and Water Quality Management Plan</v>
      </c>
      <c r="E124" s="5" t="s">
        <v>0</v>
      </c>
      <c r="F124" s="20" t="s">
        <v>263</v>
      </c>
      <c r="G124" s="5" t="s">
        <v>24</v>
      </c>
      <c r="H124" s="5" t="s">
        <v>6</v>
      </c>
      <c r="I124" s="2">
        <v>0.19</v>
      </c>
      <c r="J124" s="2" t="s">
        <v>12</v>
      </c>
      <c r="K124" s="2" t="s">
        <v>15</v>
      </c>
      <c r="L124" s="3">
        <v>43770</v>
      </c>
      <c r="M124" s="3">
        <v>43585</v>
      </c>
      <c r="N124" t="s">
        <v>19</v>
      </c>
    </row>
    <row r="125" spans="1:14" x14ac:dyDescent="0.25">
      <c r="A125" t="s">
        <v>138</v>
      </c>
      <c r="B125" t="str">
        <f>VLOOKUP(A125,geo_id_table!$A$2:$F$107,4,FALSE)</f>
        <v>OR_TMDL_20120828</v>
      </c>
      <c r="C125">
        <f>VLOOKUP(A125,geo_id_table!$A$2:$F$107,5,FALSE)</f>
        <v>2012</v>
      </c>
      <c r="D125" s="5" t="str">
        <f>VLOOKUP(A125,geo_id_table!$A$2:$F$107,6,FALSE)</f>
        <v>Tualatin Subbasin Total Maximum Daily Load and Water Quality Management Plan</v>
      </c>
      <c r="E125" s="5" t="s">
        <v>0</v>
      </c>
      <c r="F125" s="20" t="s">
        <v>263</v>
      </c>
      <c r="G125" s="5" t="s">
        <v>24</v>
      </c>
      <c r="H125" s="5" t="s">
        <v>6</v>
      </c>
      <c r="I125" s="2">
        <v>0.08</v>
      </c>
      <c r="J125" s="2" t="s">
        <v>12</v>
      </c>
      <c r="K125" s="2" t="s">
        <v>15</v>
      </c>
      <c r="L125" s="3">
        <v>43770</v>
      </c>
      <c r="M125" s="3">
        <v>43585</v>
      </c>
      <c r="N125" t="s">
        <v>18</v>
      </c>
    </row>
    <row r="126" spans="1:14" x14ac:dyDescent="0.25">
      <c r="A126" t="s">
        <v>138</v>
      </c>
      <c r="B126" t="str">
        <f>VLOOKUP(A126,geo_id_table!$A$2:$F$107,4,FALSE)</f>
        <v>OR_TMDL_20120828</v>
      </c>
      <c r="C126">
        <f>VLOOKUP(A126,geo_id_table!$A$2:$F$107,5,FALSE)</f>
        <v>2012</v>
      </c>
      <c r="D126" s="5" t="str">
        <f>VLOOKUP(A126,geo_id_table!$A$2:$F$107,6,FALSE)</f>
        <v>Tualatin Subbasin Total Maximum Daily Load and Water Quality Management Plan</v>
      </c>
      <c r="E126" s="5" t="s">
        <v>0</v>
      </c>
      <c r="F126" s="20" t="s">
        <v>263</v>
      </c>
      <c r="G126" s="5" t="s">
        <v>24</v>
      </c>
      <c r="H126" s="5" t="s">
        <v>7</v>
      </c>
      <c r="I126" s="2">
        <v>242</v>
      </c>
      <c r="J126" s="2" t="s">
        <v>40</v>
      </c>
      <c r="K126" s="2" t="s">
        <v>15</v>
      </c>
      <c r="L126" s="3">
        <v>43586</v>
      </c>
      <c r="M126" s="3">
        <v>43769</v>
      </c>
      <c r="N126" t="s">
        <v>18</v>
      </c>
    </row>
    <row r="127" spans="1:14" x14ac:dyDescent="0.25">
      <c r="A127" t="s">
        <v>138</v>
      </c>
      <c r="B127" t="str">
        <f>VLOOKUP(A127,geo_id_table!$A$2:$F$107,4,FALSE)</f>
        <v>OR_TMDL_20120828</v>
      </c>
      <c r="C127">
        <f>VLOOKUP(A127,geo_id_table!$A$2:$F$107,5,FALSE)</f>
        <v>2012</v>
      </c>
      <c r="D127" s="5" t="str">
        <f>VLOOKUP(A127,geo_id_table!$A$2:$F$107,6,FALSE)</f>
        <v>Tualatin Subbasin Total Maximum Daily Load and Water Quality Management Plan</v>
      </c>
      <c r="E127" s="5" t="s">
        <v>0</v>
      </c>
      <c r="F127" s="20" t="s">
        <v>263</v>
      </c>
      <c r="G127" s="5" t="s">
        <v>24</v>
      </c>
      <c r="H127" s="5" t="s">
        <v>7</v>
      </c>
      <c r="I127" s="2">
        <v>1087</v>
      </c>
      <c r="J127" s="2" t="s">
        <v>40</v>
      </c>
      <c r="K127" s="2" t="s">
        <v>15</v>
      </c>
      <c r="L127" s="3">
        <v>43770</v>
      </c>
      <c r="M127" s="3">
        <v>43585</v>
      </c>
      <c r="N127" t="s">
        <v>19</v>
      </c>
    </row>
    <row r="128" spans="1:14" x14ac:dyDescent="0.25">
      <c r="A128" t="s">
        <v>138</v>
      </c>
      <c r="B128" t="str">
        <f>VLOOKUP(A128,geo_id_table!$A$2:$F$107,4,FALSE)</f>
        <v>OR_TMDL_20120828</v>
      </c>
      <c r="C128">
        <f>VLOOKUP(A128,geo_id_table!$A$2:$F$107,5,FALSE)</f>
        <v>2012</v>
      </c>
      <c r="D128" s="5" t="str">
        <f>VLOOKUP(A128,geo_id_table!$A$2:$F$107,6,FALSE)</f>
        <v>Tualatin Subbasin Total Maximum Daily Load and Water Quality Management Plan</v>
      </c>
      <c r="E128" s="5" t="s">
        <v>0</v>
      </c>
      <c r="F128" s="20" t="s">
        <v>263</v>
      </c>
      <c r="G128" s="5" t="s">
        <v>24</v>
      </c>
      <c r="H128" s="5" t="s">
        <v>7</v>
      </c>
      <c r="I128" s="2">
        <v>757</v>
      </c>
      <c r="J128" s="2" t="s">
        <v>40</v>
      </c>
      <c r="K128" s="2" t="s">
        <v>15</v>
      </c>
      <c r="L128" s="3">
        <v>43770</v>
      </c>
      <c r="M128" s="3">
        <v>43585</v>
      </c>
      <c r="N128" t="s">
        <v>18</v>
      </c>
    </row>
    <row r="129" spans="1:13" x14ac:dyDescent="0.25">
      <c r="A129" t="s">
        <v>137</v>
      </c>
      <c r="B129" t="str">
        <f>VLOOKUP(A129,geo_id_table!$A$2:$F$107,4,FALSE)</f>
        <v>OR_TMDL_20120828</v>
      </c>
      <c r="C129">
        <f>VLOOKUP(A129,geo_id_table!$A$2:$F$107,5,FALSE)</f>
        <v>2012</v>
      </c>
      <c r="D129" s="5" t="str">
        <f>VLOOKUP(A129,geo_id_table!$A$2:$F$107,6,FALSE)</f>
        <v>Tualatin Subbasin Total Maximum Daily Load and Water Quality Management Plan</v>
      </c>
      <c r="E129" s="5" t="s">
        <v>0</v>
      </c>
      <c r="F129" s="20" t="s">
        <v>263</v>
      </c>
      <c r="G129" s="5" t="s">
        <v>24</v>
      </c>
      <c r="H129" s="5" t="s">
        <v>6</v>
      </c>
      <c r="I129" s="2">
        <v>0.19</v>
      </c>
      <c r="J129" s="2" t="s">
        <v>12</v>
      </c>
      <c r="K129" s="2" t="s">
        <v>85</v>
      </c>
      <c r="L129" s="3">
        <v>43586</v>
      </c>
      <c r="M129" s="3">
        <v>43769</v>
      </c>
    </row>
    <row r="130" spans="1:13" x14ac:dyDescent="0.25">
      <c r="A130" t="s">
        <v>126</v>
      </c>
      <c r="B130" t="str">
        <f>VLOOKUP(A130,geo_id_table!$A$2:$F$107,4,FALSE)</f>
        <v>OR_TMDL_20120828</v>
      </c>
      <c r="C130">
        <f>VLOOKUP(A130,geo_id_table!$A$2:$F$107,5,FALSE)</f>
        <v>2012</v>
      </c>
      <c r="D130" s="5" t="str">
        <f>VLOOKUP(A130,geo_id_table!$A$2:$F$107,6,FALSE)</f>
        <v>Tualatin Subbasin Total Maximum Daily Load and Water Quality Management Plan</v>
      </c>
      <c r="E130" s="5" t="s">
        <v>0</v>
      </c>
      <c r="F130" s="20" t="s">
        <v>263</v>
      </c>
      <c r="G130" s="5" t="s">
        <v>24</v>
      </c>
      <c r="H130" s="5" t="s">
        <v>6</v>
      </c>
      <c r="I130" s="2">
        <v>0.14000000000000001</v>
      </c>
      <c r="J130" s="2" t="s">
        <v>12</v>
      </c>
      <c r="K130" s="2" t="s">
        <v>85</v>
      </c>
      <c r="L130" s="3">
        <v>43586</v>
      </c>
      <c r="M130" s="3">
        <v>43769</v>
      </c>
    </row>
    <row r="131" spans="1:13" x14ac:dyDescent="0.25">
      <c r="A131" t="s">
        <v>125</v>
      </c>
      <c r="B131" t="str">
        <f>VLOOKUP(A131,geo_id_table!$A$2:$F$107,4,FALSE)</f>
        <v>OR_TMDL_20120828</v>
      </c>
      <c r="C131">
        <f>VLOOKUP(A131,geo_id_table!$A$2:$F$107,5,FALSE)</f>
        <v>2012</v>
      </c>
      <c r="D131" s="5" t="str">
        <f>VLOOKUP(A131,geo_id_table!$A$2:$F$107,6,FALSE)</f>
        <v>Tualatin Subbasin Total Maximum Daily Load and Water Quality Management Plan</v>
      </c>
      <c r="E131" s="5" t="s">
        <v>0</v>
      </c>
      <c r="F131" s="20" t="s">
        <v>263</v>
      </c>
      <c r="G131" s="5" t="s">
        <v>24</v>
      </c>
      <c r="H131" s="5" t="s">
        <v>6</v>
      </c>
      <c r="I131" s="2">
        <v>0.04</v>
      </c>
      <c r="J131" s="2" t="s">
        <v>12</v>
      </c>
      <c r="K131" s="2" t="s">
        <v>85</v>
      </c>
      <c r="L131" s="3">
        <v>43586</v>
      </c>
      <c r="M131" s="3">
        <v>43769</v>
      </c>
    </row>
    <row r="132" spans="1:13" x14ac:dyDescent="0.25">
      <c r="A132" t="s">
        <v>199</v>
      </c>
      <c r="B132" t="str">
        <f>VLOOKUP(A132,geo_id_table!$A$2:$F$107,4,FALSE)</f>
        <v>OR_TMDL_20190116</v>
      </c>
      <c r="C132">
        <f>VLOOKUP(A132,geo_id_table!$A$2:$F$107,5,FALSE)</f>
        <v>2019</v>
      </c>
      <c r="D132" s="5" t="str">
        <f>VLOOKUP(A132,geo_id_table!$A$2:$F$107,6,FALSE)</f>
        <v>Upper Klamath and Lost River Subbasins Nutrient TMDL and Water Quality Management Plan</v>
      </c>
      <c r="E132" s="5" t="s">
        <v>37</v>
      </c>
      <c r="G132" s="5" t="s">
        <v>239</v>
      </c>
      <c r="H132" s="5" t="s">
        <v>7</v>
      </c>
      <c r="I132" s="2">
        <v>40</v>
      </c>
      <c r="J132" s="2" t="s">
        <v>5</v>
      </c>
      <c r="K132" s="11" t="s">
        <v>63</v>
      </c>
      <c r="L132" s="3">
        <v>43466</v>
      </c>
      <c r="M132" s="3">
        <v>43830</v>
      </c>
    </row>
    <row r="133" spans="1:13" x14ac:dyDescent="0.25">
      <c r="A133" t="s">
        <v>199</v>
      </c>
      <c r="B133" t="str">
        <f>VLOOKUP(A133,geo_id_table!$A$2:$F$107,4,FALSE)</f>
        <v>OR_TMDL_20190116</v>
      </c>
      <c r="C133">
        <f>VLOOKUP(A133,geo_id_table!$A$2:$F$107,5,FALSE)</f>
        <v>2019</v>
      </c>
      <c r="D133" s="5" t="str">
        <f>VLOOKUP(A133,geo_id_table!$A$2:$F$107,6,FALSE)</f>
        <v>Upper Klamath and Lost River Subbasins Nutrient TMDL and Water Quality Management Plan</v>
      </c>
      <c r="E133" s="5" t="s">
        <v>34</v>
      </c>
      <c r="G133" s="5" t="s">
        <v>239</v>
      </c>
      <c r="H133" s="5" t="s">
        <v>7</v>
      </c>
      <c r="I133" s="2">
        <v>5</v>
      </c>
      <c r="J133" s="2" t="s">
        <v>5</v>
      </c>
      <c r="K133" s="11" t="s">
        <v>63</v>
      </c>
      <c r="L133" s="3">
        <v>43466</v>
      </c>
      <c r="M133" s="3">
        <v>43830</v>
      </c>
    </row>
    <row r="134" spans="1:13" x14ac:dyDescent="0.25">
      <c r="A134" t="s">
        <v>200</v>
      </c>
      <c r="B134" t="str">
        <f>VLOOKUP(A134,geo_id_table!$A$2:$F$107,4,FALSE)</f>
        <v>OR_TMDL_20190116</v>
      </c>
      <c r="C134">
        <f>VLOOKUP(A134,geo_id_table!$A$2:$F$107,5,FALSE)</f>
        <v>2019</v>
      </c>
      <c r="D134" s="5" t="str">
        <f>VLOOKUP(A134,geo_id_table!$A$2:$F$107,6,FALSE)</f>
        <v>Upper Klamath and Lost River Subbasins Nutrient TMDL and Water Quality Management Plan</v>
      </c>
      <c r="E134" s="5" t="s">
        <v>37</v>
      </c>
      <c r="G134" s="5" t="s">
        <v>239</v>
      </c>
      <c r="H134" s="5" t="s">
        <v>7</v>
      </c>
      <c r="I134" s="2">
        <v>128</v>
      </c>
      <c r="J134" s="2" t="s">
        <v>5</v>
      </c>
      <c r="K134" s="11" t="s">
        <v>63</v>
      </c>
      <c r="L134" s="3">
        <v>43466</v>
      </c>
      <c r="M134" s="3">
        <v>43830</v>
      </c>
    </row>
    <row r="135" spans="1:13" x14ac:dyDescent="0.25">
      <c r="A135" t="s">
        <v>200</v>
      </c>
      <c r="B135" t="str">
        <f>VLOOKUP(A135,geo_id_table!$A$2:$F$107,4,FALSE)</f>
        <v>OR_TMDL_20190116</v>
      </c>
      <c r="C135">
        <f>VLOOKUP(A135,geo_id_table!$A$2:$F$107,5,FALSE)</f>
        <v>2019</v>
      </c>
      <c r="D135" s="5" t="str">
        <f>VLOOKUP(A135,geo_id_table!$A$2:$F$107,6,FALSE)</f>
        <v>Upper Klamath and Lost River Subbasins Nutrient TMDL and Water Quality Management Plan</v>
      </c>
      <c r="E135" s="5" t="s">
        <v>34</v>
      </c>
      <c r="G135" s="5" t="s">
        <v>239</v>
      </c>
      <c r="H135" s="5" t="s">
        <v>7</v>
      </c>
      <c r="I135" s="2">
        <v>19</v>
      </c>
      <c r="J135" s="2" t="s">
        <v>5</v>
      </c>
      <c r="K135" s="11" t="s">
        <v>63</v>
      </c>
      <c r="L135" s="3">
        <v>43466</v>
      </c>
      <c r="M135" s="3">
        <v>43830</v>
      </c>
    </row>
    <row r="136" spans="1:13" x14ac:dyDescent="0.25">
      <c r="A136" t="s">
        <v>201</v>
      </c>
      <c r="B136" t="str">
        <f>VLOOKUP(A136,geo_id_table!$A$2:$F$107,4,FALSE)</f>
        <v>OR_TMDL_20190116</v>
      </c>
      <c r="C136">
        <f>VLOOKUP(A136,geo_id_table!$A$2:$F$107,5,FALSE)</f>
        <v>2019</v>
      </c>
      <c r="D136" s="5" t="str">
        <f>VLOOKUP(A136,geo_id_table!$A$2:$F$107,6,FALSE)</f>
        <v>Upper Klamath and Lost River Subbasins Nutrient TMDL and Water Quality Management Plan</v>
      </c>
      <c r="E136" s="5" t="s">
        <v>37</v>
      </c>
      <c r="G136" s="5" t="s">
        <v>239</v>
      </c>
      <c r="H136" s="5" t="s">
        <v>7</v>
      </c>
      <c r="I136" s="2">
        <v>22</v>
      </c>
      <c r="J136" s="2" t="s">
        <v>5</v>
      </c>
      <c r="K136" s="11" t="s">
        <v>63</v>
      </c>
      <c r="L136" s="3">
        <v>43466</v>
      </c>
      <c r="M136" s="3">
        <v>43830</v>
      </c>
    </row>
    <row r="137" spans="1:13" x14ac:dyDescent="0.25">
      <c r="A137" t="s">
        <v>201</v>
      </c>
      <c r="B137" t="str">
        <f>VLOOKUP(A137,geo_id_table!$A$2:$F$107,4,FALSE)</f>
        <v>OR_TMDL_20190116</v>
      </c>
      <c r="C137">
        <f>VLOOKUP(A137,geo_id_table!$A$2:$F$107,5,FALSE)</f>
        <v>2019</v>
      </c>
      <c r="D137" s="5" t="str">
        <f>VLOOKUP(A137,geo_id_table!$A$2:$F$107,6,FALSE)</f>
        <v>Upper Klamath and Lost River Subbasins Nutrient TMDL and Water Quality Management Plan</v>
      </c>
      <c r="E137" s="5" t="s">
        <v>34</v>
      </c>
      <c r="G137" s="5" t="s">
        <v>239</v>
      </c>
      <c r="H137" s="5" t="s">
        <v>7</v>
      </c>
      <c r="I137" s="2">
        <v>12</v>
      </c>
      <c r="J137" s="2" t="s">
        <v>5</v>
      </c>
      <c r="K137" s="11" t="s">
        <v>63</v>
      </c>
      <c r="L137" s="3">
        <v>43466</v>
      </c>
      <c r="M137" s="3">
        <v>43830</v>
      </c>
    </row>
    <row r="138" spans="1:13" x14ac:dyDescent="0.25">
      <c r="A138" t="s">
        <v>202</v>
      </c>
      <c r="B138" t="str">
        <f>VLOOKUP(A138,geo_id_table!$A$2:$F$107,4,FALSE)</f>
        <v>OR_TMDL_20190116</v>
      </c>
      <c r="C138">
        <f>VLOOKUP(A138,geo_id_table!$A$2:$F$107,5,FALSE)</f>
        <v>2019</v>
      </c>
      <c r="D138" s="5" t="str">
        <f>VLOOKUP(A138,geo_id_table!$A$2:$F$107,6,FALSE)</f>
        <v>Upper Klamath and Lost River Subbasins Nutrient TMDL and Water Quality Management Plan</v>
      </c>
      <c r="E138" s="5" t="s">
        <v>37</v>
      </c>
      <c r="G138" s="5" t="s">
        <v>239</v>
      </c>
      <c r="H138" s="5" t="s">
        <v>7</v>
      </c>
      <c r="I138" s="2">
        <v>53</v>
      </c>
      <c r="J138" s="2" t="s">
        <v>5</v>
      </c>
      <c r="K138" s="11" t="s">
        <v>63</v>
      </c>
      <c r="L138" s="3">
        <v>43466</v>
      </c>
      <c r="M138" s="3">
        <v>43830</v>
      </c>
    </row>
    <row r="139" spans="1:13" x14ac:dyDescent="0.25">
      <c r="A139" t="s">
        <v>202</v>
      </c>
      <c r="B139" t="str">
        <f>VLOOKUP(A139,geo_id_table!$A$2:$F$107,4,FALSE)</f>
        <v>OR_TMDL_20190116</v>
      </c>
      <c r="C139">
        <f>VLOOKUP(A139,geo_id_table!$A$2:$F$107,5,FALSE)</f>
        <v>2019</v>
      </c>
      <c r="D139" s="5" t="str">
        <f>VLOOKUP(A139,geo_id_table!$A$2:$F$107,6,FALSE)</f>
        <v>Upper Klamath and Lost River Subbasins Nutrient TMDL and Water Quality Management Plan</v>
      </c>
      <c r="E139" s="5" t="s">
        <v>34</v>
      </c>
      <c r="G139" s="5" t="s">
        <v>239</v>
      </c>
      <c r="H139" s="5" t="s">
        <v>7</v>
      </c>
      <c r="I139" s="2">
        <v>13</v>
      </c>
      <c r="J139" s="2" t="s">
        <v>5</v>
      </c>
      <c r="K139" s="11" t="s">
        <v>63</v>
      </c>
      <c r="L139" s="3">
        <v>43466</v>
      </c>
      <c r="M139" s="3">
        <v>43830</v>
      </c>
    </row>
    <row r="140" spans="1:13" x14ac:dyDescent="0.25">
      <c r="A140" t="s">
        <v>203</v>
      </c>
      <c r="B140" t="str">
        <f>VLOOKUP(A140,geo_id_table!$A$2:$F$107,4,FALSE)</f>
        <v>OR_TMDL_20190116</v>
      </c>
      <c r="C140">
        <f>VLOOKUP(A140,geo_id_table!$A$2:$F$107,5,FALSE)</f>
        <v>2019</v>
      </c>
      <c r="D140" s="5" t="str">
        <f>VLOOKUP(A140,geo_id_table!$A$2:$F$107,6,FALSE)</f>
        <v>Upper Klamath and Lost River Subbasins Nutrient TMDL and Water Quality Management Plan</v>
      </c>
      <c r="E140" s="5" t="s">
        <v>37</v>
      </c>
      <c r="G140" s="5" t="s">
        <v>239</v>
      </c>
      <c r="H140" s="5" t="s">
        <v>7</v>
      </c>
      <c r="I140" s="2">
        <v>52</v>
      </c>
      <c r="J140" s="2" t="s">
        <v>5</v>
      </c>
      <c r="K140" s="11" t="s">
        <v>63</v>
      </c>
      <c r="L140" s="3">
        <v>43466</v>
      </c>
      <c r="M140" s="3">
        <v>43830</v>
      </c>
    </row>
    <row r="141" spans="1:13" x14ac:dyDescent="0.25">
      <c r="A141" t="s">
        <v>203</v>
      </c>
      <c r="B141" t="str">
        <f>VLOOKUP(A141,geo_id_table!$A$2:$F$107,4,FALSE)</f>
        <v>OR_TMDL_20190116</v>
      </c>
      <c r="C141">
        <f>VLOOKUP(A141,geo_id_table!$A$2:$F$107,5,FALSE)</f>
        <v>2019</v>
      </c>
      <c r="D141" s="5" t="str">
        <f>VLOOKUP(A141,geo_id_table!$A$2:$F$107,6,FALSE)</f>
        <v>Upper Klamath and Lost River Subbasins Nutrient TMDL and Water Quality Management Plan</v>
      </c>
      <c r="E141" s="5" t="s">
        <v>34</v>
      </c>
      <c r="G141" s="5" t="s">
        <v>239</v>
      </c>
      <c r="H141" s="5" t="s">
        <v>7</v>
      </c>
      <c r="I141" s="2">
        <v>20</v>
      </c>
      <c r="J141" s="2" t="s">
        <v>5</v>
      </c>
      <c r="K141" s="11" t="s">
        <v>63</v>
      </c>
      <c r="L141" s="3">
        <v>43466</v>
      </c>
      <c r="M141" s="3">
        <v>43830</v>
      </c>
    </row>
    <row r="142" spans="1:13" x14ac:dyDescent="0.25">
      <c r="A142" t="s">
        <v>204</v>
      </c>
      <c r="B142" t="str">
        <f>VLOOKUP(A142,geo_id_table!$A$2:$F$107,4,FALSE)</f>
        <v>OR_TMDL_20190116</v>
      </c>
      <c r="C142">
        <f>VLOOKUP(A142,geo_id_table!$A$2:$F$107,5,FALSE)</f>
        <v>2019</v>
      </c>
      <c r="D142" s="5" t="str">
        <f>VLOOKUP(A142,geo_id_table!$A$2:$F$107,6,FALSE)</f>
        <v>Upper Klamath and Lost River Subbasins Nutrient TMDL and Water Quality Management Plan</v>
      </c>
      <c r="E142" s="5" t="s">
        <v>37</v>
      </c>
      <c r="G142" s="5" t="s">
        <v>239</v>
      </c>
      <c r="H142" s="5" t="s">
        <v>7</v>
      </c>
      <c r="I142" s="2">
        <v>6</v>
      </c>
      <c r="J142" s="2" t="s">
        <v>5</v>
      </c>
      <c r="K142" s="11" t="s">
        <v>63</v>
      </c>
      <c r="L142" s="3">
        <v>43466</v>
      </c>
      <c r="M142" s="3">
        <v>43830</v>
      </c>
    </row>
    <row r="143" spans="1:13" x14ac:dyDescent="0.25">
      <c r="A143" t="s">
        <v>204</v>
      </c>
      <c r="B143" t="str">
        <f>VLOOKUP(A143,geo_id_table!$A$2:$F$107,4,FALSE)</f>
        <v>OR_TMDL_20190116</v>
      </c>
      <c r="C143">
        <f>VLOOKUP(A143,geo_id_table!$A$2:$F$107,5,FALSE)</f>
        <v>2019</v>
      </c>
      <c r="D143" s="5" t="str">
        <f>VLOOKUP(A143,geo_id_table!$A$2:$F$107,6,FALSE)</f>
        <v>Upper Klamath and Lost River Subbasins Nutrient TMDL and Water Quality Management Plan</v>
      </c>
      <c r="E143" s="5" t="s">
        <v>34</v>
      </c>
      <c r="G143" s="5" t="s">
        <v>239</v>
      </c>
      <c r="H143" s="5" t="s">
        <v>7</v>
      </c>
      <c r="I143" s="2">
        <v>1</v>
      </c>
      <c r="J143" s="2" t="s">
        <v>5</v>
      </c>
      <c r="K143" s="11" t="s">
        <v>63</v>
      </c>
      <c r="L143" s="3">
        <v>43466</v>
      </c>
      <c r="M143" s="3">
        <v>43830</v>
      </c>
    </row>
    <row r="144" spans="1:13" x14ac:dyDescent="0.25">
      <c r="A144" t="s">
        <v>205</v>
      </c>
      <c r="B144" t="str">
        <f>VLOOKUP(A144,geo_id_table!$A$2:$F$107,4,FALSE)</f>
        <v>OR_TMDL_20190116</v>
      </c>
      <c r="C144">
        <f>VLOOKUP(A144,geo_id_table!$A$2:$F$107,5,FALSE)</f>
        <v>2019</v>
      </c>
      <c r="D144" s="5" t="str">
        <f>VLOOKUP(A144,geo_id_table!$A$2:$F$107,6,FALSE)</f>
        <v>Upper Klamath and Lost River Subbasins Nutrient TMDL and Water Quality Management Plan</v>
      </c>
      <c r="E144" s="5" t="s">
        <v>37</v>
      </c>
      <c r="G144" s="5" t="s">
        <v>239</v>
      </c>
      <c r="H144" s="5" t="s">
        <v>7</v>
      </c>
      <c r="I144" s="2">
        <v>7</v>
      </c>
      <c r="J144" s="2" t="s">
        <v>5</v>
      </c>
      <c r="K144" s="11" t="s">
        <v>63</v>
      </c>
      <c r="L144" s="3">
        <v>43466</v>
      </c>
      <c r="M144" s="3">
        <v>43830</v>
      </c>
    </row>
    <row r="145" spans="1:15" x14ac:dyDescent="0.25">
      <c r="A145" t="s">
        <v>205</v>
      </c>
      <c r="B145" t="str">
        <f>VLOOKUP(A145,geo_id_table!$A$2:$F$107,4,FALSE)</f>
        <v>OR_TMDL_20190116</v>
      </c>
      <c r="C145">
        <f>VLOOKUP(A145,geo_id_table!$A$2:$F$107,5,FALSE)</f>
        <v>2019</v>
      </c>
      <c r="D145" s="5" t="str">
        <f>VLOOKUP(A145,geo_id_table!$A$2:$F$107,6,FALSE)</f>
        <v>Upper Klamath and Lost River Subbasins Nutrient TMDL and Water Quality Management Plan</v>
      </c>
      <c r="E145" s="5" t="s">
        <v>34</v>
      </c>
      <c r="G145" s="5" t="s">
        <v>239</v>
      </c>
      <c r="H145" s="5" t="s">
        <v>7</v>
      </c>
      <c r="I145" s="2">
        <v>1</v>
      </c>
      <c r="J145" s="2" t="s">
        <v>5</v>
      </c>
      <c r="K145" s="11" t="s">
        <v>63</v>
      </c>
      <c r="L145" s="3">
        <v>43466</v>
      </c>
      <c r="M145" s="3">
        <v>43830</v>
      </c>
    </row>
    <row r="146" spans="1:15" x14ac:dyDescent="0.25">
      <c r="A146" t="s">
        <v>208</v>
      </c>
      <c r="B146" t="str">
        <f>VLOOKUP(A146,geo_id_table!$A$2:$F$107,4,FALSE)</f>
        <v>OR_TMDL_20190116</v>
      </c>
      <c r="C146">
        <f>VLOOKUP(A146,geo_id_table!$A$2:$F$107,5,FALSE)</f>
        <v>2019</v>
      </c>
      <c r="D146" s="5" t="str">
        <f>VLOOKUP(A146,geo_id_table!$A$2:$F$107,6,FALSE)</f>
        <v>Upper Klamath and Lost River Subbasins Nutrient TMDL and Water Quality Management Plan</v>
      </c>
      <c r="E146" s="5" t="s">
        <v>37</v>
      </c>
      <c r="G146" s="5" t="s">
        <v>239</v>
      </c>
      <c r="H146" s="5" t="s">
        <v>7</v>
      </c>
      <c r="I146" s="2">
        <v>107</v>
      </c>
      <c r="J146" s="2" t="s">
        <v>5</v>
      </c>
      <c r="K146" s="11" t="s">
        <v>63</v>
      </c>
      <c r="L146" s="3">
        <v>43466</v>
      </c>
      <c r="M146" s="3">
        <v>43830</v>
      </c>
    </row>
    <row r="147" spans="1:15" x14ac:dyDescent="0.25">
      <c r="A147" t="s">
        <v>208</v>
      </c>
      <c r="B147" t="str">
        <f>VLOOKUP(A147,geo_id_table!$A$2:$F$107,4,FALSE)</f>
        <v>OR_TMDL_20190116</v>
      </c>
      <c r="C147">
        <f>VLOOKUP(A147,geo_id_table!$A$2:$F$107,5,FALSE)</f>
        <v>2019</v>
      </c>
      <c r="D147" s="5" t="str">
        <f>VLOOKUP(A147,geo_id_table!$A$2:$F$107,6,FALSE)</f>
        <v>Upper Klamath and Lost River Subbasins Nutrient TMDL and Water Quality Management Plan</v>
      </c>
      <c r="E147" s="5" t="s">
        <v>34</v>
      </c>
      <c r="G147" s="5" t="s">
        <v>239</v>
      </c>
      <c r="H147" s="5" t="s">
        <v>7</v>
      </c>
      <c r="I147" s="2">
        <v>14</v>
      </c>
      <c r="J147" s="2" t="s">
        <v>5</v>
      </c>
      <c r="K147" s="11" t="s">
        <v>63</v>
      </c>
      <c r="L147" s="3">
        <v>43466</v>
      </c>
      <c r="M147" s="3">
        <v>43830</v>
      </c>
    </row>
    <row r="148" spans="1:15" x14ac:dyDescent="0.25">
      <c r="A148" t="s">
        <v>209</v>
      </c>
      <c r="B148" t="str">
        <f>VLOOKUP(A148,geo_id_table!$A$2:$F$107,4,FALSE)</f>
        <v>OR_TMDL_20190116</v>
      </c>
      <c r="C148">
        <f>VLOOKUP(A148,geo_id_table!$A$2:$F$107,5,FALSE)</f>
        <v>2019</v>
      </c>
      <c r="D148" s="5" t="str">
        <f>VLOOKUP(A148,geo_id_table!$A$2:$F$107,6,FALSE)</f>
        <v>Upper Klamath and Lost River Subbasins Nutrient TMDL and Water Quality Management Plan</v>
      </c>
      <c r="E148" s="5" t="s">
        <v>37</v>
      </c>
      <c r="G148" s="5" t="s">
        <v>239</v>
      </c>
      <c r="H148" s="5" t="s">
        <v>7</v>
      </c>
      <c r="I148" s="2">
        <v>45</v>
      </c>
      <c r="J148" s="2" t="s">
        <v>5</v>
      </c>
      <c r="K148" s="11" t="s">
        <v>63</v>
      </c>
      <c r="L148" s="3">
        <v>43466</v>
      </c>
      <c r="M148" s="3">
        <v>43830</v>
      </c>
    </row>
    <row r="149" spans="1:15" x14ac:dyDescent="0.25">
      <c r="A149" t="s">
        <v>209</v>
      </c>
      <c r="B149" t="str">
        <f>VLOOKUP(A149,geo_id_table!$A$2:$F$107,4,FALSE)</f>
        <v>OR_TMDL_20190116</v>
      </c>
      <c r="C149">
        <f>VLOOKUP(A149,geo_id_table!$A$2:$F$107,5,FALSE)</f>
        <v>2019</v>
      </c>
      <c r="D149" s="5" t="str">
        <f>VLOOKUP(A149,geo_id_table!$A$2:$F$107,6,FALSE)</f>
        <v>Upper Klamath and Lost River Subbasins Nutrient TMDL and Water Quality Management Plan</v>
      </c>
      <c r="E149" s="5" t="s">
        <v>34</v>
      </c>
      <c r="G149" s="5" t="s">
        <v>239</v>
      </c>
      <c r="H149" s="5" t="s">
        <v>7</v>
      </c>
      <c r="I149" s="2">
        <v>5</v>
      </c>
      <c r="J149" s="2" t="s">
        <v>5</v>
      </c>
      <c r="K149" s="11" t="s">
        <v>63</v>
      </c>
      <c r="L149" s="3">
        <v>43466</v>
      </c>
      <c r="M149" s="3">
        <v>43830</v>
      </c>
    </row>
    <row r="150" spans="1:15" x14ac:dyDescent="0.25">
      <c r="A150" t="s">
        <v>210</v>
      </c>
      <c r="B150" t="str">
        <f>VLOOKUP(A150,geo_id_table!$A$2:$F$107,4,FALSE)</f>
        <v>OR_TMDL_20190116</v>
      </c>
      <c r="C150">
        <f>VLOOKUP(A150,geo_id_table!$A$2:$F$107,5,FALSE)</f>
        <v>2019</v>
      </c>
      <c r="D150" s="5" t="str">
        <f>VLOOKUP(A150,geo_id_table!$A$2:$F$107,6,FALSE)</f>
        <v>Upper Klamath and Lost River Subbasins Nutrient TMDL and Water Quality Management Plan</v>
      </c>
      <c r="E150" s="5" t="s">
        <v>37</v>
      </c>
      <c r="G150" s="5" t="s">
        <v>239</v>
      </c>
      <c r="H150" s="5" t="s">
        <v>7</v>
      </c>
      <c r="I150" s="2">
        <v>6</v>
      </c>
      <c r="J150" s="2" t="s">
        <v>5</v>
      </c>
      <c r="K150" s="11" t="s">
        <v>63</v>
      </c>
      <c r="L150" s="3">
        <v>43466</v>
      </c>
      <c r="M150" s="3">
        <v>43830</v>
      </c>
    </row>
    <row r="151" spans="1:15" x14ac:dyDescent="0.25">
      <c r="A151" t="s">
        <v>210</v>
      </c>
      <c r="B151" t="str">
        <f>VLOOKUP(A151,geo_id_table!$A$2:$F$107,4,FALSE)</f>
        <v>OR_TMDL_20190116</v>
      </c>
      <c r="C151">
        <f>VLOOKUP(A151,geo_id_table!$A$2:$F$107,5,FALSE)</f>
        <v>2019</v>
      </c>
      <c r="D151" s="5" t="str">
        <f>VLOOKUP(A151,geo_id_table!$A$2:$F$107,6,FALSE)</f>
        <v>Upper Klamath and Lost River Subbasins Nutrient TMDL and Water Quality Management Plan</v>
      </c>
      <c r="E151" s="5" t="s">
        <v>34</v>
      </c>
      <c r="G151" s="5" t="s">
        <v>239</v>
      </c>
      <c r="H151" s="5" t="s">
        <v>7</v>
      </c>
      <c r="I151" s="2">
        <v>1</v>
      </c>
      <c r="J151" s="2" t="s">
        <v>5</v>
      </c>
      <c r="K151" s="11" t="s">
        <v>63</v>
      </c>
      <c r="L151" s="3">
        <v>43466</v>
      </c>
      <c r="M151" s="3">
        <v>43830</v>
      </c>
    </row>
    <row r="152" spans="1:15" x14ac:dyDescent="0.25">
      <c r="A152" t="s">
        <v>206</v>
      </c>
      <c r="B152" t="str">
        <f>VLOOKUP(A152,geo_id_table!$A$2:$F$107,4,FALSE)</f>
        <v>OR_TMDL_20190116</v>
      </c>
      <c r="C152">
        <f>VLOOKUP(A152,geo_id_table!$A$2:$F$107,5,FALSE)</f>
        <v>2019</v>
      </c>
      <c r="D152" s="5" t="str">
        <f>VLOOKUP(A152,geo_id_table!$A$2:$F$107,6,FALSE)</f>
        <v>Upper Klamath and Lost River Subbasins Nutrient TMDL and Water Quality Management Plan</v>
      </c>
      <c r="E152" s="5" t="s">
        <v>42</v>
      </c>
      <c r="F152" s="5" t="s">
        <v>266</v>
      </c>
      <c r="G152" s="5" t="s">
        <v>36</v>
      </c>
      <c r="H152" s="5" t="s">
        <v>6</v>
      </c>
      <c r="I152" s="2">
        <v>2.2000000000000002</v>
      </c>
      <c r="J152" s="2" t="s">
        <v>12</v>
      </c>
      <c r="K152" s="23" t="s">
        <v>15</v>
      </c>
      <c r="L152" s="3">
        <v>43466</v>
      </c>
      <c r="M152" s="3">
        <v>43830</v>
      </c>
      <c r="O152" t="s">
        <v>43</v>
      </c>
    </row>
    <row r="153" spans="1:15" x14ac:dyDescent="0.25">
      <c r="A153" t="s">
        <v>206</v>
      </c>
      <c r="B153" t="str">
        <f>VLOOKUP(A153,geo_id_table!$A$2:$F$107,4,FALSE)</f>
        <v>OR_TMDL_20190116</v>
      </c>
      <c r="C153">
        <f>VLOOKUP(A153,geo_id_table!$A$2:$F$107,5,FALSE)</f>
        <v>2019</v>
      </c>
      <c r="D153" s="5" t="str">
        <f>VLOOKUP(A153,geo_id_table!$A$2:$F$107,6,FALSE)</f>
        <v>Upper Klamath and Lost River Subbasins Nutrient TMDL and Water Quality Management Plan</v>
      </c>
      <c r="E153" s="5" t="s">
        <v>41</v>
      </c>
      <c r="G153" s="5" t="s">
        <v>36</v>
      </c>
      <c r="H153" s="5" t="s">
        <v>6</v>
      </c>
      <c r="I153" s="2">
        <v>0.45</v>
      </c>
      <c r="J153" s="2" t="s">
        <v>12</v>
      </c>
      <c r="K153" s="23" t="s">
        <v>15</v>
      </c>
      <c r="L153" s="3">
        <v>43466</v>
      </c>
      <c r="M153" s="3">
        <v>43830</v>
      </c>
      <c r="O153" t="s">
        <v>43</v>
      </c>
    </row>
    <row r="154" spans="1:15" x14ac:dyDescent="0.25">
      <c r="A154" t="s">
        <v>206</v>
      </c>
      <c r="B154" t="str">
        <f>VLOOKUP(A154,geo_id_table!$A$2:$F$107,4,FALSE)</f>
        <v>OR_TMDL_20190116</v>
      </c>
      <c r="C154">
        <f>VLOOKUP(A154,geo_id_table!$A$2:$F$107,5,FALSE)</f>
        <v>2019</v>
      </c>
      <c r="D154" s="5" t="str">
        <f>VLOOKUP(A154,geo_id_table!$A$2:$F$107,6,FALSE)</f>
        <v>Upper Klamath and Lost River Subbasins Nutrient TMDL and Water Quality Management Plan</v>
      </c>
      <c r="E154" s="5" t="s">
        <v>0</v>
      </c>
      <c r="F154" s="20" t="s">
        <v>263</v>
      </c>
      <c r="G154" s="5" t="s">
        <v>36</v>
      </c>
      <c r="H154" s="5" t="s">
        <v>6</v>
      </c>
      <c r="I154" s="2">
        <v>3.5000000000000003E-2</v>
      </c>
      <c r="J154" s="2" t="s">
        <v>12</v>
      </c>
      <c r="K154" s="23" t="s">
        <v>15</v>
      </c>
      <c r="L154" s="3">
        <v>43466</v>
      </c>
      <c r="M154" s="3">
        <v>43830</v>
      </c>
      <c r="O154" t="s">
        <v>43</v>
      </c>
    </row>
    <row r="155" spans="1:15" x14ac:dyDescent="0.25">
      <c r="A155" t="s">
        <v>206</v>
      </c>
      <c r="B155" t="str">
        <f>VLOOKUP(A155,geo_id_table!$A$2:$F$107,4,FALSE)</f>
        <v>OR_TMDL_20190116</v>
      </c>
      <c r="C155">
        <f>VLOOKUP(A155,geo_id_table!$A$2:$F$107,5,FALSE)</f>
        <v>2019</v>
      </c>
      <c r="D155" s="5" t="str">
        <f>VLOOKUP(A155,geo_id_table!$A$2:$F$107,6,FALSE)</f>
        <v>Upper Klamath and Lost River Subbasins Nutrient TMDL and Water Quality Management Plan</v>
      </c>
      <c r="E155" s="5" t="s">
        <v>42</v>
      </c>
      <c r="F155" s="5" t="s">
        <v>266</v>
      </c>
      <c r="G155" s="5" t="s">
        <v>36</v>
      </c>
      <c r="H155" s="5" t="s">
        <v>7</v>
      </c>
      <c r="I155" s="2">
        <v>1329</v>
      </c>
      <c r="J155" s="2" t="s">
        <v>40</v>
      </c>
      <c r="K155" s="11" t="s">
        <v>63</v>
      </c>
      <c r="L155" s="3">
        <v>43466</v>
      </c>
      <c r="M155" s="3">
        <v>43830</v>
      </c>
      <c r="O155" t="s">
        <v>43</v>
      </c>
    </row>
    <row r="156" spans="1:15" x14ac:dyDescent="0.25">
      <c r="A156" t="s">
        <v>206</v>
      </c>
      <c r="B156" t="str">
        <f>VLOOKUP(A156,geo_id_table!$A$2:$F$107,4,FALSE)</f>
        <v>OR_TMDL_20190116</v>
      </c>
      <c r="C156">
        <f>VLOOKUP(A156,geo_id_table!$A$2:$F$107,5,FALSE)</f>
        <v>2019</v>
      </c>
      <c r="D156" s="5" t="str">
        <f>VLOOKUP(A156,geo_id_table!$A$2:$F$107,6,FALSE)</f>
        <v>Upper Klamath and Lost River Subbasins Nutrient TMDL and Water Quality Management Plan</v>
      </c>
      <c r="E156" s="5" t="s">
        <v>41</v>
      </c>
      <c r="G156" s="5" t="s">
        <v>36</v>
      </c>
      <c r="H156" s="5" t="s">
        <v>7</v>
      </c>
      <c r="I156" s="2">
        <v>268</v>
      </c>
      <c r="J156" s="2" t="s">
        <v>40</v>
      </c>
      <c r="K156" s="11" t="s">
        <v>63</v>
      </c>
      <c r="L156" s="3">
        <v>43466</v>
      </c>
      <c r="M156" s="3">
        <v>43830</v>
      </c>
      <c r="O156" t="s">
        <v>43</v>
      </c>
    </row>
    <row r="157" spans="1:15" x14ac:dyDescent="0.25">
      <c r="A157" t="s">
        <v>206</v>
      </c>
      <c r="B157" t="str">
        <f>VLOOKUP(A157,geo_id_table!$A$2:$F$107,4,FALSE)</f>
        <v>OR_TMDL_20190116</v>
      </c>
      <c r="C157">
        <f>VLOOKUP(A157,geo_id_table!$A$2:$F$107,5,FALSE)</f>
        <v>2019</v>
      </c>
      <c r="D157" s="5" t="str">
        <f>VLOOKUP(A157,geo_id_table!$A$2:$F$107,6,FALSE)</f>
        <v>Upper Klamath and Lost River Subbasins Nutrient TMDL and Water Quality Management Plan</v>
      </c>
      <c r="E157" s="5" t="s">
        <v>0</v>
      </c>
      <c r="F157" s="20" t="s">
        <v>263</v>
      </c>
      <c r="G157" s="5" t="s">
        <v>36</v>
      </c>
      <c r="H157" s="5" t="s">
        <v>7</v>
      </c>
      <c r="I157" s="2">
        <v>21</v>
      </c>
      <c r="J157" s="2" t="s">
        <v>40</v>
      </c>
      <c r="K157" s="11" t="s">
        <v>63</v>
      </c>
      <c r="L157" s="3">
        <v>43466</v>
      </c>
      <c r="M157" s="3">
        <v>43830</v>
      </c>
      <c r="O157" t="s">
        <v>43</v>
      </c>
    </row>
    <row r="158" spans="1:15" x14ac:dyDescent="0.25">
      <c r="A158" t="s">
        <v>211</v>
      </c>
      <c r="B158" t="str">
        <f>VLOOKUP(A158,geo_id_table!$A$2:$F$107,4,FALSE)</f>
        <v>OR_TMDL_20190116</v>
      </c>
      <c r="C158">
        <f>VLOOKUP(A158,geo_id_table!$A$2:$F$107,5,FALSE)</f>
        <v>2019</v>
      </c>
      <c r="D158" s="5" t="str">
        <f>VLOOKUP(A158,geo_id_table!$A$2:$F$107,6,FALSE)</f>
        <v>Upper Klamath and Lost River Subbasins Nutrient TMDL and Water Quality Management Plan</v>
      </c>
      <c r="E158" s="5" t="s">
        <v>37</v>
      </c>
      <c r="G158" s="5" t="s">
        <v>239</v>
      </c>
      <c r="H158" s="5" t="s">
        <v>7</v>
      </c>
      <c r="I158" s="2">
        <v>26</v>
      </c>
      <c r="J158" s="2" t="s">
        <v>5</v>
      </c>
      <c r="K158" s="11" t="s">
        <v>63</v>
      </c>
      <c r="L158" s="3">
        <v>43466</v>
      </c>
      <c r="M158" s="3">
        <v>43830</v>
      </c>
    </row>
    <row r="159" spans="1:15" x14ac:dyDescent="0.25">
      <c r="A159" t="s">
        <v>211</v>
      </c>
      <c r="B159" t="str">
        <f>VLOOKUP(A159,geo_id_table!$A$2:$F$107,4,FALSE)</f>
        <v>OR_TMDL_20190116</v>
      </c>
      <c r="C159">
        <f>VLOOKUP(A159,geo_id_table!$A$2:$F$107,5,FALSE)</f>
        <v>2019</v>
      </c>
      <c r="D159" s="5" t="str">
        <f>VLOOKUP(A159,geo_id_table!$A$2:$F$107,6,FALSE)</f>
        <v>Upper Klamath and Lost River Subbasins Nutrient TMDL and Water Quality Management Plan</v>
      </c>
      <c r="E159" s="5" t="s">
        <v>34</v>
      </c>
      <c r="G159" s="5" t="s">
        <v>239</v>
      </c>
      <c r="H159" s="5" t="s">
        <v>7</v>
      </c>
      <c r="I159" s="2">
        <v>2</v>
      </c>
      <c r="J159" s="2" t="s">
        <v>5</v>
      </c>
      <c r="K159" s="11" t="s">
        <v>63</v>
      </c>
      <c r="L159" s="3">
        <v>43466</v>
      </c>
      <c r="M159" s="3">
        <v>43830</v>
      </c>
    </row>
    <row r="160" spans="1:15" x14ac:dyDescent="0.25">
      <c r="A160" t="s">
        <v>212</v>
      </c>
      <c r="B160" t="str">
        <f>VLOOKUP(A160,geo_id_table!$A$2:$F$107,4,FALSE)</f>
        <v>OR_TMDL_20190116</v>
      </c>
      <c r="C160">
        <f>VLOOKUP(A160,geo_id_table!$A$2:$F$107,5,FALSE)</f>
        <v>2019</v>
      </c>
      <c r="D160" s="5" t="str">
        <f>VLOOKUP(A160,geo_id_table!$A$2:$F$107,6,FALSE)</f>
        <v>Upper Klamath and Lost River Subbasins Nutrient TMDL and Water Quality Management Plan</v>
      </c>
      <c r="E160" s="5" t="s">
        <v>37</v>
      </c>
      <c r="G160" s="5" t="s">
        <v>36</v>
      </c>
      <c r="H160" s="5" t="s">
        <v>7</v>
      </c>
      <c r="I160" s="2">
        <v>69</v>
      </c>
      <c r="J160" s="2" t="s">
        <v>5</v>
      </c>
      <c r="K160" s="11" t="s">
        <v>63</v>
      </c>
      <c r="L160" s="3">
        <v>43466</v>
      </c>
      <c r="M160" s="3">
        <v>43830</v>
      </c>
    </row>
    <row r="161" spans="1:15" x14ac:dyDescent="0.25">
      <c r="A161" t="s">
        <v>212</v>
      </c>
      <c r="B161" t="str">
        <f>VLOOKUP(A161,geo_id_table!$A$2:$F$107,4,FALSE)</f>
        <v>OR_TMDL_20190116</v>
      </c>
      <c r="C161">
        <f>VLOOKUP(A161,geo_id_table!$A$2:$F$107,5,FALSE)</f>
        <v>2019</v>
      </c>
      <c r="D161" s="5" t="str">
        <f>VLOOKUP(A161,geo_id_table!$A$2:$F$107,6,FALSE)</f>
        <v>Upper Klamath and Lost River Subbasins Nutrient TMDL and Water Quality Management Plan</v>
      </c>
      <c r="E161" s="5" t="s">
        <v>34</v>
      </c>
      <c r="G161" s="5" t="s">
        <v>36</v>
      </c>
      <c r="H161" s="5" t="s">
        <v>7</v>
      </c>
      <c r="I161" s="2">
        <v>17</v>
      </c>
      <c r="J161" s="2" t="s">
        <v>5</v>
      </c>
      <c r="K161" s="11" t="s">
        <v>63</v>
      </c>
      <c r="L161" s="3">
        <v>43466</v>
      </c>
      <c r="M161" s="3">
        <v>43830</v>
      </c>
    </row>
    <row r="162" spans="1:15" x14ac:dyDescent="0.25">
      <c r="A162" t="s">
        <v>213</v>
      </c>
      <c r="B162" t="str">
        <f>VLOOKUP(A162,geo_id_table!$A$2:$F$107,4,FALSE)</f>
        <v>OR_TMDL_20190116</v>
      </c>
      <c r="C162">
        <f>VLOOKUP(A162,geo_id_table!$A$2:$F$107,5,FALSE)</f>
        <v>2019</v>
      </c>
      <c r="D162" s="5" t="str">
        <f>VLOOKUP(A162,geo_id_table!$A$2:$F$107,6,FALSE)</f>
        <v>Upper Klamath and Lost River Subbasins Nutrient TMDL and Water Quality Management Plan</v>
      </c>
      <c r="E162" s="5" t="s">
        <v>37</v>
      </c>
      <c r="G162" s="5" t="s">
        <v>36</v>
      </c>
      <c r="H162" s="5" t="s">
        <v>7</v>
      </c>
      <c r="I162" s="2">
        <v>596</v>
      </c>
      <c r="J162" s="2" t="s">
        <v>5</v>
      </c>
      <c r="K162" s="11" t="s">
        <v>63</v>
      </c>
      <c r="L162" s="3">
        <v>43466</v>
      </c>
      <c r="M162" s="3">
        <v>43830</v>
      </c>
    </row>
    <row r="163" spans="1:15" x14ac:dyDescent="0.25">
      <c r="A163" t="s">
        <v>213</v>
      </c>
      <c r="B163" t="str">
        <f>VLOOKUP(A163,geo_id_table!$A$2:$F$107,4,FALSE)</f>
        <v>OR_TMDL_20190116</v>
      </c>
      <c r="C163">
        <f>VLOOKUP(A163,geo_id_table!$A$2:$F$107,5,FALSE)</f>
        <v>2019</v>
      </c>
      <c r="D163" s="5" t="str">
        <f>VLOOKUP(A163,geo_id_table!$A$2:$F$107,6,FALSE)</f>
        <v>Upper Klamath and Lost River Subbasins Nutrient TMDL and Water Quality Management Plan</v>
      </c>
      <c r="E163" s="5" t="s">
        <v>34</v>
      </c>
      <c r="G163" s="5" t="s">
        <v>36</v>
      </c>
      <c r="H163" s="5" t="s">
        <v>7</v>
      </c>
      <c r="I163" s="2">
        <v>148</v>
      </c>
      <c r="J163" s="2" t="s">
        <v>5</v>
      </c>
      <c r="K163" s="11" t="s">
        <v>63</v>
      </c>
      <c r="L163" s="3">
        <v>43466</v>
      </c>
      <c r="M163" s="3">
        <v>43830</v>
      </c>
    </row>
    <row r="164" spans="1:15" x14ac:dyDescent="0.25">
      <c r="A164" t="s">
        <v>214</v>
      </c>
      <c r="B164" t="str">
        <f>VLOOKUP(A164,geo_id_table!$A$2:$F$107,4,FALSE)</f>
        <v>OR_TMDL_20190116</v>
      </c>
      <c r="C164">
        <f>VLOOKUP(A164,geo_id_table!$A$2:$F$107,5,FALSE)</f>
        <v>2019</v>
      </c>
      <c r="D164" s="5" t="str">
        <f>VLOOKUP(A164,geo_id_table!$A$2:$F$107,6,FALSE)</f>
        <v>Upper Klamath and Lost River Subbasins Nutrient TMDL and Water Quality Management Plan</v>
      </c>
      <c r="E164" s="5" t="s">
        <v>37</v>
      </c>
      <c r="G164" s="5" t="s">
        <v>36</v>
      </c>
      <c r="H164" s="5" t="s">
        <v>7</v>
      </c>
      <c r="I164" s="2">
        <v>230</v>
      </c>
      <c r="J164" s="2" t="s">
        <v>5</v>
      </c>
      <c r="K164" s="11" t="s">
        <v>63</v>
      </c>
      <c r="L164" s="3">
        <v>43466</v>
      </c>
      <c r="M164" s="3">
        <v>43830</v>
      </c>
    </row>
    <row r="165" spans="1:15" x14ac:dyDescent="0.25">
      <c r="A165" t="s">
        <v>214</v>
      </c>
      <c r="B165" t="str">
        <f>VLOOKUP(A165,geo_id_table!$A$2:$F$107,4,FALSE)</f>
        <v>OR_TMDL_20190116</v>
      </c>
      <c r="C165">
        <f>VLOOKUP(A165,geo_id_table!$A$2:$F$107,5,FALSE)</f>
        <v>2019</v>
      </c>
      <c r="D165" s="5" t="str">
        <f>VLOOKUP(A165,geo_id_table!$A$2:$F$107,6,FALSE)</f>
        <v>Upper Klamath and Lost River Subbasins Nutrient TMDL and Water Quality Management Plan</v>
      </c>
      <c r="E165" s="5" t="s">
        <v>34</v>
      </c>
      <c r="G165" s="5" t="s">
        <v>36</v>
      </c>
      <c r="H165" s="5" t="s">
        <v>7</v>
      </c>
      <c r="I165" s="2">
        <v>56</v>
      </c>
      <c r="J165" s="2" t="s">
        <v>5</v>
      </c>
      <c r="K165" s="11" t="s">
        <v>63</v>
      </c>
      <c r="L165" s="3">
        <v>43466</v>
      </c>
      <c r="M165" s="3">
        <v>43830</v>
      </c>
    </row>
    <row r="166" spans="1:15" x14ac:dyDescent="0.25">
      <c r="A166" t="s">
        <v>215</v>
      </c>
      <c r="B166" t="str">
        <f>VLOOKUP(A166,geo_id_table!$A$2:$F$107,4,FALSE)</f>
        <v>OR_TMDL_20190116</v>
      </c>
      <c r="C166">
        <f>VLOOKUP(A166,geo_id_table!$A$2:$F$107,5,FALSE)</f>
        <v>2019</v>
      </c>
      <c r="D166" s="5" t="str">
        <f>VLOOKUP(A166,geo_id_table!$A$2:$F$107,6,FALSE)</f>
        <v>Upper Klamath and Lost River Subbasins Nutrient TMDL and Water Quality Management Plan</v>
      </c>
      <c r="E166" s="5" t="s">
        <v>37</v>
      </c>
      <c r="G166" s="5" t="s">
        <v>36</v>
      </c>
      <c r="H166" s="5" t="s">
        <v>7</v>
      </c>
      <c r="I166" s="2">
        <v>63</v>
      </c>
      <c r="J166" s="2" t="s">
        <v>5</v>
      </c>
      <c r="K166" s="11" t="s">
        <v>63</v>
      </c>
      <c r="L166" s="3">
        <v>43466</v>
      </c>
      <c r="M166" s="3">
        <v>43830</v>
      </c>
    </row>
    <row r="167" spans="1:15" x14ac:dyDescent="0.25">
      <c r="A167" t="s">
        <v>215</v>
      </c>
      <c r="B167" t="str">
        <f>VLOOKUP(A167,geo_id_table!$A$2:$F$107,4,FALSE)</f>
        <v>OR_TMDL_20190116</v>
      </c>
      <c r="C167">
        <f>VLOOKUP(A167,geo_id_table!$A$2:$F$107,5,FALSE)</f>
        <v>2019</v>
      </c>
      <c r="D167" s="5" t="str">
        <f>VLOOKUP(A167,geo_id_table!$A$2:$F$107,6,FALSE)</f>
        <v>Upper Klamath and Lost River Subbasins Nutrient TMDL and Water Quality Management Plan</v>
      </c>
      <c r="E167" s="5" t="s">
        <v>34</v>
      </c>
      <c r="G167" s="5" t="s">
        <v>36</v>
      </c>
      <c r="H167" s="5" t="s">
        <v>7</v>
      </c>
      <c r="I167" s="2">
        <v>15</v>
      </c>
      <c r="J167" s="2" t="s">
        <v>5</v>
      </c>
      <c r="K167" s="11" t="s">
        <v>63</v>
      </c>
      <c r="L167" s="3">
        <v>43466</v>
      </c>
      <c r="M167" s="3">
        <v>43830</v>
      </c>
    </row>
    <row r="168" spans="1:15" x14ac:dyDescent="0.25">
      <c r="A168" t="s">
        <v>216</v>
      </c>
      <c r="B168" t="str">
        <f>VLOOKUP(A168,geo_id_table!$A$2:$F$107,4,FALSE)</f>
        <v>OR_TMDL_20190116</v>
      </c>
      <c r="C168">
        <f>VLOOKUP(A168,geo_id_table!$A$2:$F$107,5,FALSE)</f>
        <v>2019</v>
      </c>
      <c r="D168" s="5" t="str">
        <f>VLOOKUP(A168,geo_id_table!$A$2:$F$107,6,FALSE)</f>
        <v>Upper Klamath and Lost River Subbasins Nutrient TMDL and Water Quality Management Plan</v>
      </c>
      <c r="E168" s="5" t="s">
        <v>37</v>
      </c>
      <c r="G168" s="5" t="s">
        <v>239</v>
      </c>
      <c r="H168" s="5" t="s">
        <v>7</v>
      </c>
      <c r="I168" s="2">
        <v>187</v>
      </c>
      <c r="J168" s="2" t="s">
        <v>5</v>
      </c>
      <c r="K168" s="11" t="s">
        <v>63</v>
      </c>
      <c r="L168" s="3">
        <v>43466</v>
      </c>
      <c r="M168" s="3">
        <v>43830</v>
      </c>
    </row>
    <row r="169" spans="1:15" x14ac:dyDescent="0.25">
      <c r="A169" t="s">
        <v>216</v>
      </c>
      <c r="B169" t="str">
        <f>VLOOKUP(A169,geo_id_table!$A$2:$F$107,4,FALSE)</f>
        <v>OR_TMDL_20190116</v>
      </c>
      <c r="C169">
        <f>VLOOKUP(A169,geo_id_table!$A$2:$F$107,5,FALSE)</f>
        <v>2019</v>
      </c>
      <c r="D169" s="5" t="str">
        <f>VLOOKUP(A169,geo_id_table!$A$2:$F$107,6,FALSE)</f>
        <v>Upper Klamath and Lost River Subbasins Nutrient TMDL and Water Quality Management Plan</v>
      </c>
      <c r="E169" s="5" t="s">
        <v>34</v>
      </c>
      <c r="G169" s="5" t="s">
        <v>239</v>
      </c>
      <c r="H169" s="5" t="s">
        <v>7</v>
      </c>
      <c r="I169" s="2">
        <v>56</v>
      </c>
      <c r="J169" s="2" t="s">
        <v>5</v>
      </c>
      <c r="K169" s="11" t="s">
        <v>63</v>
      </c>
      <c r="L169" s="3">
        <v>43466</v>
      </c>
      <c r="M169" s="3">
        <v>43830</v>
      </c>
    </row>
    <row r="170" spans="1:15" x14ac:dyDescent="0.25">
      <c r="A170" t="s">
        <v>225</v>
      </c>
      <c r="B170" t="str">
        <f>VLOOKUP(A170,geo_id_table!$A$2:$F$107,4,FALSE)</f>
        <v>OR_TMDL_20190116</v>
      </c>
      <c r="C170">
        <f>VLOOKUP(A170,geo_id_table!$A$2:$F$107,5,FALSE)</f>
        <v>2019</v>
      </c>
      <c r="D170" s="5" t="str">
        <f>VLOOKUP(A170,geo_id_table!$A$2:$F$107,6,FALSE)</f>
        <v>Upper Klamath and Lost River Subbasins Nutrient TMDL and Water Quality Management Plan</v>
      </c>
      <c r="E170" s="5" t="s">
        <v>37</v>
      </c>
      <c r="G170" s="5" t="s">
        <v>36</v>
      </c>
      <c r="H170" s="5" t="s">
        <v>7</v>
      </c>
      <c r="I170" s="2">
        <v>2471</v>
      </c>
      <c r="J170" s="2" t="s">
        <v>5</v>
      </c>
      <c r="K170" s="11" t="s">
        <v>63</v>
      </c>
      <c r="L170" s="3">
        <v>43466</v>
      </c>
      <c r="M170" s="3">
        <v>43830</v>
      </c>
      <c r="O170" t="s">
        <v>51</v>
      </c>
    </row>
    <row r="171" spans="1:15" x14ac:dyDescent="0.25">
      <c r="A171" t="s">
        <v>225</v>
      </c>
      <c r="B171" t="str">
        <f>VLOOKUP(A171,geo_id_table!$A$2:$F$107,4,FALSE)</f>
        <v>OR_TMDL_20190116</v>
      </c>
      <c r="C171">
        <f>VLOOKUP(A171,geo_id_table!$A$2:$F$107,5,FALSE)</f>
        <v>2019</v>
      </c>
      <c r="D171" s="5" t="str">
        <f>VLOOKUP(A171,geo_id_table!$A$2:$F$107,6,FALSE)</f>
        <v>Upper Klamath and Lost River Subbasins Nutrient TMDL and Water Quality Management Plan</v>
      </c>
      <c r="E171" s="5" t="s">
        <v>34</v>
      </c>
      <c r="G171" s="5" t="s">
        <v>36</v>
      </c>
      <c r="H171" s="5" t="s">
        <v>7</v>
      </c>
      <c r="I171" s="2">
        <v>557</v>
      </c>
      <c r="J171" s="2" t="s">
        <v>5</v>
      </c>
      <c r="K171" s="11" t="s">
        <v>63</v>
      </c>
      <c r="L171" s="3">
        <v>43466</v>
      </c>
      <c r="M171" s="3">
        <v>43830</v>
      </c>
      <c r="O171" t="s">
        <v>51</v>
      </c>
    </row>
    <row r="172" spans="1:15" x14ac:dyDescent="0.25">
      <c r="A172" t="s">
        <v>218</v>
      </c>
      <c r="B172" t="str">
        <f>VLOOKUP(A172,geo_id_table!$A$2:$F$107,4,FALSE)</f>
        <v>OR_TMDL_20190116</v>
      </c>
      <c r="C172">
        <f>VLOOKUP(A172,geo_id_table!$A$2:$F$107,5,FALSE)</f>
        <v>2019</v>
      </c>
      <c r="D172" s="5" t="str">
        <f>VLOOKUP(A172,geo_id_table!$A$2:$F$107,6,FALSE)</f>
        <v>Upper Klamath and Lost River Subbasins Nutrient TMDL and Water Quality Management Plan</v>
      </c>
      <c r="E172" s="5" t="s">
        <v>37</v>
      </c>
      <c r="G172" s="5" t="s">
        <v>36</v>
      </c>
      <c r="H172" s="5" t="s">
        <v>7</v>
      </c>
      <c r="I172" s="2">
        <v>296</v>
      </c>
      <c r="J172" s="2" t="s">
        <v>5</v>
      </c>
      <c r="K172" s="11" t="s">
        <v>63</v>
      </c>
      <c r="L172" s="3">
        <v>43466</v>
      </c>
      <c r="M172" s="3">
        <v>43830</v>
      </c>
    </row>
    <row r="173" spans="1:15" x14ac:dyDescent="0.25">
      <c r="A173" t="s">
        <v>218</v>
      </c>
      <c r="B173" t="str">
        <f>VLOOKUP(A173,geo_id_table!$A$2:$F$107,4,FALSE)</f>
        <v>OR_TMDL_20190116</v>
      </c>
      <c r="C173">
        <f>VLOOKUP(A173,geo_id_table!$A$2:$F$107,5,FALSE)</f>
        <v>2019</v>
      </c>
      <c r="D173" s="5" t="str">
        <f>VLOOKUP(A173,geo_id_table!$A$2:$F$107,6,FALSE)</f>
        <v>Upper Klamath and Lost River Subbasins Nutrient TMDL and Water Quality Management Plan</v>
      </c>
      <c r="E173" s="5" t="s">
        <v>34</v>
      </c>
      <c r="G173" s="5" t="s">
        <v>36</v>
      </c>
      <c r="H173" s="5" t="s">
        <v>7</v>
      </c>
      <c r="I173" s="2">
        <v>101</v>
      </c>
      <c r="J173" s="2" t="s">
        <v>5</v>
      </c>
      <c r="K173" s="11" t="s">
        <v>63</v>
      </c>
      <c r="L173" s="3">
        <v>43466</v>
      </c>
      <c r="M173" s="3">
        <v>43830</v>
      </c>
    </row>
    <row r="174" spans="1:15" x14ac:dyDescent="0.25">
      <c r="A174" t="s">
        <v>220</v>
      </c>
      <c r="B174" t="str">
        <f>VLOOKUP(A174,geo_id_table!$A$2:$F$107,4,FALSE)</f>
        <v>OR_TMDL_20190116</v>
      </c>
      <c r="C174">
        <f>VLOOKUP(A174,geo_id_table!$A$2:$F$107,5,FALSE)</f>
        <v>2019</v>
      </c>
      <c r="D174" s="5" t="str">
        <f>VLOOKUP(A174,geo_id_table!$A$2:$F$107,6,FALSE)</f>
        <v>Upper Klamath and Lost River Subbasins Nutrient TMDL and Water Quality Management Plan</v>
      </c>
      <c r="E174" s="5" t="s">
        <v>42</v>
      </c>
      <c r="F174" s="5" t="s">
        <v>266</v>
      </c>
      <c r="G174" s="5" t="s">
        <v>36</v>
      </c>
      <c r="H174" s="5" t="s">
        <v>6</v>
      </c>
      <c r="I174" s="2">
        <v>2.1</v>
      </c>
      <c r="J174" s="2" t="s">
        <v>12</v>
      </c>
      <c r="K174" s="23" t="s">
        <v>15</v>
      </c>
      <c r="L174" s="3">
        <v>43466</v>
      </c>
      <c r="M174" s="3">
        <v>43830</v>
      </c>
      <c r="O174" t="s">
        <v>43</v>
      </c>
    </row>
    <row r="175" spans="1:15" x14ac:dyDescent="0.25">
      <c r="A175" t="s">
        <v>220</v>
      </c>
      <c r="B175" t="str">
        <f>VLOOKUP(A175,geo_id_table!$A$2:$F$107,4,FALSE)</f>
        <v>OR_TMDL_20190116</v>
      </c>
      <c r="C175">
        <f>VLOOKUP(A175,geo_id_table!$A$2:$F$107,5,FALSE)</f>
        <v>2019</v>
      </c>
      <c r="D175" s="5" t="str">
        <f>VLOOKUP(A175,geo_id_table!$A$2:$F$107,6,FALSE)</f>
        <v>Upper Klamath and Lost River Subbasins Nutrient TMDL and Water Quality Management Plan</v>
      </c>
      <c r="E175" s="5" t="s">
        <v>41</v>
      </c>
      <c r="G175" s="5" t="s">
        <v>36</v>
      </c>
      <c r="H175" s="5" t="s">
        <v>6</v>
      </c>
      <c r="I175" s="2">
        <v>0.37</v>
      </c>
      <c r="J175" s="2" t="s">
        <v>12</v>
      </c>
      <c r="K175" s="23" t="s">
        <v>15</v>
      </c>
      <c r="L175" s="3">
        <v>43466</v>
      </c>
      <c r="M175" s="3">
        <v>43830</v>
      </c>
      <c r="O175" t="s">
        <v>43</v>
      </c>
    </row>
    <row r="176" spans="1:15" x14ac:dyDescent="0.25">
      <c r="A176" t="s">
        <v>220</v>
      </c>
      <c r="B176" t="str">
        <f>VLOOKUP(A176,geo_id_table!$A$2:$F$107,4,FALSE)</f>
        <v>OR_TMDL_20190116</v>
      </c>
      <c r="C176">
        <f>VLOOKUP(A176,geo_id_table!$A$2:$F$107,5,FALSE)</f>
        <v>2019</v>
      </c>
      <c r="D176" s="5" t="str">
        <f>VLOOKUP(A176,geo_id_table!$A$2:$F$107,6,FALSE)</f>
        <v>Upper Klamath and Lost River Subbasins Nutrient TMDL and Water Quality Management Plan</v>
      </c>
      <c r="E176" s="5" t="s">
        <v>0</v>
      </c>
      <c r="F176" s="20" t="s">
        <v>263</v>
      </c>
      <c r="G176" s="5" t="s">
        <v>36</v>
      </c>
      <c r="H176" s="5" t="s">
        <v>6</v>
      </c>
      <c r="I176" s="2">
        <v>2.9000000000000001E-2</v>
      </c>
      <c r="J176" s="2" t="s">
        <v>12</v>
      </c>
      <c r="K176" s="23" t="s">
        <v>15</v>
      </c>
      <c r="L176" s="3">
        <v>43466</v>
      </c>
      <c r="M176" s="3">
        <v>43830</v>
      </c>
      <c r="O176" t="s">
        <v>43</v>
      </c>
    </row>
    <row r="177" spans="1:15" x14ac:dyDescent="0.25">
      <c r="A177" t="s">
        <v>220</v>
      </c>
      <c r="B177" t="str">
        <f>VLOOKUP(A177,geo_id_table!$A$2:$F$107,4,FALSE)</f>
        <v>OR_TMDL_20190116</v>
      </c>
      <c r="C177">
        <f>VLOOKUP(A177,geo_id_table!$A$2:$F$107,5,FALSE)</f>
        <v>2019</v>
      </c>
      <c r="D177" s="5" t="str">
        <f>VLOOKUP(A177,geo_id_table!$A$2:$F$107,6,FALSE)</f>
        <v>Upper Klamath and Lost River Subbasins Nutrient TMDL and Water Quality Management Plan</v>
      </c>
      <c r="E177" s="5" t="s">
        <v>42</v>
      </c>
      <c r="F177" s="5" t="s">
        <v>266</v>
      </c>
      <c r="G177" s="5" t="s">
        <v>36</v>
      </c>
      <c r="H177" s="5" t="s">
        <v>7</v>
      </c>
      <c r="I177" s="2">
        <v>2998</v>
      </c>
      <c r="J177" s="2" t="s">
        <v>40</v>
      </c>
      <c r="K177" s="11" t="s">
        <v>63</v>
      </c>
      <c r="L177" s="3">
        <v>43466</v>
      </c>
      <c r="M177" s="3">
        <v>43830</v>
      </c>
      <c r="O177" t="s">
        <v>43</v>
      </c>
    </row>
    <row r="178" spans="1:15" x14ac:dyDescent="0.25">
      <c r="A178" t="s">
        <v>220</v>
      </c>
      <c r="B178" t="str">
        <f>VLOOKUP(A178,geo_id_table!$A$2:$F$107,4,FALSE)</f>
        <v>OR_TMDL_20190116</v>
      </c>
      <c r="C178">
        <f>VLOOKUP(A178,geo_id_table!$A$2:$F$107,5,FALSE)</f>
        <v>2019</v>
      </c>
      <c r="D178" s="5" t="str">
        <f>VLOOKUP(A178,geo_id_table!$A$2:$F$107,6,FALSE)</f>
        <v>Upper Klamath and Lost River Subbasins Nutrient TMDL and Water Quality Management Plan</v>
      </c>
      <c r="E178" s="5" t="s">
        <v>41</v>
      </c>
      <c r="G178" s="5" t="s">
        <v>36</v>
      </c>
      <c r="H178" s="5" t="s">
        <v>7</v>
      </c>
      <c r="I178" s="2">
        <v>546</v>
      </c>
      <c r="J178" s="2" t="s">
        <v>40</v>
      </c>
      <c r="K178" s="11" t="s">
        <v>63</v>
      </c>
      <c r="L178" s="3">
        <v>43466</v>
      </c>
      <c r="M178" s="3">
        <v>43830</v>
      </c>
      <c r="O178" t="s">
        <v>43</v>
      </c>
    </row>
    <row r="179" spans="1:15" x14ac:dyDescent="0.25">
      <c r="A179" t="s">
        <v>220</v>
      </c>
      <c r="B179" t="str">
        <f>VLOOKUP(A179,geo_id_table!$A$2:$F$107,4,FALSE)</f>
        <v>OR_TMDL_20190116</v>
      </c>
      <c r="C179">
        <f>VLOOKUP(A179,geo_id_table!$A$2:$F$107,5,FALSE)</f>
        <v>2019</v>
      </c>
      <c r="D179" s="5" t="str">
        <f>VLOOKUP(A179,geo_id_table!$A$2:$F$107,6,FALSE)</f>
        <v>Upper Klamath and Lost River Subbasins Nutrient TMDL and Water Quality Management Plan</v>
      </c>
      <c r="E179" s="5" t="s">
        <v>0</v>
      </c>
      <c r="F179" s="20" t="s">
        <v>263</v>
      </c>
      <c r="G179" s="5" t="s">
        <v>36</v>
      </c>
      <c r="H179" s="5" t="s">
        <v>7</v>
      </c>
      <c r="I179" s="2">
        <v>42</v>
      </c>
      <c r="J179" s="2" t="s">
        <v>40</v>
      </c>
      <c r="K179" s="11" t="s">
        <v>63</v>
      </c>
      <c r="L179" s="3">
        <v>43466</v>
      </c>
      <c r="M179" s="3">
        <v>43830</v>
      </c>
      <c r="O179" t="s">
        <v>43</v>
      </c>
    </row>
    <row r="180" spans="1:15" x14ac:dyDescent="0.25">
      <c r="A180" t="s">
        <v>221</v>
      </c>
      <c r="B180" t="str">
        <f>VLOOKUP(A180,geo_id_table!$A$2:$F$107,4,FALSE)</f>
        <v>OR_TMDL_20190116</v>
      </c>
      <c r="C180">
        <f>VLOOKUP(A180,geo_id_table!$A$2:$F$107,5,FALSE)</f>
        <v>2019</v>
      </c>
      <c r="D180" s="5" t="str">
        <f>VLOOKUP(A180,geo_id_table!$A$2:$F$107,6,FALSE)</f>
        <v>Upper Klamath and Lost River Subbasins Nutrient TMDL and Water Quality Management Plan</v>
      </c>
      <c r="E180" s="5" t="s">
        <v>37</v>
      </c>
      <c r="G180" s="5" t="s">
        <v>36</v>
      </c>
      <c r="H180" s="5" t="s">
        <v>7</v>
      </c>
      <c r="I180" s="2">
        <v>12</v>
      </c>
      <c r="J180" s="2" t="s">
        <v>5</v>
      </c>
      <c r="K180" s="11" t="s">
        <v>63</v>
      </c>
      <c r="L180" s="3">
        <v>43466</v>
      </c>
      <c r="M180" s="3">
        <v>43830</v>
      </c>
    </row>
    <row r="181" spans="1:15" x14ac:dyDescent="0.25">
      <c r="A181" t="s">
        <v>221</v>
      </c>
      <c r="B181" t="str">
        <f>VLOOKUP(A181,geo_id_table!$A$2:$F$107,4,FALSE)</f>
        <v>OR_TMDL_20190116</v>
      </c>
      <c r="C181">
        <f>VLOOKUP(A181,geo_id_table!$A$2:$F$107,5,FALSE)</f>
        <v>2019</v>
      </c>
      <c r="D181" s="5" t="str">
        <f>VLOOKUP(A181,geo_id_table!$A$2:$F$107,6,FALSE)</f>
        <v>Upper Klamath and Lost River Subbasins Nutrient TMDL and Water Quality Management Plan</v>
      </c>
      <c r="E181" s="5" t="s">
        <v>34</v>
      </c>
      <c r="G181" s="5" t="s">
        <v>36</v>
      </c>
      <c r="H181" s="5" t="s">
        <v>7</v>
      </c>
      <c r="I181" s="2">
        <v>1</v>
      </c>
      <c r="J181" s="2" t="s">
        <v>5</v>
      </c>
      <c r="K181" s="11" t="s">
        <v>63</v>
      </c>
      <c r="L181" s="3">
        <v>43466</v>
      </c>
      <c r="M181" s="3">
        <v>43830</v>
      </c>
    </row>
    <row r="182" spans="1:15" x14ac:dyDescent="0.25">
      <c r="A182" t="s">
        <v>222</v>
      </c>
      <c r="B182" t="str">
        <f>VLOOKUP(A182,geo_id_table!$A$2:$F$107,4,FALSE)</f>
        <v>OR_TMDL_20190116</v>
      </c>
      <c r="C182">
        <f>VLOOKUP(A182,geo_id_table!$A$2:$F$107,5,FALSE)</f>
        <v>2019</v>
      </c>
      <c r="D182" s="5" t="str">
        <f>VLOOKUP(A182,geo_id_table!$A$2:$F$107,6,FALSE)</f>
        <v>Upper Klamath and Lost River Subbasins Nutrient TMDL and Water Quality Management Plan</v>
      </c>
      <c r="E182" s="5" t="s">
        <v>42</v>
      </c>
      <c r="F182" s="5" t="s">
        <v>266</v>
      </c>
      <c r="G182" s="5" t="s">
        <v>36</v>
      </c>
      <c r="H182" s="5" t="s">
        <v>6</v>
      </c>
      <c r="I182" s="2">
        <v>2.2000000000000002</v>
      </c>
      <c r="J182" s="2" t="s">
        <v>12</v>
      </c>
      <c r="K182" s="23" t="s">
        <v>15</v>
      </c>
      <c r="L182" s="3">
        <v>43466</v>
      </c>
      <c r="M182" s="3">
        <v>43830</v>
      </c>
      <c r="O182" t="s">
        <v>43</v>
      </c>
    </row>
    <row r="183" spans="1:15" x14ac:dyDescent="0.25">
      <c r="A183" t="s">
        <v>222</v>
      </c>
      <c r="B183" t="str">
        <f>VLOOKUP(A183,geo_id_table!$A$2:$F$107,4,FALSE)</f>
        <v>OR_TMDL_20190116</v>
      </c>
      <c r="C183">
        <f>VLOOKUP(A183,geo_id_table!$A$2:$F$107,5,FALSE)</f>
        <v>2019</v>
      </c>
      <c r="D183" s="5" t="str">
        <f>VLOOKUP(A183,geo_id_table!$A$2:$F$107,6,FALSE)</f>
        <v>Upper Klamath and Lost River Subbasins Nutrient TMDL and Water Quality Management Plan</v>
      </c>
      <c r="E183" s="5" t="s">
        <v>41</v>
      </c>
      <c r="G183" s="5" t="s">
        <v>36</v>
      </c>
      <c r="H183" s="5" t="s">
        <v>6</v>
      </c>
      <c r="I183" s="2">
        <v>0.45</v>
      </c>
      <c r="J183" s="2" t="s">
        <v>12</v>
      </c>
      <c r="K183" s="23" t="s">
        <v>15</v>
      </c>
      <c r="L183" s="3">
        <v>43466</v>
      </c>
      <c r="M183" s="3">
        <v>43830</v>
      </c>
      <c r="O183" t="s">
        <v>43</v>
      </c>
    </row>
    <row r="184" spans="1:15" x14ac:dyDescent="0.25">
      <c r="A184" t="s">
        <v>222</v>
      </c>
      <c r="B184" t="str">
        <f>VLOOKUP(A184,geo_id_table!$A$2:$F$107,4,FALSE)</f>
        <v>OR_TMDL_20190116</v>
      </c>
      <c r="C184">
        <f>VLOOKUP(A184,geo_id_table!$A$2:$F$107,5,FALSE)</f>
        <v>2019</v>
      </c>
      <c r="D184" s="5" t="str">
        <f>VLOOKUP(A184,geo_id_table!$A$2:$F$107,6,FALSE)</f>
        <v>Upper Klamath and Lost River Subbasins Nutrient TMDL and Water Quality Management Plan</v>
      </c>
      <c r="E184" s="5" t="s">
        <v>0</v>
      </c>
      <c r="F184" s="20" t="s">
        <v>263</v>
      </c>
      <c r="G184" s="5" t="s">
        <v>36</v>
      </c>
      <c r="H184" s="5" t="s">
        <v>6</v>
      </c>
      <c r="I184" s="2">
        <v>3.5000000000000003E-2</v>
      </c>
      <c r="J184" s="2" t="s">
        <v>12</v>
      </c>
      <c r="K184" s="23" t="s">
        <v>15</v>
      </c>
      <c r="L184" s="3">
        <v>43466</v>
      </c>
      <c r="M184" s="3">
        <v>43830</v>
      </c>
      <c r="O184" t="s">
        <v>43</v>
      </c>
    </row>
    <row r="185" spans="1:15" x14ac:dyDescent="0.25">
      <c r="A185" s="13" t="s">
        <v>223</v>
      </c>
      <c r="B185" t="str">
        <f>VLOOKUP(A185,geo_id_table!$A$2:$F$107,4,FALSE)</f>
        <v>OR_TMDL_20190116</v>
      </c>
      <c r="C185">
        <f>VLOOKUP(A185,geo_id_table!$A$2:$F$107,5,FALSE)</f>
        <v>2019</v>
      </c>
      <c r="D185" s="5" t="str">
        <f>VLOOKUP(A185,geo_id_table!$A$2:$F$107,6,FALSE)</f>
        <v>Upper Klamath and Lost River Subbasins Nutrient TMDL and Water Quality Management Plan</v>
      </c>
      <c r="E185" s="5" t="s">
        <v>42</v>
      </c>
      <c r="F185" s="5" t="s">
        <v>266</v>
      </c>
      <c r="G185" s="5" t="s">
        <v>36</v>
      </c>
      <c r="H185" s="5" t="s">
        <v>6</v>
      </c>
      <c r="I185" s="2">
        <v>0.5</v>
      </c>
      <c r="J185" s="2" t="s">
        <v>12</v>
      </c>
      <c r="K185" s="23" t="s">
        <v>15</v>
      </c>
      <c r="L185" s="3">
        <v>43466</v>
      </c>
      <c r="M185" s="3">
        <v>43830</v>
      </c>
      <c r="O185" t="s">
        <v>43</v>
      </c>
    </row>
    <row r="186" spans="1:15" x14ac:dyDescent="0.25">
      <c r="A186" s="13" t="s">
        <v>223</v>
      </c>
      <c r="B186" t="str">
        <f>VLOOKUP(A186,geo_id_table!$A$2:$F$107,4,FALSE)</f>
        <v>OR_TMDL_20190116</v>
      </c>
      <c r="C186">
        <f>VLOOKUP(A186,geo_id_table!$A$2:$F$107,5,FALSE)</f>
        <v>2019</v>
      </c>
      <c r="D186" s="5" t="str">
        <f>VLOOKUP(A186,geo_id_table!$A$2:$F$107,6,FALSE)</f>
        <v>Upper Klamath and Lost River Subbasins Nutrient TMDL and Water Quality Management Plan</v>
      </c>
      <c r="E186" s="5" t="s">
        <v>41</v>
      </c>
      <c r="G186" s="5" t="s">
        <v>36</v>
      </c>
      <c r="H186" s="5" t="s">
        <v>6</v>
      </c>
      <c r="I186" s="2">
        <v>0.31</v>
      </c>
      <c r="J186" s="2" t="s">
        <v>12</v>
      </c>
      <c r="K186" s="23" t="s">
        <v>15</v>
      </c>
      <c r="L186" s="3">
        <v>43466</v>
      </c>
      <c r="M186" s="3">
        <v>43830</v>
      </c>
      <c r="O186" t="s">
        <v>43</v>
      </c>
    </row>
    <row r="187" spans="1:15" x14ac:dyDescent="0.25">
      <c r="A187" s="13" t="s">
        <v>223</v>
      </c>
      <c r="B187" t="str">
        <f>VLOOKUP(A187,geo_id_table!$A$2:$F$107,4,FALSE)</f>
        <v>OR_TMDL_20190116</v>
      </c>
      <c r="C187">
        <f>VLOOKUP(A187,geo_id_table!$A$2:$F$107,5,FALSE)</f>
        <v>2019</v>
      </c>
      <c r="D187" s="5" t="str">
        <f>VLOOKUP(A187,geo_id_table!$A$2:$F$107,6,FALSE)</f>
        <v>Upper Klamath and Lost River Subbasins Nutrient TMDL and Water Quality Management Plan</v>
      </c>
      <c r="E187" s="5" t="s">
        <v>0</v>
      </c>
      <c r="F187" s="20" t="s">
        <v>263</v>
      </c>
      <c r="G187" s="5" t="s">
        <v>36</v>
      </c>
      <c r="H187" s="5" t="s">
        <v>6</v>
      </c>
      <c r="I187" s="2">
        <v>6.9000000000000006E-2</v>
      </c>
      <c r="J187" s="2" t="s">
        <v>12</v>
      </c>
      <c r="K187" s="23" t="s">
        <v>15</v>
      </c>
      <c r="L187" s="3">
        <v>43466</v>
      </c>
      <c r="M187" s="3">
        <v>43830</v>
      </c>
      <c r="O187" t="s">
        <v>43</v>
      </c>
    </row>
    <row r="188" spans="1:15" x14ac:dyDescent="0.25">
      <c r="A188" s="13" t="s">
        <v>223</v>
      </c>
      <c r="B188" t="str">
        <f>VLOOKUP(A188,geo_id_table!$A$2:$F$107,4,FALSE)</f>
        <v>OR_TMDL_20190116</v>
      </c>
      <c r="C188">
        <f>VLOOKUP(A188,geo_id_table!$A$2:$F$107,5,FALSE)</f>
        <v>2019</v>
      </c>
      <c r="D188" s="5" t="str">
        <f>VLOOKUP(A188,geo_id_table!$A$2:$F$107,6,FALSE)</f>
        <v>Upper Klamath and Lost River Subbasins Nutrient TMDL and Water Quality Management Plan</v>
      </c>
      <c r="E188" s="5" t="s">
        <v>42</v>
      </c>
      <c r="F188" s="5" t="s">
        <v>266</v>
      </c>
      <c r="G188" s="5" t="s">
        <v>36</v>
      </c>
      <c r="H188" s="5" t="s">
        <v>7</v>
      </c>
      <c r="I188" s="2">
        <v>599</v>
      </c>
      <c r="J188" s="2" t="s">
        <v>40</v>
      </c>
      <c r="K188" s="11" t="s">
        <v>63</v>
      </c>
      <c r="L188" s="3">
        <v>43466</v>
      </c>
      <c r="M188" s="3">
        <v>43830</v>
      </c>
      <c r="O188" t="s">
        <v>43</v>
      </c>
    </row>
    <row r="189" spans="1:15" x14ac:dyDescent="0.25">
      <c r="A189" s="13" t="s">
        <v>223</v>
      </c>
      <c r="B189" t="str">
        <f>VLOOKUP(A189,geo_id_table!$A$2:$F$107,4,FALSE)</f>
        <v>OR_TMDL_20190116</v>
      </c>
      <c r="C189">
        <f>VLOOKUP(A189,geo_id_table!$A$2:$F$107,5,FALSE)</f>
        <v>2019</v>
      </c>
      <c r="D189" s="5" t="str">
        <f>VLOOKUP(A189,geo_id_table!$A$2:$F$107,6,FALSE)</f>
        <v>Upper Klamath and Lost River Subbasins Nutrient TMDL and Water Quality Management Plan</v>
      </c>
      <c r="E189" s="5" t="s">
        <v>41</v>
      </c>
      <c r="G189" s="5" t="s">
        <v>36</v>
      </c>
      <c r="H189" s="5" t="s">
        <v>7</v>
      </c>
      <c r="I189" s="2">
        <v>381</v>
      </c>
      <c r="J189" s="2" t="s">
        <v>40</v>
      </c>
      <c r="K189" s="11" t="s">
        <v>63</v>
      </c>
      <c r="L189" s="3">
        <v>43466</v>
      </c>
      <c r="M189" s="3">
        <v>43830</v>
      </c>
      <c r="O189" t="s">
        <v>43</v>
      </c>
    </row>
    <row r="190" spans="1:15" x14ac:dyDescent="0.25">
      <c r="A190" s="13" t="s">
        <v>223</v>
      </c>
      <c r="B190" t="str">
        <f>VLOOKUP(A190,geo_id_table!$A$2:$F$107,4,FALSE)</f>
        <v>OR_TMDL_20190116</v>
      </c>
      <c r="C190">
        <f>VLOOKUP(A190,geo_id_table!$A$2:$F$107,5,FALSE)</f>
        <v>2019</v>
      </c>
      <c r="D190" s="5" t="str">
        <f>VLOOKUP(A190,geo_id_table!$A$2:$F$107,6,FALSE)</f>
        <v>Upper Klamath and Lost River Subbasins Nutrient TMDL and Water Quality Management Plan</v>
      </c>
      <c r="E190" s="5" t="s">
        <v>0</v>
      </c>
      <c r="F190" s="20" t="s">
        <v>263</v>
      </c>
      <c r="G190" s="5" t="s">
        <v>36</v>
      </c>
      <c r="H190" s="5" t="s">
        <v>7</v>
      </c>
      <c r="I190" s="2">
        <v>83</v>
      </c>
      <c r="J190" s="2" t="s">
        <v>40</v>
      </c>
      <c r="K190" s="11" t="s">
        <v>63</v>
      </c>
      <c r="L190" s="3">
        <v>43466</v>
      </c>
      <c r="M190" s="3">
        <v>43830</v>
      </c>
      <c r="O190" t="s">
        <v>43</v>
      </c>
    </row>
    <row r="191" spans="1:15" x14ac:dyDescent="0.25">
      <c r="A191" t="s">
        <v>224</v>
      </c>
      <c r="B191" t="str">
        <f>VLOOKUP(A191,geo_id_table!$A$2:$F$107,4,FALSE)</f>
        <v>OR_TMDL_20190116</v>
      </c>
      <c r="C191">
        <f>VLOOKUP(A191,geo_id_table!$A$2:$F$107,5,FALSE)</f>
        <v>2019</v>
      </c>
      <c r="D191" s="5" t="str">
        <f>VLOOKUP(A191,geo_id_table!$A$2:$F$107,6,FALSE)</f>
        <v>Upper Klamath and Lost River Subbasins Nutrient TMDL and Water Quality Management Plan</v>
      </c>
      <c r="E191" s="5" t="s">
        <v>37</v>
      </c>
      <c r="G191" s="5" t="s">
        <v>36</v>
      </c>
      <c r="H191" s="5" t="s">
        <v>7</v>
      </c>
      <c r="I191" s="2">
        <v>220</v>
      </c>
      <c r="J191" s="2" t="s">
        <v>5</v>
      </c>
      <c r="K191" s="11" t="s">
        <v>63</v>
      </c>
      <c r="L191" s="3">
        <v>43466</v>
      </c>
      <c r="M191" s="3">
        <v>43830</v>
      </c>
    </row>
    <row r="192" spans="1:15" x14ac:dyDescent="0.25">
      <c r="A192" t="s">
        <v>224</v>
      </c>
      <c r="B192" t="str">
        <f>VLOOKUP(A192,geo_id_table!$A$2:$F$107,4,FALSE)</f>
        <v>OR_TMDL_20190116</v>
      </c>
      <c r="C192">
        <f>VLOOKUP(A192,geo_id_table!$A$2:$F$107,5,FALSE)</f>
        <v>2019</v>
      </c>
      <c r="D192" s="5" t="str">
        <f>VLOOKUP(A192,geo_id_table!$A$2:$F$107,6,FALSE)</f>
        <v>Upper Klamath and Lost River Subbasins Nutrient TMDL and Water Quality Management Plan</v>
      </c>
      <c r="E192" s="5" t="s">
        <v>34</v>
      </c>
      <c r="G192" s="5" t="s">
        <v>36</v>
      </c>
      <c r="H192" s="5" t="s">
        <v>7</v>
      </c>
      <c r="I192" s="2">
        <v>26</v>
      </c>
      <c r="J192" s="2" t="s">
        <v>5</v>
      </c>
      <c r="K192" s="11" t="s">
        <v>63</v>
      </c>
      <c r="L192" s="3">
        <v>43466</v>
      </c>
      <c r="M192" s="3">
        <v>43830</v>
      </c>
    </row>
    <row r="193" spans="1:16" x14ac:dyDescent="0.25">
      <c r="A193" t="s">
        <v>226</v>
      </c>
      <c r="B193" t="str">
        <f>VLOOKUP(A193,geo_id_table!$A$2:$F$107,4,FALSE)</f>
        <v>OR_TMDL_20190919</v>
      </c>
      <c r="C193">
        <f>VLOOKUP(A193,geo_id_table!$A$2:$F$107,5,FALSE)</f>
        <v>2019</v>
      </c>
      <c r="D193" s="5" t="str">
        <f>VLOOKUP(A193,geo_id_table!$A$2:$F$107,6,FALSE)</f>
        <v>Upper Klamath and Lost Subbasins Temperature TMDL and Water Quality Management Plan</v>
      </c>
      <c r="E193" s="5" t="s">
        <v>79</v>
      </c>
      <c r="F193" s="5" t="s">
        <v>265</v>
      </c>
      <c r="G193" s="5" t="s">
        <v>79</v>
      </c>
      <c r="H193" s="5" t="s">
        <v>82</v>
      </c>
      <c r="I193" s="2">
        <v>28</v>
      </c>
      <c r="J193" s="2" t="s">
        <v>80</v>
      </c>
      <c r="K193" s="2" t="s">
        <v>81</v>
      </c>
      <c r="L193" s="3">
        <v>43466</v>
      </c>
      <c r="M193" s="3">
        <v>43830</v>
      </c>
      <c r="O193" t="s">
        <v>177</v>
      </c>
    </row>
    <row r="194" spans="1:16" x14ac:dyDescent="0.25">
      <c r="A194" t="s">
        <v>207</v>
      </c>
      <c r="B194" t="str">
        <f>VLOOKUP(A194,geo_id_table!$A$2:$F$107,4,FALSE)</f>
        <v>OR_TMDL_20190919</v>
      </c>
      <c r="C194">
        <f>VLOOKUP(A194,geo_id_table!$A$2:$F$107,5,FALSE)</f>
        <v>2019</v>
      </c>
      <c r="D194" s="5" t="str">
        <f>VLOOKUP(A194,geo_id_table!$A$2:$F$107,6,FALSE)</f>
        <v>Upper Klamath and Lost Subbasins Temperature TMDL and Water Quality Management Plan</v>
      </c>
      <c r="E194" s="5" t="s">
        <v>79</v>
      </c>
      <c r="F194" s="5" t="s">
        <v>265</v>
      </c>
      <c r="G194" s="5" t="s">
        <v>79</v>
      </c>
      <c r="H194" s="5" t="s">
        <v>82</v>
      </c>
      <c r="I194" s="2">
        <v>27.9</v>
      </c>
      <c r="J194" s="2" t="s">
        <v>80</v>
      </c>
      <c r="K194" s="2" t="s">
        <v>81</v>
      </c>
      <c r="L194" s="3">
        <v>43466</v>
      </c>
      <c r="M194" s="3">
        <v>43830</v>
      </c>
      <c r="O194" t="s">
        <v>177</v>
      </c>
      <c r="P194" t="s">
        <v>349</v>
      </c>
    </row>
    <row r="195" spans="1:16" x14ac:dyDescent="0.25">
      <c r="A195" t="s">
        <v>217</v>
      </c>
      <c r="B195" t="str">
        <f>VLOOKUP(A195,geo_id_table!$A$2:$F$107,4,FALSE)</f>
        <v>OR_TMDL_20190919</v>
      </c>
      <c r="C195">
        <f>VLOOKUP(A195,geo_id_table!$A$2:$F$107,5,FALSE)</f>
        <v>2019</v>
      </c>
      <c r="D195" s="5" t="str">
        <f>VLOOKUP(A195,geo_id_table!$A$2:$F$107,6,FALSE)</f>
        <v>Upper Klamath and Lost Subbasins Temperature TMDL and Water Quality Management Plan</v>
      </c>
      <c r="E195" s="5" t="s">
        <v>79</v>
      </c>
      <c r="F195" s="5" t="s">
        <v>265</v>
      </c>
      <c r="G195" s="5" t="s">
        <v>79</v>
      </c>
      <c r="H195" s="5" t="s">
        <v>82</v>
      </c>
      <c r="I195" s="2">
        <v>27.9</v>
      </c>
      <c r="J195" s="2" t="s">
        <v>80</v>
      </c>
      <c r="K195" s="2" t="s">
        <v>81</v>
      </c>
      <c r="L195" s="3">
        <v>43466</v>
      </c>
      <c r="M195" s="3">
        <v>43830</v>
      </c>
      <c r="O195" t="s">
        <v>177</v>
      </c>
      <c r="P195" t="s">
        <v>349</v>
      </c>
    </row>
    <row r="196" spans="1:16" x14ac:dyDescent="0.25">
      <c r="A196" t="s">
        <v>219</v>
      </c>
      <c r="B196" t="str">
        <f>VLOOKUP(A196,geo_id_table!$A$2:$F$107,4,FALSE)</f>
        <v>OR_TMDL_20190919</v>
      </c>
      <c r="C196">
        <f>VLOOKUP(A196,geo_id_table!$A$2:$F$107,5,FALSE)</f>
        <v>2019</v>
      </c>
      <c r="D196" s="5" t="str">
        <f>VLOOKUP(A196,geo_id_table!$A$2:$F$107,6,FALSE)</f>
        <v>Upper Klamath and Lost Subbasins Temperature TMDL and Water Quality Management Plan</v>
      </c>
      <c r="E196" s="5" t="s">
        <v>79</v>
      </c>
      <c r="F196" s="5" t="s">
        <v>265</v>
      </c>
      <c r="G196" s="5" t="s">
        <v>79</v>
      </c>
      <c r="H196" s="5" t="s">
        <v>82</v>
      </c>
      <c r="I196" s="2">
        <v>27.9</v>
      </c>
      <c r="J196" s="2" t="s">
        <v>80</v>
      </c>
      <c r="K196" s="2" t="s">
        <v>81</v>
      </c>
      <c r="L196" s="3">
        <v>43466</v>
      </c>
      <c r="M196" s="3">
        <v>43830</v>
      </c>
      <c r="O196" t="s">
        <v>177</v>
      </c>
      <c r="P196" t="s">
        <v>349</v>
      </c>
    </row>
    <row r="197" spans="1:16" x14ac:dyDescent="0.25">
      <c r="A197" t="s">
        <v>156</v>
      </c>
      <c r="B197" t="str">
        <f>VLOOKUP(A197,geo_id_table!$A$2:$F$107,4,FALSE)</f>
        <v>10007</v>
      </c>
      <c r="C197">
        <f>VLOOKUP(A197,geo_id_table!$A$2:$F$107,5,FALSE)</f>
        <v>2003</v>
      </c>
      <c r="D197" s="5" t="str">
        <f>VLOOKUP(A197,geo_id_table!$A$2:$F$107,6,FALSE)</f>
        <v>Snake River - Hells Canyon Total Maximum Daily Load (TMDL)</v>
      </c>
      <c r="E197" s="5" t="s">
        <v>0</v>
      </c>
      <c r="F197" s="20" t="s">
        <v>263</v>
      </c>
      <c r="G197" s="5" t="s">
        <v>28</v>
      </c>
      <c r="H197" s="5" t="s">
        <v>7</v>
      </c>
      <c r="I197" s="2">
        <v>2839</v>
      </c>
      <c r="J197" s="2" t="s">
        <v>29</v>
      </c>
      <c r="K197" s="2" t="s">
        <v>15</v>
      </c>
      <c r="L197" s="3">
        <v>43586</v>
      </c>
      <c r="M197" s="3">
        <v>43738</v>
      </c>
    </row>
    <row r="198" spans="1:16" x14ac:dyDescent="0.25">
      <c r="A198" t="s">
        <v>155</v>
      </c>
      <c r="B198" t="str">
        <f>VLOOKUP(A198,geo_id_table!$A$2:$F$107,4,FALSE)</f>
        <v>10007</v>
      </c>
      <c r="C198">
        <f>VLOOKUP(A198,geo_id_table!$A$2:$F$107,5,FALSE)</f>
        <v>2003</v>
      </c>
      <c r="D198" s="5" t="str">
        <f>VLOOKUP(A198,geo_id_table!$A$2:$F$107,6,FALSE)</f>
        <v>Snake River - Hells Canyon Total Maximum Daily Load (TMDL)</v>
      </c>
      <c r="E198" s="5" t="s">
        <v>0</v>
      </c>
      <c r="F198" s="20" t="s">
        <v>263</v>
      </c>
      <c r="G198" s="5" t="s">
        <v>28</v>
      </c>
      <c r="H198" s="5" t="s">
        <v>7</v>
      </c>
      <c r="I198" s="2">
        <v>2829</v>
      </c>
      <c r="J198" s="2" t="s">
        <v>29</v>
      </c>
      <c r="K198" s="2" t="s">
        <v>15</v>
      </c>
      <c r="L198" s="3">
        <v>43586</v>
      </c>
      <c r="M198" s="3">
        <v>43738</v>
      </c>
    </row>
    <row r="199" spans="1:16" x14ac:dyDescent="0.25">
      <c r="A199" t="s">
        <v>154</v>
      </c>
      <c r="B199" t="str">
        <f>VLOOKUP(A199,geo_id_table!$A$2:$F$107,4,FALSE)</f>
        <v>10007</v>
      </c>
      <c r="C199">
        <f>VLOOKUP(A199,geo_id_table!$A$2:$F$107,5,FALSE)</f>
        <v>2003</v>
      </c>
      <c r="D199" s="5" t="str">
        <f>VLOOKUP(A199,geo_id_table!$A$2:$F$107,6,FALSE)</f>
        <v>Snake River - Hells Canyon Total Maximum Daily Load (TMDL)</v>
      </c>
      <c r="E199" s="5" t="s">
        <v>0</v>
      </c>
      <c r="F199" s="20" t="s">
        <v>263</v>
      </c>
      <c r="G199" s="5" t="s">
        <v>28</v>
      </c>
      <c r="H199" s="5" t="s">
        <v>7</v>
      </c>
      <c r="I199" s="2">
        <v>2735</v>
      </c>
      <c r="J199" s="2" t="s">
        <v>29</v>
      </c>
      <c r="K199" s="2" t="s">
        <v>15</v>
      </c>
      <c r="L199" s="3">
        <v>43586</v>
      </c>
      <c r="M199" s="3">
        <v>43738</v>
      </c>
    </row>
    <row r="200" spans="1:16" x14ac:dyDescent="0.25">
      <c r="A200" t="s">
        <v>153</v>
      </c>
      <c r="B200" t="str">
        <f>VLOOKUP(A200,geo_id_table!$A$2:$F$108,4,FALSE)</f>
        <v>10007</v>
      </c>
      <c r="C200">
        <f>VLOOKUP(A200,geo_id_table!$A$2:$F$107,5,FALSE)</f>
        <v>2003</v>
      </c>
      <c r="D200" s="5" t="str">
        <f>VLOOKUP(A200,geo_id_table!$A$2:$F$107,6,FALSE)</f>
        <v>Snake River - Hells Canyon Total Maximum Daily Load (TMDL)</v>
      </c>
      <c r="E200" s="5" t="s">
        <v>0</v>
      </c>
      <c r="F200" s="20" t="s">
        <v>263</v>
      </c>
      <c r="G200" s="5" t="s">
        <v>28</v>
      </c>
      <c r="H200" s="5" t="s">
        <v>6</v>
      </c>
      <c r="I200" s="2">
        <v>7.0000000000000007E-2</v>
      </c>
      <c r="J200" s="2" t="s">
        <v>12</v>
      </c>
      <c r="K200" s="2" t="s">
        <v>15</v>
      </c>
      <c r="L200" s="3">
        <v>43586</v>
      </c>
      <c r="M200" s="3">
        <v>43738</v>
      </c>
    </row>
    <row r="201" spans="1:16" x14ac:dyDescent="0.25">
      <c r="A201" t="s">
        <v>152</v>
      </c>
      <c r="B201" t="str">
        <f>VLOOKUP(A201,geo_id_table!$A$2:$F$108,4,FALSE)</f>
        <v>10007</v>
      </c>
      <c r="C201">
        <f>VLOOKUP(A201,geo_id_table!$A$2:$F$108,5,FALSE)</f>
        <v>2003</v>
      </c>
      <c r="D201" s="5" t="str">
        <f>VLOOKUP(A201,geo_id_table!$A$2:$F$108,6,FALSE)</f>
        <v>Snake River - Hells Canyon Total Maximum Daily Load (TMDL)</v>
      </c>
      <c r="E201" s="5" t="s">
        <v>11</v>
      </c>
      <c r="F201" s="20" t="s">
        <v>264</v>
      </c>
      <c r="G201" s="5" t="s">
        <v>89</v>
      </c>
      <c r="H201" s="5" t="s">
        <v>6</v>
      </c>
      <c r="I201" s="2">
        <v>50</v>
      </c>
      <c r="J201" s="2" t="s">
        <v>12</v>
      </c>
      <c r="K201" s="2" t="s">
        <v>13</v>
      </c>
      <c r="L201" s="3">
        <v>43466</v>
      </c>
      <c r="M201" s="3">
        <v>43830</v>
      </c>
    </row>
    <row r="202" spans="1:16" x14ac:dyDescent="0.25">
      <c r="A202" t="s">
        <v>152</v>
      </c>
      <c r="B202" t="str">
        <f>VLOOKUP(A202,geo_id_table!$A$2:$F$108,4,FALSE)</f>
        <v>10007</v>
      </c>
      <c r="C202">
        <f>VLOOKUP(A202,geo_id_table!$A$2:$F$108,5,FALSE)</f>
        <v>2003</v>
      </c>
      <c r="D202" s="5" t="str">
        <f>VLOOKUP(A202,geo_id_table!$A$2:$F$108,6,FALSE)</f>
        <v>Snake River - Hells Canyon Total Maximum Daily Load (TMDL)</v>
      </c>
      <c r="E202" s="5" t="s">
        <v>11</v>
      </c>
      <c r="F202" s="20" t="s">
        <v>264</v>
      </c>
      <c r="G202" s="5" t="s">
        <v>89</v>
      </c>
      <c r="H202" s="5" t="s">
        <v>6</v>
      </c>
      <c r="I202" s="2">
        <v>80</v>
      </c>
      <c r="J202" s="2" t="s">
        <v>12</v>
      </c>
      <c r="K202" s="2" t="s">
        <v>15</v>
      </c>
      <c r="L202" s="3">
        <v>43466</v>
      </c>
      <c r="M202" s="3">
        <v>43830</v>
      </c>
      <c r="N202" t="s">
        <v>16</v>
      </c>
    </row>
  </sheetData>
  <sortState xmlns:xlrd2="http://schemas.microsoft.com/office/spreadsheetml/2017/richdata2" ref="A2:P202">
    <sortCondition ref="C2:C202"/>
    <sortCondition ref="A2:A202"/>
    <sortCondition ref="H2:H202"/>
    <sortCondition ref="E2:E20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
  <sheetViews>
    <sheetView tabSelected="1" topLeftCell="A7" workbookViewId="0">
      <selection activeCell="C16" sqref="C16"/>
    </sheetView>
  </sheetViews>
  <sheetFormatPr defaultColWidth="8.85546875" defaultRowHeight="15" x14ac:dyDescent="0.25"/>
  <cols>
    <col min="1" max="1" width="10.28515625" bestFit="1" customWidth="1"/>
    <col min="2" max="2" width="12.28515625" bestFit="1" customWidth="1"/>
    <col min="3" max="3" width="93.7109375" customWidth="1"/>
  </cols>
  <sheetData>
    <row r="1" spans="1:3" x14ac:dyDescent="0.25">
      <c r="A1" s="16" t="s">
        <v>267</v>
      </c>
      <c r="B1" s="16" t="s">
        <v>451</v>
      </c>
      <c r="C1" s="16" t="s">
        <v>452</v>
      </c>
    </row>
    <row r="2" spans="1:3" x14ac:dyDescent="0.25">
      <c r="A2" s="43" t="s">
        <v>273</v>
      </c>
      <c r="B2" s="44">
        <v>43951</v>
      </c>
      <c r="C2" s="22" t="s">
        <v>272</v>
      </c>
    </row>
    <row r="3" spans="1:3" ht="45" x14ac:dyDescent="0.25">
      <c r="A3" s="43" t="s">
        <v>271</v>
      </c>
      <c r="B3" s="44">
        <v>43955</v>
      </c>
      <c r="C3" s="22" t="s">
        <v>277</v>
      </c>
    </row>
    <row r="4" spans="1:3" x14ac:dyDescent="0.25">
      <c r="A4" s="43" t="s">
        <v>278</v>
      </c>
      <c r="B4" s="44">
        <v>43957</v>
      </c>
      <c r="C4" s="43" t="s">
        <v>279</v>
      </c>
    </row>
    <row r="5" spans="1:3" ht="45" x14ac:dyDescent="0.25">
      <c r="A5" s="43" t="s">
        <v>280</v>
      </c>
      <c r="B5" s="44">
        <v>43962</v>
      </c>
      <c r="C5" s="22" t="s">
        <v>300</v>
      </c>
    </row>
    <row r="6" spans="1:3" x14ac:dyDescent="0.25">
      <c r="A6" s="43" t="s">
        <v>320</v>
      </c>
      <c r="B6" s="45">
        <v>43969</v>
      </c>
      <c r="C6" s="22" t="s">
        <v>326</v>
      </c>
    </row>
    <row r="7" spans="1:3" ht="45" x14ac:dyDescent="0.25">
      <c r="A7" s="43" t="s">
        <v>327</v>
      </c>
      <c r="B7" s="45">
        <v>44018</v>
      </c>
      <c r="C7" s="22" t="s">
        <v>348</v>
      </c>
    </row>
    <row r="8" spans="1:3" ht="30" x14ac:dyDescent="0.25">
      <c r="A8" s="43" t="s">
        <v>372</v>
      </c>
      <c r="B8" s="45">
        <v>44034</v>
      </c>
      <c r="C8" s="22" t="s">
        <v>402</v>
      </c>
    </row>
    <row r="9" spans="1:3" ht="60" x14ac:dyDescent="0.25">
      <c r="A9" s="43" t="s">
        <v>403</v>
      </c>
      <c r="B9" s="45">
        <v>44039</v>
      </c>
      <c r="C9" s="22" t="s">
        <v>406</v>
      </c>
    </row>
    <row r="10" spans="1:3" x14ac:dyDescent="0.25">
      <c r="A10" s="43" t="s">
        <v>458</v>
      </c>
      <c r="B10" s="45">
        <v>44046</v>
      </c>
      <c r="C10" s="22" t="s">
        <v>671</v>
      </c>
    </row>
    <row r="11" spans="1:3" ht="30" x14ac:dyDescent="0.25">
      <c r="A11" s="43" t="s">
        <v>461</v>
      </c>
      <c r="B11" s="45">
        <v>44049</v>
      </c>
      <c r="C11" s="22" t="s">
        <v>463</v>
      </c>
    </row>
    <row r="12" spans="1:3" ht="30" x14ac:dyDescent="0.25">
      <c r="A12" s="43" t="s">
        <v>475</v>
      </c>
      <c r="B12" s="45">
        <v>44118</v>
      </c>
      <c r="C12" s="22" t="s">
        <v>477</v>
      </c>
    </row>
    <row r="13" spans="1:3" ht="30" x14ac:dyDescent="0.25">
      <c r="A13" s="43" t="s">
        <v>484</v>
      </c>
      <c r="B13" s="45">
        <v>44466</v>
      </c>
      <c r="C13" s="22" t="s">
        <v>483</v>
      </c>
    </row>
    <row r="14" spans="1:3" ht="30" x14ac:dyDescent="0.25">
      <c r="A14" s="43" t="s">
        <v>491</v>
      </c>
      <c r="B14" s="45">
        <v>44516</v>
      </c>
      <c r="C14" s="22" t="s">
        <v>495</v>
      </c>
    </row>
    <row r="15" spans="1:3" ht="60" x14ac:dyDescent="0.25">
      <c r="A15" s="43" t="s">
        <v>519</v>
      </c>
      <c r="B15" s="45">
        <v>44523</v>
      </c>
      <c r="C15" s="22" t="s">
        <v>632</v>
      </c>
    </row>
    <row r="16" spans="1:3" ht="90" x14ac:dyDescent="0.25">
      <c r="A16" s="43" t="s">
        <v>643</v>
      </c>
      <c r="B16" s="45">
        <v>44663</v>
      </c>
      <c r="C16" s="22" t="s">
        <v>644</v>
      </c>
    </row>
    <row r="17" spans="1:3" ht="45" x14ac:dyDescent="0.25">
      <c r="A17" s="43" t="s">
        <v>687</v>
      </c>
      <c r="B17" s="45">
        <v>44803</v>
      </c>
      <c r="C17" s="22" t="s">
        <v>686</v>
      </c>
    </row>
    <row r="18" spans="1:3" x14ac:dyDescent="0.25">
      <c r="A18" s="43"/>
      <c r="B18" s="43"/>
    </row>
    <row r="19" spans="1:3" x14ac:dyDescent="0.25">
      <c r="A19" s="43"/>
      <c r="B19" s="43"/>
      <c r="C19" s="43"/>
    </row>
    <row r="20" spans="1:3" x14ac:dyDescent="0.25">
      <c r="A20" s="43"/>
      <c r="B20" s="43"/>
      <c r="C20" s="43"/>
    </row>
    <row r="21" spans="1:3" x14ac:dyDescent="0.25">
      <c r="A21" s="43"/>
      <c r="B21" s="43"/>
      <c r="C21" s="43"/>
    </row>
    <row r="22" spans="1:3" x14ac:dyDescent="0.25">
      <c r="A22" s="43"/>
      <c r="B22" s="43"/>
      <c r="C22" s="43"/>
    </row>
    <row r="23" spans="1:3" x14ac:dyDescent="0.25">
      <c r="A23" s="43"/>
      <c r="B23" s="43"/>
      <c r="C23" s="43"/>
    </row>
    <row r="24" spans="1:3" x14ac:dyDescent="0.25">
      <c r="A24" s="43"/>
      <c r="B24" s="43"/>
      <c r="C24" s="4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6"/>
  <sheetViews>
    <sheetView workbookViewId="0">
      <selection activeCell="C24" sqref="C24"/>
    </sheetView>
  </sheetViews>
  <sheetFormatPr defaultColWidth="8.85546875" defaultRowHeight="15" x14ac:dyDescent="0.25"/>
  <cols>
    <col min="1" max="1" width="24.28515625" bestFit="1" customWidth="1"/>
    <col min="2" max="2" width="11.42578125" bestFit="1" customWidth="1"/>
    <col min="3" max="3" width="29.28515625" bestFit="1" customWidth="1"/>
    <col min="4" max="4" width="137" bestFit="1" customWidth="1"/>
    <col min="5" max="5" width="9.85546875" bestFit="1" customWidth="1"/>
    <col min="6" max="6" width="50.42578125" bestFit="1" customWidth="1"/>
  </cols>
  <sheetData>
    <row r="1" spans="1:6" x14ac:dyDescent="0.25">
      <c r="A1" s="16" t="s">
        <v>256</v>
      </c>
      <c r="B1" s="16" t="s">
        <v>249</v>
      </c>
      <c r="C1" s="8" t="s">
        <v>255</v>
      </c>
      <c r="D1" s="8" t="s">
        <v>254</v>
      </c>
      <c r="E1" s="8" t="s">
        <v>252</v>
      </c>
      <c r="F1" s="10" t="s">
        <v>253</v>
      </c>
    </row>
    <row r="2" spans="1:6" x14ac:dyDescent="0.25">
      <c r="A2" s="9" t="s">
        <v>404</v>
      </c>
      <c r="B2">
        <v>1</v>
      </c>
      <c r="C2" s="12" t="s">
        <v>247</v>
      </c>
      <c r="D2" s="7" t="s">
        <v>334</v>
      </c>
      <c r="E2" s="6" t="s">
        <v>8</v>
      </c>
      <c r="F2" s="6" t="s">
        <v>9</v>
      </c>
    </row>
    <row r="3" spans="1:6" x14ac:dyDescent="0.25">
      <c r="A3" s="9" t="s">
        <v>404</v>
      </c>
      <c r="B3">
        <v>2</v>
      </c>
      <c r="C3" s="12" t="s">
        <v>229</v>
      </c>
      <c r="D3" s="7" t="s">
        <v>333</v>
      </c>
      <c r="E3" s="6" t="s">
        <v>8</v>
      </c>
      <c r="F3" s="6" t="s">
        <v>9</v>
      </c>
    </row>
    <row r="4" spans="1:6" x14ac:dyDescent="0.25">
      <c r="A4" s="9" t="s">
        <v>404</v>
      </c>
      <c r="B4">
        <v>3</v>
      </c>
      <c r="C4" s="12" t="s">
        <v>356</v>
      </c>
      <c r="D4" s="12" t="s">
        <v>453</v>
      </c>
      <c r="E4" s="6" t="s">
        <v>10</v>
      </c>
      <c r="F4" s="6" t="s">
        <v>662</v>
      </c>
    </row>
    <row r="5" spans="1:6" x14ac:dyDescent="0.25">
      <c r="A5" s="9" t="s">
        <v>404</v>
      </c>
      <c r="B5">
        <v>4</v>
      </c>
      <c r="C5" s="12" t="s">
        <v>392</v>
      </c>
      <c r="D5" s="12" t="s">
        <v>450</v>
      </c>
      <c r="E5" s="6" t="s">
        <v>8</v>
      </c>
      <c r="F5" s="25" t="s">
        <v>395</v>
      </c>
    </row>
    <row r="6" spans="1:6" x14ac:dyDescent="0.25">
      <c r="A6" s="9" t="s">
        <v>404</v>
      </c>
      <c r="B6">
        <v>5</v>
      </c>
      <c r="C6" s="12" t="s">
        <v>373</v>
      </c>
      <c r="D6" t="s">
        <v>396</v>
      </c>
      <c r="E6" s="6" t="s">
        <v>259</v>
      </c>
      <c r="F6" s="2" t="s">
        <v>245</v>
      </c>
    </row>
    <row r="7" spans="1:6" x14ac:dyDescent="0.25">
      <c r="A7" s="9" t="s">
        <v>404</v>
      </c>
      <c r="B7">
        <v>6</v>
      </c>
      <c r="C7" s="12" t="s">
        <v>468</v>
      </c>
      <c r="D7" s="12" t="s">
        <v>476</v>
      </c>
      <c r="E7" s="6" t="s">
        <v>8</v>
      </c>
      <c r="F7" s="6" t="s">
        <v>9</v>
      </c>
    </row>
    <row r="8" spans="1:6" x14ac:dyDescent="0.25">
      <c r="A8" s="9" t="s">
        <v>404</v>
      </c>
      <c r="B8">
        <v>7</v>
      </c>
      <c r="C8" s="12" t="s">
        <v>386</v>
      </c>
      <c r="D8" t="s">
        <v>397</v>
      </c>
      <c r="E8" s="6" t="s">
        <v>259</v>
      </c>
      <c r="F8" s="2" t="s">
        <v>245</v>
      </c>
    </row>
    <row r="9" spans="1:6" x14ac:dyDescent="0.25">
      <c r="A9" s="9" t="s">
        <v>404</v>
      </c>
      <c r="B9">
        <v>8</v>
      </c>
      <c r="C9" s="12" t="s">
        <v>482</v>
      </c>
      <c r="D9" t="s">
        <v>487</v>
      </c>
      <c r="E9" s="6" t="s">
        <v>8</v>
      </c>
      <c r="F9" s="2" t="s">
        <v>486</v>
      </c>
    </row>
    <row r="10" spans="1:6" x14ac:dyDescent="0.25">
      <c r="A10" s="9" t="s">
        <v>404</v>
      </c>
      <c r="B10">
        <v>9</v>
      </c>
      <c r="C10" s="12" t="s">
        <v>385</v>
      </c>
      <c r="D10" s="12" t="s">
        <v>398</v>
      </c>
      <c r="E10" s="6" t="s">
        <v>270</v>
      </c>
      <c r="F10" s="2" t="s">
        <v>274</v>
      </c>
    </row>
    <row r="11" spans="1:6" x14ac:dyDescent="0.25">
      <c r="A11" s="9" t="s">
        <v>404</v>
      </c>
      <c r="B11">
        <v>10</v>
      </c>
      <c r="C11" s="12" t="s">
        <v>399</v>
      </c>
      <c r="D11" s="12" t="s">
        <v>400</v>
      </c>
      <c r="E11" s="6" t="s">
        <v>270</v>
      </c>
      <c r="F11" s="2" t="s">
        <v>274</v>
      </c>
    </row>
    <row r="12" spans="1:6" x14ac:dyDescent="0.25">
      <c r="A12" s="9" t="s">
        <v>404</v>
      </c>
      <c r="B12">
        <v>11</v>
      </c>
      <c r="C12" s="12" t="s">
        <v>443</v>
      </c>
      <c r="D12" s="12" t="s">
        <v>488</v>
      </c>
      <c r="E12" s="6" t="s">
        <v>8</v>
      </c>
      <c r="F12" s="6" t="s">
        <v>9</v>
      </c>
    </row>
    <row r="13" spans="1:6" x14ac:dyDescent="0.25">
      <c r="A13" s="9" t="s">
        <v>404</v>
      </c>
      <c r="B13">
        <v>12</v>
      </c>
      <c r="C13" s="12" t="s">
        <v>444</v>
      </c>
      <c r="D13" s="12" t="s">
        <v>445</v>
      </c>
      <c r="E13" s="6" t="s">
        <v>8</v>
      </c>
      <c r="F13" s="6" t="s">
        <v>9</v>
      </c>
    </row>
    <row r="14" spans="1:6" x14ac:dyDescent="0.25">
      <c r="A14" s="9" t="s">
        <v>404</v>
      </c>
      <c r="B14">
        <v>13</v>
      </c>
      <c r="C14" s="12" t="s">
        <v>685</v>
      </c>
      <c r="D14" s="12" t="s">
        <v>624</v>
      </c>
      <c r="E14" s="6" t="s">
        <v>8</v>
      </c>
      <c r="F14" s="6" t="s">
        <v>9</v>
      </c>
    </row>
    <row r="15" spans="1:6" x14ac:dyDescent="0.25">
      <c r="A15" s="9" t="s">
        <v>404</v>
      </c>
      <c r="B15">
        <v>14</v>
      </c>
      <c r="C15" s="12" t="s">
        <v>496</v>
      </c>
      <c r="D15" s="12" t="s">
        <v>625</v>
      </c>
      <c r="E15" s="6" t="s">
        <v>8</v>
      </c>
      <c r="F15" s="6" t="s">
        <v>9</v>
      </c>
    </row>
    <row r="16" spans="1:6" x14ac:dyDescent="0.25">
      <c r="A16" t="s">
        <v>669</v>
      </c>
      <c r="B16">
        <v>1</v>
      </c>
      <c r="C16" t="s">
        <v>247</v>
      </c>
      <c r="D16" s="7" t="s">
        <v>334</v>
      </c>
      <c r="E16" s="6" t="s">
        <v>8</v>
      </c>
      <c r="F16" s="6" t="s">
        <v>9</v>
      </c>
    </row>
    <row r="17" spans="1:6" x14ac:dyDescent="0.25">
      <c r="A17" t="s">
        <v>669</v>
      </c>
      <c r="B17">
        <v>2</v>
      </c>
      <c r="C17" t="s">
        <v>356</v>
      </c>
      <c r="D17" s="7" t="s">
        <v>333</v>
      </c>
      <c r="E17" s="6" t="s">
        <v>8</v>
      </c>
      <c r="F17" s="6" t="s">
        <v>9</v>
      </c>
    </row>
    <row r="18" spans="1:6" x14ac:dyDescent="0.25">
      <c r="A18" t="s">
        <v>669</v>
      </c>
      <c r="B18">
        <v>3</v>
      </c>
      <c r="C18" t="s">
        <v>229</v>
      </c>
      <c r="D18" s="12" t="s">
        <v>453</v>
      </c>
      <c r="E18" s="6" t="s">
        <v>10</v>
      </c>
      <c r="F18" s="6" t="s">
        <v>662</v>
      </c>
    </row>
    <row r="19" spans="1:6" x14ac:dyDescent="0.25">
      <c r="A19" t="s">
        <v>669</v>
      </c>
      <c r="B19">
        <v>4</v>
      </c>
      <c r="C19" t="s">
        <v>651</v>
      </c>
      <c r="D19" t="s">
        <v>663</v>
      </c>
      <c r="E19" s="6" t="s">
        <v>8</v>
      </c>
      <c r="F19" s="6" t="s">
        <v>9</v>
      </c>
    </row>
    <row r="20" spans="1:6" x14ac:dyDescent="0.25">
      <c r="A20" t="s">
        <v>669</v>
      </c>
      <c r="B20">
        <v>5</v>
      </c>
      <c r="C20" t="s">
        <v>652</v>
      </c>
      <c r="D20" s="12" t="s">
        <v>664</v>
      </c>
      <c r="E20" s="6" t="s">
        <v>8</v>
      </c>
      <c r="F20" s="6" t="s">
        <v>9</v>
      </c>
    </row>
    <row r="21" spans="1:6" x14ac:dyDescent="0.25">
      <c r="A21" t="s">
        <v>669</v>
      </c>
      <c r="B21">
        <v>6</v>
      </c>
      <c r="C21" t="s">
        <v>646</v>
      </c>
      <c r="D21" s="12" t="s">
        <v>668</v>
      </c>
      <c r="E21" s="6" t="s">
        <v>8</v>
      </c>
      <c r="F21" s="6" t="s">
        <v>9</v>
      </c>
    </row>
    <row r="22" spans="1:6" x14ac:dyDescent="0.25">
      <c r="A22" t="s">
        <v>669</v>
      </c>
      <c r="B22">
        <v>7</v>
      </c>
      <c r="C22" t="s">
        <v>647</v>
      </c>
      <c r="D22" s="12" t="s">
        <v>667</v>
      </c>
      <c r="E22" s="6" t="s">
        <v>8</v>
      </c>
      <c r="F22" s="6" t="s">
        <v>9</v>
      </c>
    </row>
    <row r="23" spans="1:6" x14ac:dyDescent="0.25">
      <c r="A23" t="s">
        <v>669</v>
      </c>
      <c r="B23">
        <v>8</v>
      </c>
      <c r="C23" t="s">
        <v>648</v>
      </c>
      <c r="D23" s="12" t="s">
        <v>666</v>
      </c>
      <c r="E23" s="6" t="s">
        <v>8</v>
      </c>
      <c r="F23" s="6" t="s">
        <v>9</v>
      </c>
    </row>
    <row r="24" spans="1:6" x14ac:dyDescent="0.25">
      <c r="A24" t="s">
        <v>669</v>
      </c>
      <c r="B24">
        <v>9</v>
      </c>
      <c r="C24" t="s">
        <v>649</v>
      </c>
      <c r="D24" s="12" t="s">
        <v>665</v>
      </c>
      <c r="E24" s="6" t="s">
        <v>8</v>
      </c>
      <c r="F24" s="6" t="s">
        <v>9</v>
      </c>
    </row>
    <row r="25" spans="1:6" x14ac:dyDescent="0.25">
      <c r="A25" t="s">
        <v>669</v>
      </c>
      <c r="B25">
        <v>10</v>
      </c>
      <c r="C25" t="s">
        <v>661</v>
      </c>
      <c r="D25" s="12" t="s">
        <v>672</v>
      </c>
      <c r="E25" s="6" t="s">
        <v>8</v>
      </c>
      <c r="F25" s="6" t="s">
        <v>9</v>
      </c>
    </row>
    <row r="26" spans="1:6" x14ac:dyDescent="0.25">
      <c r="A26" t="s">
        <v>669</v>
      </c>
      <c r="B26">
        <v>11</v>
      </c>
      <c r="C26" t="s">
        <v>655</v>
      </c>
      <c r="D26" s="12" t="s">
        <v>670</v>
      </c>
      <c r="E26" s="6" t="s">
        <v>8</v>
      </c>
      <c r="F26" s="6" t="s">
        <v>9</v>
      </c>
    </row>
    <row r="27" spans="1:6" x14ac:dyDescent="0.25">
      <c r="A27" t="s">
        <v>669</v>
      </c>
      <c r="B27">
        <v>12</v>
      </c>
      <c r="C27" t="s">
        <v>401</v>
      </c>
      <c r="D27" t="s">
        <v>342</v>
      </c>
      <c r="E27" s="6" t="s">
        <v>8</v>
      </c>
      <c r="F27" s="6" t="s">
        <v>9</v>
      </c>
    </row>
    <row r="28" spans="1:6" x14ac:dyDescent="0.25">
      <c r="A28" t="s">
        <v>251</v>
      </c>
      <c r="B28">
        <v>1</v>
      </c>
      <c r="C28" s="17" t="s">
        <v>248</v>
      </c>
      <c r="D28" s="12" t="s">
        <v>329</v>
      </c>
      <c r="E28" s="6" t="s">
        <v>8</v>
      </c>
      <c r="F28" s="6" t="s">
        <v>9</v>
      </c>
    </row>
    <row r="29" spans="1:6" x14ac:dyDescent="0.25">
      <c r="A29" t="s">
        <v>251</v>
      </c>
      <c r="B29">
        <v>2</v>
      </c>
      <c r="C29" s="17" t="s">
        <v>230</v>
      </c>
      <c r="D29" t="s">
        <v>330</v>
      </c>
      <c r="E29" s="6" t="s">
        <v>8</v>
      </c>
      <c r="F29" s="6" t="s">
        <v>9</v>
      </c>
    </row>
    <row r="30" spans="1:6" x14ac:dyDescent="0.25">
      <c r="A30" t="s">
        <v>251</v>
      </c>
      <c r="B30">
        <v>3</v>
      </c>
      <c r="C30" s="17" t="s">
        <v>242</v>
      </c>
      <c r="D30" t="s">
        <v>331</v>
      </c>
      <c r="E30" s="6" t="s">
        <v>259</v>
      </c>
      <c r="F30" s="2" t="s">
        <v>245</v>
      </c>
    </row>
    <row r="31" spans="1:6" x14ac:dyDescent="0.25">
      <c r="A31" t="s">
        <v>251</v>
      </c>
      <c r="B31">
        <v>4</v>
      </c>
      <c r="C31" s="12" t="s">
        <v>247</v>
      </c>
      <c r="D31" s="7" t="s">
        <v>334</v>
      </c>
      <c r="E31" s="6" t="s">
        <v>8</v>
      </c>
      <c r="F31" s="6" t="s">
        <v>9</v>
      </c>
    </row>
    <row r="32" spans="1:6" x14ac:dyDescent="0.25">
      <c r="A32" t="s">
        <v>251</v>
      </c>
      <c r="B32">
        <v>5</v>
      </c>
      <c r="C32" s="17" t="s">
        <v>356</v>
      </c>
      <c r="D32" s="12" t="s">
        <v>332</v>
      </c>
      <c r="E32" s="6" t="s">
        <v>10</v>
      </c>
      <c r="F32" s="6" t="s">
        <v>662</v>
      </c>
    </row>
    <row r="33" spans="1:6" x14ac:dyDescent="0.25">
      <c r="A33" t="s">
        <v>251</v>
      </c>
      <c r="B33">
        <v>6</v>
      </c>
      <c r="C33" s="18" t="s">
        <v>229</v>
      </c>
      <c r="D33" s="7" t="s">
        <v>333</v>
      </c>
      <c r="E33" s="6" t="s">
        <v>8</v>
      </c>
      <c r="F33" s="6" t="s">
        <v>9</v>
      </c>
    </row>
    <row r="34" spans="1:6" x14ac:dyDescent="0.25">
      <c r="A34" t="s">
        <v>250</v>
      </c>
      <c r="B34">
        <v>1</v>
      </c>
      <c r="C34" s="17" t="s">
        <v>248</v>
      </c>
      <c r="D34" s="12" t="s">
        <v>335</v>
      </c>
      <c r="E34" s="6" t="s">
        <v>8</v>
      </c>
      <c r="F34" s="6" t="s">
        <v>9</v>
      </c>
    </row>
    <row r="35" spans="1:6" x14ac:dyDescent="0.25">
      <c r="A35" t="s">
        <v>250</v>
      </c>
      <c r="B35">
        <v>2</v>
      </c>
      <c r="C35" s="12" t="s">
        <v>247</v>
      </c>
      <c r="D35" s="7" t="s">
        <v>334</v>
      </c>
      <c r="E35" s="6" t="s">
        <v>8</v>
      </c>
      <c r="F35" s="6" t="s">
        <v>9</v>
      </c>
    </row>
    <row r="36" spans="1:6" x14ac:dyDescent="0.25">
      <c r="A36" t="s">
        <v>250</v>
      </c>
      <c r="B36">
        <v>3</v>
      </c>
      <c r="C36" s="17" t="s">
        <v>356</v>
      </c>
      <c r="D36" s="12" t="s">
        <v>175</v>
      </c>
      <c r="E36" s="6" t="s">
        <v>10</v>
      </c>
      <c r="F36" s="6" t="s">
        <v>662</v>
      </c>
    </row>
    <row r="37" spans="1:6" x14ac:dyDescent="0.25">
      <c r="A37" t="s">
        <v>250</v>
      </c>
      <c r="B37">
        <v>4</v>
      </c>
      <c r="C37" s="18" t="s">
        <v>229</v>
      </c>
      <c r="D37" s="7" t="s">
        <v>333</v>
      </c>
      <c r="E37" s="6" t="s">
        <v>8</v>
      </c>
      <c r="F37" s="6" t="s">
        <v>9</v>
      </c>
    </row>
    <row r="38" spans="1:6" x14ac:dyDescent="0.25">
      <c r="A38" t="s">
        <v>250</v>
      </c>
      <c r="B38">
        <v>5</v>
      </c>
      <c r="C38" s="18" t="s">
        <v>228</v>
      </c>
      <c r="D38" s="7" t="s">
        <v>336</v>
      </c>
      <c r="E38" s="6" t="s">
        <v>8</v>
      </c>
      <c r="F38" s="6" t="s">
        <v>9</v>
      </c>
    </row>
    <row r="39" spans="1:6" x14ac:dyDescent="0.25">
      <c r="A39" t="s">
        <v>250</v>
      </c>
      <c r="B39">
        <v>6</v>
      </c>
      <c r="C39" s="18" t="s">
        <v>227</v>
      </c>
      <c r="D39" s="7" t="s">
        <v>337</v>
      </c>
      <c r="E39" s="6" t="s">
        <v>8</v>
      </c>
      <c r="F39" s="6" t="s">
        <v>9</v>
      </c>
    </row>
    <row r="40" spans="1:6" x14ac:dyDescent="0.25">
      <c r="A40" t="s">
        <v>250</v>
      </c>
      <c r="B40">
        <v>7</v>
      </c>
      <c r="C40" s="18" t="s">
        <v>328</v>
      </c>
      <c r="D40" s="7" t="s">
        <v>446</v>
      </c>
      <c r="E40" s="6" t="s">
        <v>8</v>
      </c>
      <c r="F40" s="6" t="s">
        <v>9</v>
      </c>
    </row>
    <row r="41" spans="1:6" x14ac:dyDescent="0.25">
      <c r="A41" t="s">
        <v>250</v>
      </c>
      <c r="B41">
        <v>8</v>
      </c>
      <c r="C41" s="17" t="s">
        <v>236</v>
      </c>
      <c r="D41" t="s">
        <v>673</v>
      </c>
      <c r="E41" s="6" t="s">
        <v>8</v>
      </c>
      <c r="F41" s="2" t="s">
        <v>243</v>
      </c>
    </row>
    <row r="42" spans="1:6" x14ac:dyDescent="0.25">
      <c r="A42" t="s">
        <v>250</v>
      </c>
      <c r="B42">
        <v>9</v>
      </c>
      <c r="C42" s="17" t="s">
        <v>234</v>
      </c>
      <c r="D42" t="s">
        <v>338</v>
      </c>
      <c r="E42" s="6" t="s">
        <v>10</v>
      </c>
      <c r="F42" s="6" t="s">
        <v>9</v>
      </c>
    </row>
    <row r="43" spans="1:6" x14ac:dyDescent="0.25">
      <c r="A43" t="s">
        <v>250</v>
      </c>
      <c r="B43">
        <v>10</v>
      </c>
      <c r="C43" s="17" t="s">
        <v>233</v>
      </c>
      <c r="D43" t="s">
        <v>339</v>
      </c>
      <c r="E43" s="6" t="s">
        <v>8</v>
      </c>
      <c r="F43" s="6" t="s">
        <v>9</v>
      </c>
    </row>
    <row r="44" spans="1:6" x14ac:dyDescent="0.25">
      <c r="A44" t="s">
        <v>250</v>
      </c>
      <c r="B44">
        <v>11</v>
      </c>
      <c r="C44" s="17" t="s">
        <v>235</v>
      </c>
      <c r="D44" t="s">
        <v>340</v>
      </c>
      <c r="E44" s="6" t="s">
        <v>8</v>
      </c>
      <c r="F44" s="6" t="s">
        <v>9</v>
      </c>
    </row>
    <row r="45" spans="1:6" x14ac:dyDescent="0.25">
      <c r="A45" t="s">
        <v>250</v>
      </c>
      <c r="B45">
        <v>12</v>
      </c>
      <c r="C45" s="17" t="s">
        <v>232</v>
      </c>
      <c r="D45" t="s">
        <v>448</v>
      </c>
      <c r="E45" s="6" t="s">
        <v>270</v>
      </c>
      <c r="F45" s="2" t="s">
        <v>262</v>
      </c>
    </row>
    <row r="46" spans="1:6" x14ac:dyDescent="0.25">
      <c r="A46" t="s">
        <v>250</v>
      </c>
      <c r="B46">
        <v>13</v>
      </c>
      <c r="C46" s="17" t="s">
        <v>231</v>
      </c>
      <c r="D46" t="s">
        <v>447</v>
      </c>
      <c r="E46" s="6" t="s">
        <v>270</v>
      </c>
      <c r="F46" s="2" t="s">
        <v>262</v>
      </c>
    </row>
    <row r="47" spans="1:6" x14ac:dyDescent="0.25">
      <c r="A47" t="s">
        <v>250</v>
      </c>
      <c r="B47">
        <v>14</v>
      </c>
      <c r="C47" s="17" t="s">
        <v>238</v>
      </c>
      <c r="D47" t="s">
        <v>341</v>
      </c>
      <c r="E47" s="6" t="s">
        <v>8</v>
      </c>
      <c r="F47" s="2" t="s">
        <v>9</v>
      </c>
    </row>
    <row r="48" spans="1:6" x14ac:dyDescent="0.25">
      <c r="A48" t="s">
        <v>250</v>
      </c>
      <c r="B48">
        <v>15</v>
      </c>
      <c r="C48" s="17" t="s">
        <v>237</v>
      </c>
      <c r="D48" t="s">
        <v>449</v>
      </c>
      <c r="E48" s="6" t="s">
        <v>8</v>
      </c>
      <c r="F48" s="2" t="s">
        <v>244</v>
      </c>
    </row>
    <row r="49" spans="1:6" x14ac:dyDescent="0.25">
      <c r="A49" t="s">
        <v>250</v>
      </c>
      <c r="B49">
        <v>16</v>
      </c>
      <c r="C49" s="17" t="s">
        <v>401</v>
      </c>
      <c r="D49" t="s">
        <v>342</v>
      </c>
      <c r="E49" s="6" t="s">
        <v>8</v>
      </c>
      <c r="F49" s="6" t="s">
        <v>9</v>
      </c>
    </row>
    <row r="50" spans="1:6" x14ac:dyDescent="0.25">
      <c r="A50" t="s">
        <v>267</v>
      </c>
      <c r="B50">
        <v>1</v>
      </c>
      <c r="C50" s="9" t="s">
        <v>267</v>
      </c>
      <c r="D50" s="12" t="s">
        <v>343</v>
      </c>
      <c r="E50" s="6" t="s">
        <v>8</v>
      </c>
      <c r="F50" s="2" t="s">
        <v>276</v>
      </c>
    </row>
    <row r="51" spans="1:6" x14ac:dyDescent="0.25">
      <c r="A51" t="s">
        <v>267</v>
      </c>
      <c r="B51">
        <v>2</v>
      </c>
      <c r="C51" s="9" t="s">
        <v>451</v>
      </c>
      <c r="D51" s="12" t="s">
        <v>275</v>
      </c>
      <c r="E51" s="6" t="s">
        <v>270</v>
      </c>
      <c r="F51" s="2" t="s">
        <v>274</v>
      </c>
    </row>
    <row r="52" spans="1:6" x14ac:dyDescent="0.25">
      <c r="A52" t="s">
        <v>267</v>
      </c>
      <c r="B52">
        <v>3</v>
      </c>
      <c r="C52" s="9" t="s">
        <v>452</v>
      </c>
      <c r="D52" s="12" t="s">
        <v>344</v>
      </c>
      <c r="E52" s="6" t="s">
        <v>8</v>
      </c>
      <c r="F52" s="6" t="s">
        <v>9</v>
      </c>
    </row>
    <row r="53" spans="1:6" x14ac:dyDescent="0.25">
      <c r="A53" s="9" t="s">
        <v>257</v>
      </c>
      <c r="B53" s="9" t="s">
        <v>258</v>
      </c>
      <c r="C53" s="19" t="s">
        <v>261</v>
      </c>
      <c r="D53" s="12" t="s">
        <v>345</v>
      </c>
      <c r="E53" s="6" t="s">
        <v>8</v>
      </c>
      <c r="F53" s="6" t="s">
        <v>9</v>
      </c>
    </row>
    <row r="54" spans="1:6" x14ac:dyDescent="0.25">
      <c r="A54" s="9" t="s">
        <v>257</v>
      </c>
      <c r="B54" s="9" t="s">
        <v>258</v>
      </c>
      <c r="C54" s="19" t="s">
        <v>248</v>
      </c>
      <c r="D54" s="12" t="s">
        <v>335</v>
      </c>
      <c r="E54" s="6" t="s">
        <v>8</v>
      </c>
      <c r="F54" s="6" t="s">
        <v>9</v>
      </c>
    </row>
    <row r="55" spans="1:6" x14ac:dyDescent="0.25">
      <c r="A55" s="9" t="s">
        <v>257</v>
      </c>
      <c r="B55" s="9" t="s">
        <v>258</v>
      </c>
      <c r="C55" s="19" t="s">
        <v>260</v>
      </c>
      <c r="D55" s="12" t="s">
        <v>346</v>
      </c>
      <c r="E55" s="6" t="s">
        <v>8</v>
      </c>
      <c r="F55" s="6" t="s">
        <v>9</v>
      </c>
    </row>
    <row r="56" spans="1:6" x14ac:dyDescent="0.25">
      <c r="A56" s="9" t="s">
        <v>257</v>
      </c>
      <c r="B56" s="9" t="s">
        <v>258</v>
      </c>
      <c r="C56" s="19" t="s">
        <v>268</v>
      </c>
      <c r="D56" s="12" t="s">
        <v>347</v>
      </c>
      <c r="E56" s="6" t="s">
        <v>8</v>
      </c>
      <c r="F56" s="2" t="s">
        <v>269</v>
      </c>
    </row>
  </sheetData>
  <sortState xmlns:xlrd2="http://schemas.microsoft.com/office/spreadsheetml/2017/richdata2" ref="A2:F37">
    <sortCondition ref="A2:A37"/>
    <sortCondition ref="B2:B37"/>
    <sortCondition ref="C2:C3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tmdl_actions_table</vt:lpstr>
      <vt:lpstr>geo_id_table</vt:lpstr>
      <vt:lpstr>pollutant_table</vt:lpstr>
      <vt:lpstr>db_version</vt:lpstr>
      <vt:lpstr>table_dictionary</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 * DEQ</cp:lastModifiedBy>
  <dcterms:created xsi:type="dcterms:W3CDTF">2019-11-20T22:21:46Z</dcterms:created>
  <dcterms:modified xsi:type="dcterms:W3CDTF">2022-08-31T04:09:35Z</dcterms:modified>
</cp:coreProperties>
</file>