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erif/Documents/PhD/Extra Code/3ph Load Flow example/"/>
    </mc:Choice>
  </mc:AlternateContent>
  <xr:revisionPtr revIDLastSave="0" documentId="13_ncr:1_{7CAAFB1C-11B4-AD43-B064-269E44D68323}" xr6:coauthVersionLast="36" xr6:coauthVersionMax="36" xr10:uidLastSave="{00000000-0000-0000-0000-000000000000}"/>
  <bookViews>
    <workbookView xWindow="9500" yWindow="1940" windowWidth="16680" windowHeight="15400" tabRatio="500" activeTab="3" xr2:uid="{00000000-000D-0000-FFFF-FFFF00000000}"/>
  </bookViews>
  <sheets>
    <sheet name="LineData" sheetId="4" r:id="rId1"/>
    <sheet name="Configurations" sheetId="7" r:id="rId2"/>
    <sheet name="Bases" sheetId="8" r:id="rId3"/>
    <sheet name="Original Nodes" sheetId="9" r:id="rId4"/>
  </sheets>
  <calcPr calcId="181029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B5" i="7"/>
  <c r="B8" i="7"/>
  <c r="B11" i="7"/>
  <c r="B14" i="7"/>
  <c r="B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<sst xmlns="http://schemas.openxmlformats.org/spreadsheetml/2006/main" count="32" uniqueCount="26">
  <si>
    <t>Lyne Type</t>
  </si>
  <si>
    <t>SIL_A</t>
  </si>
  <si>
    <t>SIL_B</t>
  </si>
  <si>
    <t>SIL_C</t>
  </si>
  <si>
    <t>SIL_D</t>
  </si>
  <si>
    <t>SIL_E</t>
  </si>
  <si>
    <t>Line Type</t>
  </si>
  <si>
    <t>Imax</t>
  </si>
  <si>
    <t>Amp (A)</t>
  </si>
  <si>
    <t>Length (km)</t>
  </si>
  <si>
    <t>Node A</t>
  </si>
  <si>
    <t>Node B</t>
  </si>
  <si>
    <t>Length (ft.)</t>
  </si>
  <si>
    <t>Node Original</t>
  </si>
  <si>
    <t>Number</t>
  </si>
  <si>
    <t>Node A (org.)</t>
  </si>
  <si>
    <t>Node B (org.)</t>
  </si>
  <si>
    <t>Config</t>
  </si>
  <si>
    <t>Length (mile)</t>
  </si>
  <si>
    <t>R [Ohm/Mile]</t>
  </si>
  <si>
    <t>X [Ohm/Mile]</t>
  </si>
  <si>
    <t>B [MicroSiemens/Mile]</t>
  </si>
  <si>
    <t>Config (org.)</t>
  </si>
  <si>
    <t>Base #</t>
  </si>
  <si>
    <t>Ab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</si>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</sst>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1" fontId="8" fillId="0" borderId="1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0461-7DC9-074D-8F6A-8BE3EC232746}">
  <dimension ref="A1:Q128"/>
  <sheetViews>
    <sheetView workbookViewId="0">
      <selection activeCell="L2" sqref="L2:L31"/>
    </sheetView>
  </sheetViews>
  <sheetFormatPr baseColWidth="10" defaultRowHeight="16" x14ac:dyDescent="0.2"/>
  <cols>
    <col min="1" max="1" width="12.1640625" bestFit="1" customWidth="1"/>
    <col min="3" max="3" width="12.1640625" bestFit="1" customWidth="1"/>
    <col min="7" max="9" width="11" customWidth="1"/>
    <col min="14" max="14" width="12.5" bestFit="1" customWidth="1"/>
    <col min="15" max="15" width="12.5" customWidth="1"/>
    <col min="17" max="18" width="11" customWidth="1"/>
  </cols>
  <sheetData>
    <row r="1" spans="1:17" x14ac:dyDescent="0.2">
      <c r="A1" s="7" t="s">
        <v>15</v>
      </c>
      <c r="B1" s="7" t="s">
        <v>10</v>
      </c>
      <c r="C1" s="7" t="s">
        <v>16</v>
      </c>
      <c r="D1" s="7" t="s">
        <v>11</v>
      </c>
      <c r="E1" s="7" t="s">
        <v>12</v>
      </c>
      <c r="F1" s="7" t="s">
        <v>9</v>
      </c>
      <c r="G1" s="7" t="s">
        <v>18</v>
      </c>
      <c r="H1" s="7" t="s">
        <v>22</v>
      </c>
      <c r="I1" s="7" t="s">
        <v>17</v>
      </c>
      <c r="J1" s="7" t="s">
        <v>6</v>
      </c>
      <c r="K1" s="8" t="s">
        <v>8</v>
      </c>
      <c r="L1" s="8" t="s">
        <v>23</v>
      </c>
      <c r="N1" s="15" t="s">
        <v>22</v>
      </c>
      <c r="O1" s="15" t="s">
        <v>17</v>
      </c>
      <c r="P1" s="6" t="s">
        <v>0</v>
      </c>
      <c r="Q1" s="6" t="s">
        <v>7</v>
      </c>
    </row>
    <row r="2" spans="1:17" x14ac:dyDescent="0.2">
      <c r="A2" s="9">
        <v>800</v>
      </c>
      <c r="B2" s="9">
        <f>VLOOKUP($A2,'Original Nodes'!$A$2:$B$32,2,FALSE)</f>
        <v>1</v>
      </c>
      <c r="C2" s="9">
        <v>802</v>
      </c>
      <c r="D2" s="9">
        <f>VLOOKUP($C2,'Original Nodes'!$A$2:$B$32,2,FALSE)</f>
        <v>2</v>
      </c>
      <c r="E2" s="9">
        <v>2580</v>
      </c>
      <c r="F2" s="2">
        <f>E2*0.0003048</f>
        <v>0.78638399999999997</v>
      </c>
      <c r="G2" s="2">
        <f>F2*0.621371</f>
        <v>0.48863621246399996</v>
      </c>
      <c r="H2" s="9">
        <v>300</v>
      </c>
      <c r="I2" s="9">
        <f>VLOOKUP($H2,$N$2:$Q$6,2,FALSE)</f>
        <v>1</v>
      </c>
      <c r="J2" s="2" t="str">
        <f>VLOOKUP($H2,$N$2:$Q$6,3,FALSE)</f>
        <v>SIL_A</v>
      </c>
      <c r="K2" s="2">
        <f>VLOOKUP($J2,$P$2:$Q$6,2,FALSE)</f>
        <v>230</v>
      </c>
      <c r="L2" s="2">
        <f>VLOOKUP($A2,'Original Nodes'!$A$2:$C$32,3,FALSE)</f>
        <v>1</v>
      </c>
      <c r="N2" s="4">
        <v>300</v>
      </c>
      <c r="O2" s="4">
        <v>1</v>
      </c>
      <c r="P2" s="1" t="s">
        <v>1</v>
      </c>
      <c r="Q2" s="1">
        <v>230</v>
      </c>
    </row>
    <row r="3" spans="1:17" x14ac:dyDescent="0.2">
      <c r="A3" s="9">
        <v>802</v>
      </c>
      <c r="B3" s="9">
        <f>VLOOKUP($A3,'Original Nodes'!$A$2:$B$32,2,FALSE)</f>
        <v>2</v>
      </c>
      <c r="C3" s="9">
        <v>806</v>
      </c>
      <c r="D3" s="9">
        <f>VLOOKUP($C3,'Original Nodes'!$A$2:$B$32,2,FALSE)</f>
        <v>3</v>
      </c>
      <c r="E3" s="9">
        <v>1730</v>
      </c>
      <c r="F3" s="2">
        <f>E3*0.0003048</f>
        <v>0.52730399999999999</v>
      </c>
      <c r="G3" s="2">
        <f>F3*0.621371</f>
        <v>0.32765141378399998</v>
      </c>
      <c r="H3" s="9">
        <v>300</v>
      </c>
      <c r="I3" s="9">
        <f>VLOOKUP($H3,$N$2:$Q$6,2,FALSE)</f>
        <v>1</v>
      </c>
      <c r="J3" s="2" t="str">
        <f>VLOOKUP($H3,$N$2:$Q$6,3,FALSE)</f>
        <v>SIL_A</v>
      </c>
      <c r="K3" s="2">
        <f>VLOOKUP($J3,$P$2:$Q$6,2,FALSE)</f>
        <v>230</v>
      </c>
      <c r="L3" s="2">
        <f>VLOOKUP($A3,'Original Nodes'!$A$2:$C$32,3,FALSE)</f>
        <v>2</v>
      </c>
      <c r="N3" s="4">
        <v>301</v>
      </c>
      <c r="O3" s="4">
        <v>2</v>
      </c>
      <c r="P3" s="1" t="s">
        <v>2</v>
      </c>
      <c r="Q3" s="1">
        <v>180</v>
      </c>
    </row>
    <row r="4" spans="1:17" x14ac:dyDescent="0.2">
      <c r="A4" s="9">
        <v>806</v>
      </c>
      <c r="B4" s="9">
        <f>VLOOKUP($A4,'Original Nodes'!$A$2:$B$32,2,FALSE)</f>
        <v>3</v>
      </c>
      <c r="C4" s="9">
        <v>808</v>
      </c>
      <c r="D4" s="9">
        <f>VLOOKUP($C4,'Original Nodes'!$A$2:$B$32,2,FALSE)</f>
        <v>4</v>
      </c>
      <c r="E4" s="9">
        <v>32230</v>
      </c>
      <c r="F4" s="2">
        <f>E4*0.0003048</f>
        <v>9.8237039999999993</v>
      </c>
      <c r="G4" s="2">
        <f>F4*0.621371</f>
        <v>6.1041647781839998</v>
      </c>
      <c r="H4" s="9">
        <v>300</v>
      </c>
      <c r="I4" s="9">
        <f>VLOOKUP($H4,$N$2:$Q$6,2,FALSE)</f>
        <v>1</v>
      </c>
      <c r="J4" s="2" t="str">
        <f>VLOOKUP($H4,$N$2:$Q$6,3,FALSE)</f>
        <v>SIL_A</v>
      </c>
      <c r="K4" s="2">
        <f>VLOOKUP($J4,$P$2:$Q$6,2,FALSE)</f>
        <v>230</v>
      </c>
      <c r="L4" s="2">
        <f>VLOOKUP($A4,'Original Nodes'!$A$2:$C$32,3,FALSE)</f>
        <v>3</v>
      </c>
      <c r="N4" s="4">
        <v>302</v>
      </c>
      <c r="O4" s="4">
        <v>3</v>
      </c>
      <c r="P4" s="1" t="s">
        <v>3</v>
      </c>
      <c r="Q4" s="1">
        <v>140</v>
      </c>
    </row>
    <row r="5" spans="1:17" x14ac:dyDescent="0.2">
      <c r="A5" s="9">
        <v>808</v>
      </c>
      <c r="B5" s="9">
        <f>VLOOKUP($A5,'Original Nodes'!$A$2:$B$32,2,FALSE)</f>
        <v>4</v>
      </c>
      <c r="C5" s="9">
        <v>810</v>
      </c>
      <c r="D5" s="9">
        <f>VLOOKUP($C5,'Original Nodes'!$A$2:$B$32,2,FALSE)</f>
        <v>5</v>
      </c>
      <c r="E5" s="9">
        <v>5804</v>
      </c>
      <c r="F5" s="2">
        <f>E5*0.0003048</f>
        <v>1.7690591999999998</v>
      </c>
      <c r="G5" s="2">
        <f>F5*0.621371</f>
        <v>1.0992420841632</v>
      </c>
      <c r="H5" s="9">
        <v>303</v>
      </c>
      <c r="I5" s="9">
        <f>VLOOKUP($H5,$N$2:$Q$6,2,FALSE)</f>
        <v>4</v>
      </c>
      <c r="J5" s="2" t="str">
        <f>VLOOKUP($H5,$N$2:$Q$6,3,FALSE)</f>
        <v>SIL_D</v>
      </c>
      <c r="K5" s="2">
        <f>VLOOKUP($J5,$P$2:$Q$6,2,FALSE)</f>
        <v>140</v>
      </c>
      <c r="L5" s="2">
        <f>VLOOKUP($A5,'Original Nodes'!$A$2:$C$32,3,FALSE)</f>
        <v>4</v>
      </c>
      <c r="N5" s="4">
        <v>303</v>
      </c>
      <c r="O5" s="4">
        <v>4</v>
      </c>
      <c r="P5" s="1" t="s">
        <v>4</v>
      </c>
      <c r="Q5" s="1">
        <v>140</v>
      </c>
    </row>
    <row r="6" spans="1:17" x14ac:dyDescent="0.2">
      <c r="A6" s="9">
        <v>808</v>
      </c>
      <c r="B6" s="9">
        <f>VLOOKUP($A6,'Original Nodes'!$A$2:$B$32,2,FALSE)</f>
        <v>4</v>
      </c>
      <c r="C6" s="9">
        <v>812</v>
      </c>
      <c r="D6" s="9">
        <f>VLOOKUP($C6,'Original Nodes'!$A$2:$B$32,2,FALSE)</f>
        <v>6</v>
      </c>
      <c r="E6" s="9">
        <v>37500</v>
      </c>
      <c r="F6" s="2">
        <f>E6*0.0003048</f>
        <v>11.43</v>
      </c>
      <c r="G6" s="2">
        <f>F6*0.621371</f>
        <v>7.1022705300000002</v>
      </c>
      <c r="H6" s="9">
        <v>300</v>
      </c>
      <c r="I6" s="9">
        <f>VLOOKUP($H6,$N$2:$Q$6,2,FALSE)</f>
        <v>1</v>
      </c>
      <c r="J6" s="2" t="str">
        <f>VLOOKUP($H6,$N$2:$Q$6,3,FALSE)</f>
        <v>SIL_A</v>
      </c>
      <c r="K6" s="2">
        <f>VLOOKUP($J6,$P$2:$Q$6,2,FALSE)</f>
        <v>230</v>
      </c>
      <c r="L6" s="2">
        <f>VLOOKUP($A6,'Original Nodes'!$A$2:$C$32,3,FALSE)</f>
        <v>4</v>
      </c>
      <c r="N6" s="4">
        <v>304</v>
      </c>
      <c r="O6" s="4">
        <v>5</v>
      </c>
      <c r="P6" s="1" t="s">
        <v>5</v>
      </c>
      <c r="Q6" s="1">
        <v>180</v>
      </c>
    </row>
    <row r="7" spans="1:17" x14ac:dyDescent="0.2">
      <c r="A7" s="9">
        <v>812</v>
      </c>
      <c r="B7" s="9">
        <f>VLOOKUP($A7,'Original Nodes'!$A$2:$B$32,2,FALSE)</f>
        <v>6</v>
      </c>
      <c r="C7" s="9">
        <v>814</v>
      </c>
      <c r="D7" s="9">
        <f>VLOOKUP($C7,'Original Nodes'!$A$2:$B$32,2,FALSE)</f>
        <v>7</v>
      </c>
      <c r="E7" s="9">
        <v>29730</v>
      </c>
      <c r="F7" s="2">
        <f>E7*0.0003048</f>
        <v>9.0617039999999989</v>
      </c>
      <c r="G7" s="2">
        <f>F7*0.621371</f>
        <v>5.6306800761839995</v>
      </c>
      <c r="H7" s="9">
        <v>300</v>
      </c>
      <c r="I7" s="9">
        <f>VLOOKUP($H7,$N$2:$Q$6,2,FALSE)</f>
        <v>1</v>
      </c>
      <c r="J7" s="2" t="str">
        <f>VLOOKUP($H7,$N$2:$Q$6,3,FALSE)</f>
        <v>SIL_A</v>
      </c>
      <c r="K7" s="2">
        <f>VLOOKUP($J7,$P$2:$Q$6,2,FALSE)</f>
        <v>230</v>
      </c>
      <c r="L7" s="2">
        <f>VLOOKUP($A7,'Original Nodes'!$A$2:$C$32,3,FALSE)</f>
        <v>2</v>
      </c>
    </row>
    <row r="8" spans="1:17" x14ac:dyDescent="0.2">
      <c r="A8" s="9">
        <v>816</v>
      </c>
      <c r="B8" s="9">
        <f>VLOOKUP($A8,'Original Nodes'!$A$2:$B$32,2,FALSE)</f>
        <v>8</v>
      </c>
      <c r="C8" s="9">
        <v>818</v>
      </c>
      <c r="D8" s="9">
        <f>VLOOKUP($C8,'Original Nodes'!$A$2:$B$32,2,FALSE)</f>
        <v>9</v>
      </c>
      <c r="E8" s="9">
        <v>1710</v>
      </c>
      <c r="F8" s="2">
        <f>E8*0.0003048</f>
        <v>0.521208</v>
      </c>
      <c r="G8" s="2">
        <f>F8*0.621371</f>
        <v>0.32386353616800001</v>
      </c>
      <c r="H8" s="9">
        <v>302</v>
      </c>
      <c r="I8" s="9">
        <f>VLOOKUP($H8,$N$2:$Q$6,2,FALSE)</f>
        <v>3</v>
      </c>
      <c r="J8" s="2" t="str">
        <f>VLOOKUP($H8,$N$2:$Q$6,3,FALSE)</f>
        <v>SIL_C</v>
      </c>
      <c r="K8" s="2">
        <f>VLOOKUP($J8,$P$2:$Q$6,2,FALSE)</f>
        <v>140</v>
      </c>
      <c r="L8" s="2">
        <f>VLOOKUP($A8,'Original Nodes'!$A$2:$C$32,3,FALSE)</f>
        <v>4</v>
      </c>
    </row>
    <row r="9" spans="1:17" x14ac:dyDescent="0.2">
      <c r="A9" s="9">
        <v>816</v>
      </c>
      <c r="B9" s="9">
        <f>VLOOKUP($A9,'Original Nodes'!$A$2:$B$32,2,FALSE)</f>
        <v>8</v>
      </c>
      <c r="C9" s="9">
        <v>824</v>
      </c>
      <c r="D9" s="9">
        <f>VLOOKUP($C9,'Original Nodes'!$A$2:$B$32,2,FALSE)</f>
        <v>12</v>
      </c>
      <c r="E9" s="9">
        <v>10210</v>
      </c>
      <c r="F9" s="2">
        <f>E9*0.0003048</f>
        <v>3.1120079999999999</v>
      </c>
      <c r="G9" s="2">
        <f>F9*0.621371</f>
        <v>1.933711522968</v>
      </c>
      <c r="H9" s="9">
        <v>301</v>
      </c>
      <c r="I9" s="9">
        <f>VLOOKUP($H9,$N$2:$Q$6,2,FALSE)</f>
        <v>2</v>
      </c>
      <c r="J9" s="2" t="str">
        <f>VLOOKUP($H9,$N$2:$Q$6,3,FALSE)</f>
        <v>SIL_B</v>
      </c>
      <c r="K9" s="2">
        <f>VLOOKUP($J9,$P$2:$Q$6,2,FALSE)</f>
        <v>180</v>
      </c>
      <c r="L9" s="2">
        <f>VLOOKUP($A9,'Original Nodes'!$A$2:$C$32,3,FALSE)</f>
        <v>4</v>
      </c>
    </row>
    <row r="10" spans="1:17" x14ac:dyDescent="0.2">
      <c r="A10" s="9">
        <v>818</v>
      </c>
      <c r="B10" s="9">
        <f>VLOOKUP($A10,'Original Nodes'!$A$2:$B$32,2,FALSE)</f>
        <v>9</v>
      </c>
      <c r="C10" s="9">
        <v>820</v>
      </c>
      <c r="D10" s="9">
        <f>VLOOKUP($C10,'Original Nodes'!$A$2:$B$32,2,FALSE)</f>
        <v>10</v>
      </c>
      <c r="E10" s="9">
        <v>48150</v>
      </c>
      <c r="F10" s="2">
        <f>E10*0.0003048</f>
        <v>14.676119999999999</v>
      </c>
      <c r="G10" s="2">
        <f>F10*0.621371</f>
        <v>9.1193153605199999</v>
      </c>
      <c r="H10" s="9">
        <v>302</v>
      </c>
      <c r="I10" s="9">
        <f>VLOOKUP($H10,$N$2:$Q$6,2,FALSE)</f>
        <v>3</v>
      </c>
      <c r="J10" s="2" t="str">
        <f>VLOOKUP($H10,$N$2:$Q$6,3,FALSE)</f>
        <v>SIL_C</v>
      </c>
      <c r="K10" s="2">
        <f>VLOOKUP($J10,$P$2:$Q$6,2,FALSE)</f>
        <v>140</v>
      </c>
      <c r="L10" s="2">
        <f>VLOOKUP($A10,'Original Nodes'!$A$2:$C$32,3,FALSE)</f>
        <v>1</v>
      </c>
    </row>
    <row r="11" spans="1:17" x14ac:dyDescent="0.2">
      <c r="A11" s="9">
        <v>820</v>
      </c>
      <c r="B11" s="9">
        <f>VLOOKUP($A11,'Original Nodes'!$A$2:$B$32,2,FALSE)</f>
        <v>10</v>
      </c>
      <c r="C11" s="9">
        <v>822</v>
      </c>
      <c r="D11" s="9">
        <f>VLOOKUP($C11,'Original Nodes'!$A$2:$B$32,2,FALSE)</f>
        <v>11</v>
      </c>
      <c r="E11" s="9">
        <v>13740</v>
      </c>
      <c r="F11" s="2">
        <f>E11*0.0003048</f>
        <v>4.1879520000000001</v>
      </c>
      <c r="G11" s="2">
        <f>F11*0.621371</f>
        <v>2.6022719221920001</v>
      </c>
      <c r="H11" s="9">
        <v>302</v>
      </c>
      <c r="I11" s="9">
        <f>VLOOKUP($H11,$N$2:$Q$6,2,FALSE)</f>
        <v>3</v>
      </c>
      <c r="J11" s="2" t="str">
        <f>VLOOKUP($H11,$N$2:$Q$6,3,FALSE)</f>
        <v>SIL_C</v>
      </c>
      <c r="K11" s="2">
        <f>VLOOKUP($J11,$P$2:$Q$6,2,FALSE)</f>
        <v>140</v>
      </c>
      <c r="L11" s="2">
        <f>VLOOKUP($A11,'Original Nodes'!$A$2:$C$32,3,FALSE)</f>
        <v>2</v>
      </c>
    </row>
    <row r="12" spans="1:17" x14ac:dyDescent="0.2">
      <c r="A12" s="9">
        <v>824</v>
      </c>
      <c r="B12" s="9">
        <f>VLOOKUP($A12,'Original Nodes'!$A$2:$B$32,2,FALSE)</f>
        <v>12</v>
      </c>
      <c r="C12" s="9">
        <v>826</v>
      </c>
      <c r="D12" s="9">
        <f>VLOOKUP($C12,'Original Nodes'!$A$2:$B$32,2,FALSE)</f>
        <v>13</v>
      </c>
      <c r="E12" s="9">
        <v>3030</v>
      </c>
      <c r="F12" s="2">
        <f>E12*0.0003048</f>
        <v>0.92354399999999992</v>
      </c>
      <c r="G12" s="2">
        <f>F12*0.621371</f>
        <v>0.57386345882399992</v>
      </c>
      <c r="H12" s="9">
        <v>303</v>
      </c>
      <c r="I12" s="9">
        <f>VLOOKUP($H12,$N$2:$Q$6,2,FALSE)</f>
        <v>4</v>
      </c>
      <c r="J12" s="2" t="str">
        <f>VLOOKUP($H12,$N$2:$Q$6,3,FALSE)</f>
        <v>SIL_D</v>
      </c>
      <c r="K12" s="2">
        <f>VLOOKUP($J12,$P$2:$Q$6,2,FALSE)</f>
        <v>140</v>
      </c>
      <c r="L12" s="2">
        <f>VLOOKUP($A12,'Original Nodes'!$A$2:$C$32,3,FALSE)</f>
        <v>4</v>
      </c>
    </row>
    <row r="13" spans="1:17" x14ac:dyDescent="0.2">
      <c r="A13" s="9">
        <v>824</v>
      </c>
      <c r="B13" s="9">
        <f>VLOOKUP($A13,'Original Nodes'!$A$2:$B$32,2,FALSE)</f>
        <v>12</v>
      </c>
      <c r="C13" s="9">
        <v>828</v>
      </c>
      <c r="D13" s="9">
        <f>VLOOKUP($C13,'Original Nodes'!$A$2:$B$32,2,FALSE)</f>
        <v>14</v>
      </c>
      <c r="E13" s="9">
        <v>840</v>
      </c>
      <c r="F13" s="2">
        <f>E13*0.0003048</f>
        <v>0.25603199999999998</v>
      </c>
      <c r="G13" s="2">
        <f>F13*0.621371</f>
        <v>0.159090859872</v>
      </c>
      <c r="H13" s="9">
        <v>301</v>
      </c>
      <c r="I13" s="9">
        <f>VLOOKUP($H13,$N$2:$Q$6,2,FALSE)</f>
        <v>2</v>
      </c>
      <c r="J13" s="2" t="str">
        <f>VLOOKUP($H13,$N$2:$Q$6,3,FALSE)</f>
        <v>SIL_B</v>
      </c>
      <c r="K13" s="2">
        <f>VLOOKUP($J13,$P$2:$Q$6,2,FALSE)</f>
        <v>180</v>
      </c>
      <c r="L13" s="2">
        <f>VLOOKUP($A13,'Original Nodes'!$A$2:$C$32,3,FALSE)</f>
        <v>4</v>
      </c>
    </row>
    <row r="14" spans="1:17" x14ac:dyDescent="0.2">
      <c r="A14" s="9">
        <v>828</v>
      </c>
      <c r="B14" s="9">
        <f>VLOOKUP($A14,'Original Nodes'!$A$2:$B$32,2,FALSE)</f>
        <v>14</v>
      </c>
      <c r="C14" s="9">
        <v>830</v>
      </c>
      <c r="D14" s="9">
        <f>VLOOKUP($C14,'Original Nodes'!$A$2:$B$32,2,FALSE)</f>
        <v>15</v>
      </c>
      <c r="E14" s="9">
        <v>20440</v>
      </c>
      <c r="F14" s="2">
        <f>E14*0.0003048</f>
        <v>6.2301119999999992</v>
      </c>
      <c r="G14" s="2">
        <f>F14*0.621371</f>
        <v>3.8712109235519994</v>
      </c>
      <c r="H14" s="9">
        <v>301</v>
      </c>
      <c r="I14" s="9">
        <f>VLOOKUP($H14,$N$2:$Q$6,2,FALSE)</f>
        <v>2</v>
      </c>
      <c r="J14" s="2" t="str">
        <f>VLOOKUP($H14,$N$2:$Q$6,3,FALSE)</f>
        <v>SIL_B</v>
      </c>
      <c r="K14" s="2">
        <f>VLOOKUP($J14,$P$2:$Q$6,2,FALSE)</f>
        <v>180</v>
      </c>
      <c r="L14" s="2">
        <f>VLOOKUP($A14,'Original Nodes'!$A$2:$C$32,3,FALSE)</f>
        <v>2</v>
      </c>
    </row>
    <row r="15" spans="1:17" x14ac:dyDescent="0.2">
      <c r="A15" s="9">
        <v>830</v>
      </c>
      <c r="B15" s="9">
        <f>VLOOKUP($A15,'Original Nodes'!$A$2:$B$32,2,FALSE)</f>
        <v>15</v>
      </c>
      <c r="C15" s="9">
        <v>854</v>
      </c>
      <c r="D15" s="9">
        <f>VLOOKUP($C15,'Original Nodes'!$A$2:$B$32,2,FALSE)</f>
        <v>16</v>
      </c>
      <c r="E15" s="9">
        <v>520</v>
      </c>
      <c r="F15" s="2">
        <f>E15*0.0003048</f>
        <v>0.158496</v>
      </c>
      <c r="G15" s="2">
        <f>F15*0.621371</f>
        <v>9.8484818015999995E-2</v>
      </c>
      <c r="H15" s="9">
        <v>301</v>
      </c>
      <c r="I15" s="9">
        <f>VLOOKUP($H15,$N$2:$Q$6,2,FALSE)</f>
        <v>2</v>
      </c>
      <c r="J15" s="2" t="str">
        <f>VLOOKUP($H15,$N$2:$Q$6,3,FALSE)</f>
        <v>SIL_B</v>
      </c>
      <c r="K15" s="2">
        <f>VLOOKUP($J15,$P$2:$Q$6,2,FALSE)</f>
        <v>180</v>
      </c>
      <c r="L15" s="2">
        <f>VLOOKUP($A15,'Original Nodes'!$A$2:$C$32,3,FALSE)</f>
        <v>3</v>
      </c>
    </row>
    <row r="16" spans="1:17" x14ac:dyDescent="0.2">
      <c r="A16" s="9">
        <v>832</v>
      </c>
      <c r="B16" s="9">
        <f>VLOOKUP($A16,'Original Nodes'!$A$2:$B$32,2,FALSE)</f>
        <v>18</v>
      </c>
      <c r="C16" s="9">
        <v>858</v>
      </c>
      <c r="D16" s="9">
        <f>VLOOKUP($C16,'Original Nodes'!$A$2:$B$32,2,FALSE)</f>
        <v>20</v>
      </c>
      <c r="E16" s="9">
        <v>4900</v>
      </c>
      <c r="F16" s="2">
        <f>E16*0.0003048</f>
        <v>1.49352</v>
      </c>
      <c r="G16" s="2">
        <f>F16*0.621371</f>
        <v>0.92803001592000001</v>
      </c>
      <c r="H16" s="9">
        <v>301</v>
      </c>
      <c r="I16" s="9">
        <f>VLOOKUP($H16,$N$2:$Q$6,2,FALSE)</f>
        <v>2</v>
      </c>
      <c r="J16" s="2" t="str">
        <f>VLOOKUP($H16,$N$2:$Q$6,3,FALSE)</f>
        <v>SIL_B</v>
      </c>
      <c r="K16" s="2">
        <f>VLOOKUP($J16,$P$2:$Q$6,2,FALSE)</f>
        <v>180</v>
      </c>
      <c r="L16" s="2">
        <f>VLOOKUP($A16,'Original Nodes'!$A$2:$C$32,3,FALSE)</f>
        <v>2</v>
      </c>
    </row>
    <row r="17" spans="1:12" x14ac:dyDescent="0.2">
      <c r="A17" s="9">
        <v>834</v>
      </c>
      <c r="B17" s="9">
        <f>VLOOKUP($A17,'Original Nodes'!$A$2:$B$32,2,FALSE)</f>
        <v>22</v>
      </c>
      <c r="C17" s="9">
        <v>860</v>
      </c>
      <c r="D17" s="9">
        <f>VLOOKUP($C17,'Original Nodes'!$A$2:$B$32,2,FALSE)</f>
        <v>27</v>
      </c>
      <c r="E17" s="9">
        <v>2020</v>
      </c>
      <c r="F17" s="2">
        <f>E17*0.0003048</f>
        <v>0.61569599999999991</v>
      </c>
      <c r="G17" s="2">
        <f>F17*0.621371</f>
        <v>0.38257563921599996</v>
      </c>
      <c r="H17" s="9">
        <v>301</v>
      </c>
      <c r="I17" s="9">
        <f>VLOOKUP($H17,$N$2:$Q$6,2,FALSE)</f>
        <v>2</v>
      </c>
      <c r="J17" s="2" t="str">
        <f>VLOOKUP($H17,$N$2:$Q$6,3,FALSE)</f>
        <v>SIL_B</v>
      </c>
      <c r="K17" s="2">
        <f>VLOOKUP($J17,$P$2:$Q$6,2,FALSE)</f>
        <v>180</v>
      </c>
      <c r="L17" s="2">
        <f>VLOOKUP($A17,'Original Nodes'!$A$2:$C$32,3,FALSE)</f>
        <v>2</v>
      </c>
    </row>
    <row r="18" spans="1:12" x14ac:dyDescent="0.2">
      <c r="A18" s="9">
        <v>834</v>
      </c>
      <c r="B18" s="9">
        <f>VLOOKUP($A18,'Original Nodes'!$A$2:$B$32,2,FALSE)</f>
        <v>22</v>
      </c>
      <c r="C18" s="9">
        <v>842</v>
      </c>
      <c r="D18" s="9">
        <f>VLOOKUP($C18,'Original Nodes'!$A$2:$B$32,2,FALSE)</f>
        <v>23</v>
      </c>
      <c r="E18" s="9">
        <v>280</v>
      </c>
      <c r="F18" s="2">
        <f>E18*0.0003048</f>
        <v>8.5343999999999989E-2</v>
      </c>
      <c r="G18" s="2">
        <f>F18*0.621371</f>
        <v>5.3030286623999993E-2</v>
      </c>
      <c r="H18" s="9">
        <v>301</v>
      </c>
      <c r="I18" s="9">
        <f>VLOOKUP($H18,$N$2:$Q$6,2,FALSE)</f>
        <v>2</v>
      </c>
      <c r="J18" s="2" t="str">
        <f>VLOOKUP($H18,$N$2:$Q$6,3,FALSE)</f>
        <v>SIL_B</v>
      </c>
      <c r="K18" s="2">
        <f>VLOOKUP($J18,$P$2:$Q$6,2,FALSE)</f>
        <v>180</v>
      </c>
      <c r="L18" s="2">
        <f>VLOOKUP($A18,'Original Nodes'!$A$2:$C$32,3,FALSE)</f>
        <v>2</v>
      </c>
    </row>
    <row r="19" spans="1:12" x14ac:dyDescent="0.2">
      <c r="A19" s="9">
        <v>836</v>
      </c>
      <c r="B19" s="9">
        <f>VLOOKUP($A19,'Original Nodes'!$A$2:$B$32,2,FALSE)</f>
        <v>28</v>
      </c>
      <c r="C19" s="9">
        <v>840</v>
      </c>
      <c r="D19" s="9">
        <f>VLOOKUP($C19,'Original Nodes'!$A$2:$B$32,2,FALSE)</f>
        <v>29</v>
      </c>
      <c r="E19" s="9">
        <v>860</v>
      </c>
      <c r="F19" s="2">
        <f>E19*0.0003048</f>
        <v>0.26212799999999997</v>
      </c>
      <c r="G19" s="2">
        <f>F19*0.621371</f>
        <v>0.162878737488</v>
      </c>
      <c r="H19" s="9">
        <v>301</v>
      </c>
      <c r="I19" s="9">
        <f>VLOOKUP($H19,$N$2:$Q$6,2,FALSE)</f>
        <v>2</v>
      </c>
      <c r="J19" s="2" t="str">
        <f>VLOOKUP($H19,$N$2:$Q$6,3,FALSE)</f>
        <v>SIL_B</v>
      </c>
      <c r="K19" s="2">
        <f>VLOOKUP($J19,$P$2:$Q$6,2,FALSE)</f>
        <v>180</v>
      </c>
      <c r="L19" s="2">
        <f>VLOOKUP($A19,'Original Nodes'!$A$2:$C$32,3,FALSE)</f>
        <v>4</v>
      </c>
    </row>
    <row r="20" spans="1:12" x14ac:dyDescent="0.2">
      <c r="A20" s="9">
        <v>836</v>
      </c>
      <c r="B20" s="9">
        <f>VLOOKUP($A20,'Original Nodes'!$A$2:$B$32,2,FALSE)</f>
        <v>28</v>
      </c>
      <c r="C20" s="9">
        <v>862</v>
      </c>
      <c r="D20" s="9">
        <f>VLOOKUP($C20,'Original Nodes'!$A$2:$B$32,2,FALSE)</f>
        <v>30</v>
      </c>
      <c r="E20" s="9">
        <v>280</v>
      </c>
      <c r="F20" s="2">
        <f>E20*0.0003048</f>
        <v>8.5343999999999989E-2</v>
      </c>
      <c r="G20" s="2">
        <f>F20*0.621371</f>
        <v>5.3030286623999993E-2</v>
      </c>
      <c r="H20" s="9">
        <v>301</v>
      </c>
      <c r="I20" s="9">
        <f>VLOOKUP($H20,$N$2:$Q$6,2,FALSE)</f>
        <v>2</v>
      </c>
      <c r="J20" s="2" t="str">
        <f>VLOOKUP($H20,$N$2:$Q$6,3,FALSE)</f>
        <v>SIL_B</v>
      </c>
      <c r="K20" s="2">
        <f>VLOOKUP($J20,$P$2:$Q$6,2,FALSE)</f>
        <v>180</v>
      </c>
      <c r="L20" s="2">
        <f>VLOOKUP($A20,'Original Nodes'!$A$2:$C$32,3,FALSE)</f>
        <v>4</v>
      </c>
    </row>
    <row r="21" spans="1:12" x14ac:dyDescent="0.2">
      <c r="A21" s="9">
        <v>842</v>
      </c>
      <c r="B21" s="9">
        <f>VLOOKUP($A21,'Original Nodes'!$A$2:$B$32,2,FALSE)</f>
        <v>23</v>
      </c>
      <c r="C21" s="9">
        <v>844</v>
      </c>
      <c r="D21" s="9">
        <f>VLOOKUP($C21,'Original Nodes'!$A$2:$B$32,2,FALSE)</f>
        <v>24</v>
      </c>
      <c r="E21" s="9">
        <v>1350</v>
      </c>
      <c r="F21" s="2">
        <f>E21*0.0003048</f>
        <v>0.41147999999999996</v>
      </c>
      <c r="G21" s="2">
        <f>F21*0.621371</f>
        <v>0.25568173907999997</v>
      </c>
      <c r="H21" s="9">
        <v>301</v>
      </c>
      <c r="I21" s="9">
        <f>VLOOKUP($H21,$N$2:$Q$6,2,FALSE)</f>
        <v>2</v>
      </c>
      <c r="J21" s="2" t="str">
        <f>VLOOKUP($H21,$N$2:$Q$6,3,FALSE)</f>
        <v>SIL_B</v>
      </c>
      <c r="K21" s="2">
        <f>VLOOKUP($J21,$P$2:$Q$6,2,FALSE)</f>
        <v>180</v>
      </c>
      <c r="L21" s="2">
        <f>VLOOKUP($A21,'Original Nodes'!$A$2:$C$32,3,FALSE)</f>
        <v>3</v>
      </c>
    </row>
    <row r="22" spans="1:12" x14ac:dyDescent="0.2">
      <c r="A22" s="9">
        <v>844</v>
      </c>
      <c r="B22" s="9">
        <f>VLOOKUP($A22,'Original Nodes'!$A$2:$B$32,2,FALSE)</f>
        <v>24</v>
      </c>
      <c r="C22" s="9">
        <v>846</v>
      </c>
      <c r="D22" s="9">
        <f>VLOOKUP($C22,'Original Nodes'!$A$2:$B$32,2,FALSE)</f>
        <v>25</v>
      </c>
      <c r="E22" s="9">
        <v>3640</v>
      </c>
      <c r="F22" s="2">
        <f>E22*0.0003048</f>
        <v>1.109472</v>
      </c>
      <c r="G22" s="2">
        <f>F22*0.621371</f>
        <v>0.689393726112</v>
      </c>
      <c r="H22" s="9">
        <v>301</v>
      </c>
      <c r="I22" s="9">
        <f>VLOOKUP($H22,$N$2:$Q$6,2,FALSE)</f>
        <v>2</v>
      </c>
      <c r="J22" s="2" t="str">
        <f>VLOOKUP($H22,$N$2:$Q$6,3,FALSE)</f>
        <v>SIL_B</v>
      </c>
      <c r="K22" s="2">
        <f>VLOOKUP($J22,$P$2:$Q$6,2,FALSE)</f>
        <v>180</v>
      </c>
      <c r="L22" s="2">
        <f>VLOOKUP($A22,'Original Nodes'!$A$2:$C$32,3,FALSE)</f>
        <v>4</v>
      </c>
    </row>
    <row r="23" spans="1:12" x14ac:dyDescent="0.2">
      <c r="A23" s="9">
        <v>846</v>
      </c>
      <c r="B23" s="9">
        <f>VLOOKUP($A23,'Original Nodes'!$A$2:$B$32,2,FALSE)</f>
        <v>25</v>
      </c>
      <c r="C23" s="9">
        <v>848</v>
      </c>
      <c r="D23" s="9">
        <f>VLOOKUP($C23,'Original Nodes'!$A$2:$B$32,2,FALSE)</f>
        <v>26</v>
      </c>
      <c r="E23" s="9">
        <v>530</v>
      </c>
      <c r="F23" s="2">
        <f>E23*0.0003048</f>
        <v>0.16154399999999999</v>
      </c>
      <c r="G23" s="2">
        <f>F23*0.621371</f>
        <v>0.10037875682399999</v>
      </c>
      <c r="H23" s="9">
        <v>301</v>
      </c>
      <c r="I23" s="9">
        <f>VLOOKUP($H23,$N$2:$Q$6,2,FALSE)</f>
        <v>2</v>
      </c>
      <c r="J23" s="2" t="str">
        <f>VLOOKUP($H23,$N$2:$Q$6,3,FALSE)</f>
        <v>SIL_B</v>
      </c>
      <c r="K23" s="2">
        <f>VLOOKUP($J23,$P$2:$Q$6,2,FALSE)</f>
        <v>180</v>
      </c>
      <c r="L23" s="2">
        <f>VLOOKUP($A23,'Original Nodes'!$A$2:$C$32,3,FALSE)</f>
        <v>1</v>
      </c>
    </row>
    <row r="24" spans="1:12" x14ac:dyDescent="0.2">
      <c r="A24" s="9">
        <v>814</v>
      </c>
      <c r="B24" s="9">
        <f>VLOOKUP($A24,'Original Nodes'!$A$2:$B$32,2,FALSE)</f>
        <v>7</v>
      </c>
      <c r="C24" s="9">
        <v>816</v>
      </c>
      <c r="D24" s="9">
        <f>VLOOKUP($C24,'Original Nodes'!$A$2:$B$32,2,FALSE)</f>
        <v>8</v>
      </c>
      <c r="E24" s="9">
        <v>310</v>
      </c>
      <c r="F24" s="2">
        <f>E24*0.0003048</f>
        <v>9.4487999999999989E-2</v>
      </c>
      <c r="G24" s="2">
        <f>F24*0.621371</f>
        <v>5.8712103047999994E-2</v>
      </c>
      <c r="H24" s="9">
        <v>301</v>
      </c>
      <c r="I24" s="9">
        <f>VLOOKUP($H24,$N$2:$Q$6,2,FALSE)</f>
        <v>2</v>
      </c>
      <c r="J24" s="2" t="str">
        <f>VLOOKUP($H24,$N$2:$Q$6,3,FALSE)</f>
        <v>SIL_B</v>
      </c>
      <c r="K24" s="2">
        <f>VLOOKUP($J24,$P$2:$Q$6,2,FALSE)</f>
        <v>180</v>
      </c>
      <c r="L24" s="2">
        <f>VLOOKUP($A24,'Original Nodes'!$A$2:$C$32,3,FALSE)</f>
        <v>3</v>
      </c>
    </row>
    <row r="25" spans="1:12" x14ac:dyDescent="0.2">
      <c r="A25" s="9">
        <v>854</v>
      </c>
      <c r="B25" s="9">
        <f>VLOOKUP($A25,'Original Nodes'!$A$2:$B$32,2,FALSE)</f>
        <v>16</v>
      </c>
      <c r="C25" s="9">
        <v>856</v>
      </c>
      <c r="D25" s="9">
        <f>VLOOKUP($C25,'Original Nodes'!$A$2:$B$32,2,FALSE)</f>
        <v>17</v>
      </c>
      <c r="E25" s="9">
        <v>23330</v>
      </c>
      <c r="F25" s="2">
        <f>E25*0.0003048</f>
        <v>7.1109839999999993</v>
      </c>
      <c r="G25" s="2">
        <f>F25*0.621371</f>
        <v>4.4185592390639998</v>
      </c>
      <c r="H25" s="9">
        <v>303</v>
      </c>
      <c r="I25" s="9">
        <f>VLOOKUP($H25,$N$2:$Q$6,2,FALSE)</f>
        <v>4</v>
      </c>
      <c r="J25" s="2" t="str">
        <f>VLOOKUP($H25,$N$2:$Q$6,3,FALSE)</f>
        <v>SIL_D</v>
      </c>
      <c r="K25" s="2">
        <f>VLOOKUP($J25,$P$2:$Q$6,2,FALSE)</f>
        <v>140</v>
      </c>
      <c r="L25" s="2">
        <f>VLOOKUP($A25,'Original Nodes'!$A$2:$C$32,3,FALSE)</f>
        <v>4</v>
      </c>
    </row>
    <row r="26" spans="1:12" x14ac:dyDescent="0.2">
      <c r="A26" s="9">
        <v>854</v>
      </c>
      <c r="B26" s="9">
        <f>VLOOKUP($A26,'Original Nodes'!$A$2:$B$32,2,FALSE)</f>
        <v>16</v>
      </c>
      <c r="C26" s="9">
        <v>832</v>
      </c>
      <c r="D26" s="9">
        <f>VLOOKUP($C26,'Original Nodes'!$A$2:$B$32,2,FALSE)</f>
        <v>18</v>
      </c>
      <c r="E26" s="9">
        <v>36830</v>
      </c>
      <c r="F26" s="2">
        <f>E26*0.0003048</f>
        <v>11.225783999999999</v>
      </c>
      <c r="G26" s="2">
        <f>F26*0.621371</f>
        <v>6.9753766298639999</v>
      </c>
      <c r="H26" s="9">
        <v>301</v>
      </c>
      <c r="I26" s="9">
        <f>VLOOKUP($H26,$N$2:$Q$6,2,FALSE)</f>
        <v>2</v>
      </c>
      <c r="J26" s="2" t="str">
        <f>VLOOKUP($H26,$N$2:$Q$6,3,FALSE)</f>
        <v>SIL_B</v>
      </c>
      <c r="K26" s="2">
        <f>VLOOKUP($J26,$P$2:$Q$6,2,FALSE)</f>
        <v>180</v>
      </c>
      <c r="L26" s="2">
        <f>VLOOKUP($A26,'Original Nodes'!$A$2:$C$32,3,FALSE)</f>
        <v>4</v>
      </c>
    </row>
    <row r="27" spans="1:12" x14ac:dyDescent="0.2">
      <c r="A27" s="9">
        <v>858</v>
      </c>
      <c r="B27" s="9">
        <f>VLOOKUP($A27,'Original Nodes'!$A$2:$B$32,2,FALSE)</f>
        <v>20</v>
      </c>
      <c r="C27" s="9">
        <v>864</v>
      </c>
      <c r="D27" s="9">
        <f>VLOOKUP($C27,'Original Nodes'!$A$2:$B$32,2,FALSE)</f>
        <v>21</v>
      </c>
      <c r="E27" s="9">
        <v>1620</v>
      </c>
      <c r="F27" s="2">
        <f>E27*0.0003048</f>
        <v>0.49377599999999999</v>
      </c>
      <c r="G27" s="2">
        <f>F27*0.621371</f>
        <v>0.30681808689599999</v>
      </c>
      <c r="H27" s="9">
        <v>302</v>
      </c>
      <c r="I27" s="9">
        <f>VLOOKUP($H27,$N$2:$Q$6,2,FALSE)</f>
        <v>3</v>
      </c>
      <c r="J27" s="2" t="str">
        <f>VLOOKUP($H27,$N$2:$Q$6,3,FALSE)</f>
        <v>SIL_C</v>
      </c>
      <c r="K27" s="2">
        <f>VLOOKUP($J27,$P$2:$Q$6,2,FALSE)</f>
        <v>140</v>
      </c>
      <c r="L27" s="2">
        <f>VLOOKUP($A27,'Original Nodes'!$A$2:$C$32,3,FALSE)</f>
        <v>4</v>
      </c>
    </row>
    <row r="28" spans="1:12" x14ac:dyDescent="0.2">
      <c r="A28" s="9">
        <v>858</v>
      </c>
      <c r="B28" s="9">
        <f>VLOOKUP($A28,'Original Nodes'!$A$2:$B$32,2,FALSE)</f>
        <v>20</v>
      </c>
      <c r="C28" s="9">
        <v>834</v>
      </c>
      <c r="D28" s="9">
        <f>VLOOKUP($C28,'Original Nodes'!$A$2:$B$32,2,FALSE)</f>
        <v>22</v>
      </c>
      <c r="E28" s="9">
        <v>5830</v>
      </c>
      <c r="F28" s="2">
        <f>E28*0.0003048</f>
        <v>1.7769839999999999</v>
      </c>
      <c r="G28" s="2">
        <f>F28*0.621371</f>
        <v>1.1041663250639999</v>
      </c>
      <c r="H28" s="9">
        <v>301</v>
      </c>
      <c r="I28" s="9">
        <f>VLOOKUP($H28,$N$2:$Q$6,2,FALSE)</f>
        <v>2</v>
      </c>
      <c r="J28" s="2" t="str">
        <f>VLOOKUP($H28,$N$2:$Q$6,3,FALSE)</f>
        <v>SIL_B</v>
      </c>
      <c r="K28" s="2">
        <f>VLOOKUP($J28,$P$2:$Q$6,2,FALSE)</f>
        <v>180</v>
      </c>
      <c r="L28" s="2">
        <f>VLOOKUP($A28,'Original Nodes'!$A$2:$C$32,3,FALSE)</f>
        <v>4</v>
      </c>
    </row>
    <row r="29" spans="1:12" x14ac:dyDescent="0.2">
      <c r="A29" s="9">
        <v>860</v>
      </c>
      <c r="B29" s="9">
        <f>VLOOKUP($A29,'Original Nodes'!$A$2:$B$32,2,FALSE)</f>
        <v>27</v>
      </c>
      <c r="C29" s="9">
        <v>836</v>
      </c>
      <c r="D29" s="9">
        <f>VLOOKUP($C29,'Original Nodes'!$A$2:$B$32,2,FALSE)</f>
        <v>28</v>
      </c>
      <c r="E29" s="9">
        <v>2680</v>
      </c>
      <c r="F29" s="2">
        <f>E29*0.0003048</f>
        <v>0.81686399999999992</v>
      </c>
      <c r="G29" s="2">
        <f>F29*0.621371</f>
        <v>0.50757560054399997</v>
      </c>
      <c r="H29" s="9">
        <v>301</v>
      </c>
      <c r="I29" s="9">
        <f>VLOOKUP($H29,$N$2:$Q$6,2,FALSE)</f>
        <v>2</v>
      </c>
      <c r="J29" s="2" t="str">
        <f>VLOOKUP($H29,$N$2:$Q$6,3,FALSE)</f>
        <v>SIL_B</v>
      </c>
      <c r="K29" s="2">
        <f>VLOOKUP($J29,$P$2:$Q$6,2,FALSE)</f>
        <v>180</v>
      </c>
      <c r="L29" s="2">
        <f>VLOOKUP($A29,'Original Nodes'!$A$2:$C$32,3,FALSE)</f>
        <v>3</v>
      </c>
    </row>
    <row r="30" spans="1:12" x14ac:dyDescent="0.2">
      <c r="A30" s="9">
        <v>862</v>
      </c>
      <c r="B30" s="9">
        <f>VLOOKUP($A30,'Original Nodes'!$A$2:$B$32,2,FALSE)</f>
        <v>30</v>
      </c>
      <c r="C30" s="9">
        <v>838</v>
      </c>
      <c r="D30" s="9">
        <f>VLOOKUP($C30,'Original Nodes'!$A$2:$B$32,2,FALSE)</f>
        <v>31</v>
      </c>
      <c r="E30" s="9">
        <v>4860</v>
      </c>
      <c r="F30" s="2">
        <f>E30*0.0003048</f>
        <v>1.481328</v>
      </c>
      <c r="G30" s="2">
        <f>F30*0.621371</f>
        <v>0.92045426068799996</v>
      </c>
      <c r="H30" s="9">
        <v>304</v>
      </c>
      <c r="I30" s="9">
        <f>VLOOKUP($H30,$N$2:$Q$6,2,FALSE)</f>
        <v>5</v>
      </c>
      <c r="J30" s="2" t="str">
        <f>VLOOKUP($H30,$N$2:$Q$6,3,FALSE)</f>
        <v>SIL_E</v>
      </c>
      <c r="K30" s="2">
        <f>VLOOKUP($J30,$P$2:$Q$6,2,FALSE)</f>
        <v>180</v>
      </c>
      <c r="L30" s="2">
        <f>VLOOKUP($A30,'Original Nodes'!$A$2:$C$32,3,FALSE)</f>
        <v>2</v>
      </c>
    </row>
    <row r="31" spans="1:12" x14ac:dyDescent="0.2">
      <c r="A31" s="9">
        <v>832</v>
      </c>
      <c r="B31" s="9">
        <f>VLOOKUP($A31,'Original Nodes'!$A$2:$B$32,2,FALSE)</f>
        <v>18</v>
      </c>
      <c r="C31" s="9">
        <v>890</v>
      </c>
      <c r="D31" s="9">
        <f>VLOOKUP($C31,'Original Nodes'!$A$2:$B$32,2,FALSE)</f>
        <v>19</v>
      </c>
      <c r="E31" s="9">
        <v>10560</v>
      </c>
      <c r="F31" s="2">
        <f>E31*0.0003048</f>
        <v>3.2186879999999998</v>
      </c>
      <c r="G31" s="2">
        <f>F31*0.621371</f>
        <v>1.9999993812479999</v>
      </c>
      <c r="H31" s="9">
        <v>300</v>
      </c>
      <c r="I31" s="9">
        <f>VLOOKUP($H31,$N$2:$Q$6,2,FALSE)</f>
        <v>1</v>
      </c>
      <c r="J31" s="2" t="str">
        <f>VLOOKUP($H31,$N$2:$Q$6,3,FALSE)</f>
        <v>SIL_A</v>
      </c>
      <c r="K31" s="2">
        <f>VLOOKUP($J31,$P$2:$Q$6,2,FALSE)</f>
        <v>230</v>
      </c>
      <c r="L31" s="2">
        <f>VLOOKUP($A31,'Original Nodes'!$A$2:$C$32,3,FALSE)</f>
        <v>2</v>
      </c>
    </row>
    <row r="32" spans="1:12" x14ac:dyDescent="0.2">
      <c r="A32" s="10"/>
      <c r="B32" s="10"/>
      <c r="C32" s="10"/>
      <c r="D32" s="10"/>
      <c r="E32" s="10"/>
      <c r="F32" s="10"/>
      <c r="G32" s="11"/>
      <c r="H32" s="11"/>
      <c r="I32" s="11"/>
      <c r="J32" s="11"/>
      <c r="K32" s="11"/>
      <c r="L32" s="11"/>
    </row>
    <row r="33" spans="1:13" x14ac:dyDescent="0.2">
      <c r="A33" s="10"/>
      <c r="B33" s="10"/>
      <c r="C33" s="10"/>
      <c r="D33" s="10"/>
      <c r="E33" s="10"/>
      <c r="F33" s="10"/>
      <c r="G33" s="11"/>
      <c r="H33" s="11"/>
      <c r="I33" s="11"/>
      <c r="J33" s="11"/>
      <c r="K33" s="11"/>
      <c r="L33" s="11"/>
    </row>
    <row r="34" spans="1:13" x14ac:dyDescent="0.2">
      <c r="A34" s="10"/>
      <c r="B34" s="10"/>
      <c r="C34" s="10"/>
      <c r="D34" s="10"/>
      <c r="E34" s="10"/>
      <c r="F34" s="10"/>
      <c r="G34" s="11"/>
      <c r="H34" s="11"/>
      <c r="I34" s="11"/>
      <c r="J34" s="11"/>
      <c r="K34" s="11"/>
      <c r="L34" s="11"/>
    </row>
    <row r="35" spans="1:13" x14ac:dyDescent="0.2">
      <c r="A35" s="10"/>
      <c r="B35" s="10"/>
      <c r="C35" s="10"/>
      <c r="D35" s="10"/>
      <c r="E35" s="10"/>
      <c r="F35" s="10"/>
      <c r="G35" s="11"/>
      <c r="H35" s="11"/>
      <c r="I35" s="11"/>
      <c r="J35" s="11"/>
      <c r="K35" s="11"/>
      <c r="L35" s="11"/>
      <c r="M35" s="12"/>
    </row>
    <row r="36" spans="1:13" x14ac:dyDescent="0.2">
      <c r="A36" s="10"/>
      <c r="B36" s="10"/>
      <c r="C36" s="10"/>
      <c r="D36" s="10"/>
      <c r="E36" s="10"/>
      <c r="F36" s="10"/>
      <c r="G36" s="11"/>
      <c r="H36" s="11"/>
      <c r="I36" s="11"/>
      <c r="J36" s="11"/>
      <c r="K36" s="11"/>
      <c r="L36" s="11"/>
      <c r="M36" s="12"/>
    </row>
    <row r="37" spans="1:13" x14ac:dyDescent="0.2">
      <c r="A37" s="10"/>
      <c r="B37" s="10"/>
      <c r="C37" s="10"/>
      <c r="D37" s="10"/>
      <c r="E37" s="10"/>
      <c r="F37" s="10"/>
      <c r="G37" s="11"/>
      <c r="H37" s="11"/>
      <c r="I37" s="11"/>
      <c r="J37" s="11"/>
      <c r="K37" s="11"/>
      <c r="L37" s="11"/>
      <c r="M37" s="12"/>
    </row>
    <row r="38" spans="1:13" x14ac:dyDescent="0.2">
      <c r="A38" s="10"/>
      <c r="B38" s="10"/>
      <c r="C38" s="10"/>
      <c r="D38" s="10"/>
      <c r="E38" s="10"/>
      <c r="F38" s="10"/>
      <c r="G38" s="11"/>
      <c r="H38" s="11"/>
      <c r="I38" s="11"/>
      <c r="J38" s="11"/>
      <c r="K38" s="11"/>
      <c r="L38" s="11"/>
      <c r="M38" s="12"/>
    </row>
    <row r="39" spans="1:13" x14ac:dyDescent="0.2">
      <c r="A39" s="10"/>
      <c r="B39" s="10"/>
      <c r="C39" s="10"/>
      <c r="D39" s="10"/>
      <c r="E39" s="10"/>
      <c r="F39" s="10"/>
      <c r="G39" s="11"/>
      <c r="H39" s="11"/>
      <c r="I39" s="11"/>
      <c r="J39" s="11"/>
      <c r="K39" s="11"/>
      <c r="L39" s="11"/>
      <c r="M39" s="12"/>
    </row>
    <row r="40" spans="1:13" x14ac:dyDescent="0.2">
      <c r="A40" s="10"/>
      <c r="B40" s="10"/>
      <c r="C40" s="10"/>
      <c r="D40" s="10"/>
      <c r="E40" s="10"/>
      <c r="F40" s="10"/>
      <c r="G40" s="11"/>
      <c r="H40" s="11"/>
      <c r="I40" s="11"/>
      <c r="J40" s="11"/>
      <c r="K40" s="11"/>
      <c r="L40" s="11"/>
      <c r="M40" s="12"/>
    </row>
    <row r="41" spans="1:13" x14ac:dyDescent="0.2">
      <c r="A41" s="10"/>
      <c r="B41" s="10"/>
      <c r="C41" s="10"/>
      <c r="D41" s="10"/>
      <c r="E41" s="10"/>
      <c r="F41" s="10"/>
      <c r="G41" s="11"/>
      <c r="H41" s="11"/>
      <c r="I41" s="11"/>
      <c r="J41" s="11"/>
      <c r="K41" s="11"/>
      <c r="L41" s="11"/>
      <c r="M41" s="12"/>
    </row>
    <row r="42" spans="1:13" x14ac:dyDescent="0.2">
      <c r="A42" s="10"/>
      <c r="B42" s="10"/>
      <c r="C42" s="10"/>
      <c r="D42" s="10"/>
      <c r="E42" s="10"/>
      <c r="F42" s="10"/>
      <c r="G42" s="11"/>
      <c r="H42" s="11"/>
      <c r="I42" s="11"/>
      <c r="J42" s="11"/>
      <c r="K42" s="11"/>
      <c r="L42" s="11"/>
      <c r="M42" s="12"/>
    </row>
    <row r="43" spans="1:13" x14ac:dyDescent="0.2">
      <c r="A43" s="10"/>
      <c r="B43" s="10"/>
      <c r="C43" s="10"/>
      <c r="D43" s="10"/>
      <c r="E43" s="10"/>
      <c r="F43" s="10"/>
      <c r="G43" s="11"/>
      <c r="H43" s="11"/>
      <c r="I43" s="11"/>
      <c r="J43" s="11"/>
      <c r="K43" s="11"/>
      <c r="L43" s="11"/>
      <c r="M43" s="12"/>
    </row>
    <row r="44" spans="1:13" x14ac:dyDescent="0.2">
      <c r="A44" s="10"/>
      <c r="B44" s="10"/>
      <c r="C44" s="10"/>
      <c r="D44" s="10"/>
      <c r="E44" s="10"/>
      <c r="F44" s="10"/>
      <c r="G44" s="11"/>
      <c r="H44" s="11"/>
      <c r="I44" s="11"/>
      <c r="J44" s="11"/>
      <c r="K44" s="11"/>
      <c r="L44" s="11"/>
      <c r="M44" s="12"/>
    </row>
    <row r="45" spans="1:13" x14ac:dyDescent="0.2">
      <c r="A45" s="10"/>
      <c r="B45" s="10"/>
      <c r="C45" s="10"/>
      <c r="D45" s="10"/>
      <c r="E45" s="10"/>
      <c r="F45" s="10"/>
      <c r="G45" s="11"/>
      <c r="H45" s="11"/>
      <c r="I45" s="11"/>
      <c r="J45" s="11"/>
      <c r="K45" s="11"/>
      <c r="L45" s="11"/>
      <c r="M45" s="12"/>
    </row>
    <row r="46" spans="1:13" x14ac:dyDescent="0.2">
      <c r="A46" s="10"/>
      <c r="B46" s="10"/>
      <c r="C46" s="10"/>
      <c r="D46" s="10"/>
      <c r="E46" s="10"/>
      <c r="F46" s="10"/>
      <c r="G46" s="11"/>
      <c r="H46" s="11"/>
      <c r="I46" s="11"/>
      <c r="J46" s="11"/>
      <c r="K46" s="11"/>
      <c r="L46" s="11"/>
      <c r="M46" s="12"/>
    </row>
    <row r="47" spans="1:13" x14ac:dyDescent="0.2">
      <c r="A47" s="10"/>
      <c r="B47" s="10"/>
      <c r="C47" s="10"/>
      <c r="D47" s="10"/>
      <c r="E47" s="10"/>
      <c r="F47" s="10"/>
      <c r="G47" s="11"/>
      <c r="H47" s="11"/>
      <c r="I47" s="11"/>
      <c r="J47" s="11"/>
      <c r="K47" s="11"/>
      <c r="L47" s="11"/>
      <c r="M47" s="12"/>
    </row>
    <row r="48" spans="1:13" x14ac:dyDescent="0.2">
      <c r="A48" s="10"/>
      <c r="B48" s="10"/>
      <c r="C48" s="10"/>
      <c r="D48" s="10"/>
      <c r="E48" s="10"/>
      <c r="F48" s="10"/>
      <c r="G48" s="11"/>
      <c r="H48" s="11"/>
      <c r="I48" s="11"/>
      <c r="J48" s="11"/>
      <c r="K48" s="11"/>
      <c r="L48" s="11"/>
      <c r="M48" s="12"/>
    </row>
    <row r="49" spans="1:13" x14ac:dyDescent="0.2">
      <c r="A49" s="10"/>
      <c r="B49" s="10"/>
      <c r="C49" s="10"/>
      <c r="D49" s="10"/>
      <c r="E49" s="10"/>
      <c r="F49" s="10"/>
      <c r="G49" s="11"/>
      <c r="H49" s="11"/>
      <c r="I49" s="11"/>
      <c r="J49" s="11"/>
      <c r="K49" s="11"/>
      <c r="L49" s="11"/>
      <c r="M49" s="12"/>
    </row>
    <row r="50" spans="1:13" x14ac:dyDescent="0.2">
      <c r="A50" s="10"/>
      <c r="B50" s="10"/>
      <c r="C50" s="10"/>
      <c r="D50" s="10"/>
      <c r="E50" s="10"/>
      <c r="F50" s="10"/>
      <c r="G50" s="11"/>
      <c r="H50" s="11"/>
      <c r="I50" s="11"/>
      <c r="J50" s="11"/>
      <c r="K50" s="11"/>
      <c r="L50" s="11"/>
      <c r="M50" s="12"/>
    </row>
    <row r="51" spans="1:13" x14ac:dyDescent="0.2">
      <c r="A51" s="10"/>
      <c r="B51" s="10"/>
      <c r="C51" s="10"/>
      <c r="D51" s="10"/>
      <c r="E51" s="10"/>
      <c r="F51" s="10"/>
      <c r="G51" s="11"/>
      <c r="H51" s="11"/>
      <c r="I51" s="11"/>
      <c r="J51" s="11"/>
      <c r="K51" s="11"/>
      <c r="L51" s="11"/>
      <c r="M51" s="12"/>
    </row>
    <row r="52" spans="1:13" x14ac:dyDescent="0.2">
      <c r="A52" s="10"/>
      <c r="B52" s="10"/>
      <c r="C52" s="10"/>
      <c r="D52" s="10"/>
      <c r="E52" s="10"/>
      <c r="F52" s="10"/>
      <c r="G52" s="11"/>
      <c r="H52" s="11"/>
      <c r="I52" s="11"/>
      <c r="J52" s="11"/>
      <c r="K52" s="11"/>
      <c r="L52" s="11"/>
      <c r="M52" s="12"/>
    </row>
    <row r="53" spans="1:13" x14ac:dyDescent="0.2">
      <c r="A53" s="10"/>
      <c r="B53" s="10"/>
      <c r="C53" s="10"/>
      <c r="D53" s="10"/>
      <c r="E53" s="10"/>
      <c r="F53" s="10"/>
      <c r="G53" s="11"/>
      <c r="H53" s="11"/>
      <c r="I53" s="11"/>
      <c r="J53" s="11"/>
      <c r="K53" s="11"/>
      <c r="L53" s="11"/>
      <c r="M53" s="12"/>
    </row>
    <row r="54" spans="1:13" x14ac:dyDescent="0.2">
      <c r="A54" s="10"/>
      <c r="B54" s="10"/>
      <c r="C54" s="10"/>
      <c r="D54" s="10"/>
      <c r="E54" s="10"/>
      <c r="F54" s="10"/>
      <c r="G54" s="11"/>
      <c r="H54" s="11"/>
      <c r="I54" s="11"/>
      <c r="J54" s="11"/>
      <c r="K54" s="11"/>
      <c r="L54" s="11"/>
      <c r="M54" s="12"/>
    </row>
    <row r="55" spans="1:13" x14ac:dyDescent="0.2">
      <c r="A55" s="10"/>
      <c r="B55" s="10"/>
      <c r="C55" s="10"/>
      <c r="D55" s="10"/>
      <c r="E55" s="10"/>
      <c r="F55" s="10"/>
      <c r="G55" s="11"/>
      <c r="H55" s="11"/>
      <c r="I55" s="11"/>
      <c r="J55" s="11"/>
      <c r="K55" s="11"/>
      <c r="L55" s="11"/>
      <c r="M55" s="12"/>
    </row>
    <row r="56" spans="1:13" x14ac:dyDescent="0.2">
      <c r="A56" s="10"/>
      <c r="B56" s="10"/>
      <c r="C56" s="10"/>
      <c r="D56" s="10"/>
      <c r="E56" s="10"/>
      <c r="F56" s="10"/>
      <c r="G56" s="11"/>
      <c r="H56" s="11"/>
      <c r="I56" s="11"/>
      <c r="J56" s="11"/>
      <c r="K56" s="11"/>
      <c r="L56" s="11"/>
      <c r="M56" s="12"/>
    </row>
    <row r="57" spans="1:13" x14ac:dyDescent="0.2">
      <c r="A57" s="10"/>
      <c r="B57" s="10"/>
      <c r="C57" s="10"/>
      <c r="D57" s="10"/>
      <c r="E57" s="10"/>
      <c r="F57" s="10"/>
      <c r="G57" s="11"/>
      <c r="H57" s="11"/>
      <c r="I57" s="11"/>
      <c r="J57" s="11"/>
      <c r="K57" s="11"/>
      <c r="L57" s="11"/>
      <c r="M57" s="12"/>
    </row>
    <row r="58" spans="1:13" x14ac:dyDescent="0.2">
      <c r="A58" s="10"/>
      <c r="B58" s="10"/>
      <c r="C58" s="10"/>
      <c r="D58" s="10"/>
      <c r="E58" s="10"/>
      <c r="F58" s="10"/>
      <c r="G58" s="11"/>
      <c r="H58" s="11"/>
      <c r="I58" s="11"/>
      <c r="J58" s="11"/>
      <c r="K58" s="11"/>
      <c r="L58" s="11"/>
      <c r="M58" s="12"/>
    </row>
    <row r="59" spans="1:13" x14ac:dyDescent="0.2">
      <c r="A59" s="10"/>
      <c r="B59" s="10"/>
      <c r="C59" s="10"/>
      <c r="D59" s="10"/>
      <c r="E59" s="10"/>
      <c r="F59" s="10"/>
      <c r="G59" s="11"/>
      <c r="H59" s="11"/>
      <c r="I59" s="11"/>
      <c r="J59" s="11"/>
      <c r="K59" s="11"/>
      <c r="L59" s="11"/>
      <c r="M59" s="12"/>
    </row>
    <row r="60" spans="1:13" x14ac:dyDescent="0.2">
      <c r="A60" s="10"/>
      <c r="B60" s="10"/>
      <c r="C60" s="10"/>
      <c r="D60" s="10"/>
      <c r="E60" s="10"/>
      <c r="F60" s="10"/>
      <c r="G60" s="11"/>
      <c r="H60" s="11"/>
      <c r="I60" s="11"/>
      <c r="J60" s="11"/>
      <c r="K60" s="11"/>
      <c r="L60" s="11"/>
      <c r="M60" s="12"/>
    </row>
    <row r="61" spans="1:13" x14ac:dyDescent="0.2">
      <c r="A61" s="10"/>
      <c r="B61" s="10"/>
      <c r="C61" s="10"/>
      <c r="D61" s="10"/>
      <c r="E61" s="10"/>
      <c r="F61" s="10"/>
      <c r="G61" s="11"/>
      <c r="H61" s="11"/>
      <c r="I61" s="11"/>
      <c r="J61" s="11"/>
      <c r="K61" s="11"/>
      <c r="L61" s="11"/>
      <c r="M61" s="12"/>
    </row>
    <row r="62" spans="1:13" x14ac:dyDescent="0.2">
      <c r="A62" s="10"/>
      <c r="B62" s="10"/>
      <c r="C62" s="10"/>
      <c r="D62" s="10"/>
      <c r="E62" s="10"/>
      <c r="F62" s="10"/>
      <c r="G62" s="11"/>
      <c r="H62" s="11"/>
      <c r="I62" s="11"/>
      <c r="J62" s="11"/>
      <c r="K62" s="11"/>
      <c r="L62" s="11"/>
      <c r="M62" s="12"/>
    </row>
    <row r="63" spans="1:13" x14ac:dyDescent="0.2">
      <c r="A63" s="10"/>
      <c r="B63" s="10"/>
      <c r="C63" s="10"/>
      <c r="D63" s="10"/>
      <c r="E63" s="10"/>
      <c r="F63" s="10"/>
      <c r="G63" s="11"/>
      <c r="H63" s="11"/>
      <c r="I63" s="11"/>
      <c r="J63" s="11"/>
      <c r="K63" s="11"/>
      <c r="L63" s="11"/>
      <c r="M63" s="12"/>
    </row>
    <row r="64" spans="1:13" x14ac:dyDescent="0.2">
      <c r="A64" s="10"/>
      <c r="B64" s="10"/>
      <c r="C64" s="10"/>
      <c r="D64" s="10"/>
      <c r="E64" s="10"/>
      <c r="F64" s="10"/>
      <c r="G64" s="11"/>
      <c r="H64" s="11"/>
      <c r="I64" s="11"/>
      <c r="J64" s="11"/>
      <c r="K64" s="11"/>
      <c r="L64" s="11"/>
      <c r="M64" s="12"/>
    </row>
    <row r="65" spans="1:13" x14ac:dyDescent="0.2">
      <c r="A65" s="10"/>
      <c r="B65" s="10"/>
      <c r="C65" s="10"/>
      <c r="D65" s="10"/>
      <c r="E65" s="10"/>
      <c r="F65" s="10"/>
      <c r="G65" s="11"/>
      <c r="H65" s="11"/>
      <c r="I65" s="11"/>
      <c r="J65" s="11"/>
      <c r="K65" s="11"/>
      <c r="L65" s="11"/>
      <c r="M65" s="12"/>
    </row>
    <row r="66" spans="1:13" x14ac:dyDescent="0.2">
      <c r="A66" s="10"/>
      <c r="B66" s="10"/>
      <c r="C66" s="10"/>
      <c r="D66" s="10"/>
      <c r="E66" s="10"/>
      <c r="F66" s="10"/>
      <c r="G66" s="11"/>
      <c r="H66" s="11"/>
      <c r="I66" s="11"/>
      <c r="J66" s="11"/>
      <c r="K66" s="11"/>
      <c r="L66" s="11"/>
      <c r="M66" s="12"/>
    </row>
    <row r="67" spans="1:13" x14ac:dyDescent="0.2">
      <c r="A67" s="10"/>
      <c r="B67" s="10"/>
      <c r="C67" s="10"/>
      <c r="D67" s="10"/>
      <c r="E67" s="10"/>
      <c r="F67" s="10"/>
      <c r="G67" s="11"/>
      <c r="H67" s="11"/>
      <c r="I67" s="11"/>
      <c r="J67" s="11"/>
      <c r="K67" s="11"/>
      <c r="L67" s="11"/>
      <c r="M67" s="12"/>
    </row>
    <row r="68" spans="1:13" x14ac:dyDescent="0.2">
      <c r="A68" s="10"/>
      <c r="B68" s="10"/>
      <c r="C68" s="10"/>
      <c r="D68" s="10"/>
      <c r="E68" s="10"/>
      <c r="F68" s="10"/>
      <c r="G68" s="11"/>
      <c r="H68" s="11"/>
      <c r="I68" s="11"/>
      <c r="J68" s="11"/>
      <c r="K68" s="11"/>
      <c r="L68" s="11"/>
      <c r="M68" s="12"/>
    </row>
    <row r="69" spans="1:13" x14ac:dyDescent="0.2">
      <c r="A69" s="10"/>
      <c r="B69" s="10"/>
      <c r="C69" s="10"/>
      <c r="D69" s="10"/>
      <c r="E69" s="10"/>
      <c r="F69" s="10"/>
      <c r="G69" s="11"/>
      <c r="H69" s="11"/>
      <c r="I69" s="11"/>
      <c r="J69" s="11"/>
      <c r="K69" s="11"/>
      <c r="L69" s="11"/>
      <c r="M69" s="12"/>
    </row>
    <row r="70" spans="1:13" x14ac:dyDescent="0.2">
      <c r="A70" s="10"/>
      <c r="B70" s="10"/>
      <c r="C70" s="10"/>
      <c r="D70" s="10"/>
      <c r="E70" s="10"/>
      <c r="F70" s="10"/>
      <c r="G70" s="11"/>
      <c r="H70" s="11"/>
      <c r="I70" s="11"/>
      <c r="J70" s="11"/>
      <c r="K70" s="11"/>
      <c r="L70" s="11"/>
      <c r="M70" s="12"/>
    </row>
    <row r="71" spans="1:13" x14ac:dyDescent="0.2">
      <c r="A71" s="10"/>
      <c r="B71" s="10"/>
      <c r="C71" s="10"/>
      <c r="D71" s="10"/>
      <c r="E71" s="10"/>
      <c r="F71" s="10"/>
      <c r="G71" s="11"/>
      <c r="H71" s="11"/>
      <c r="I71" s="11"/>
      <c r="J71" s="11"/>
      <c r="K71" s="11"/>
      <c r="L71" s="11"/>
      <c r="M71" s="12"/>
    </row>
    <row r="72" spans="1:13" x14ac:dyDescent="0.2">
      <c r="A72" s="10"/>
      <c r="B72" s="10"/>
      <c r="C72" s="10"/>
      <c r="D72" s="10"/>
      <c r="E72" s="10"/>
      <c r="F72" s="10"/>
      <c r="G72" s="11"/>
      <c r="H72" s="11"/>
      <c r="I72" s="11"/>
      <c r="J72" s="11"/>
      <c r="K72" s="11"/>
      <c r="L72" s="11"/>
      <c r="M72" s="12"/>
    </row>
    <row r="73" spans="1:13" x14ac:dyDescent="0.2">
      <c r="A73" s="10"/>
      <c r="B73" s="10"/>
      <c r="C73" s="10"/>
      <c r="D73" s="10"/>
      <c r="E73" s="10"/>
      <c r="F73" s="10"/>
      <c r="G73" s="11"/>
      <c r="H73" s="11"/>
      <c r="I73" s="11"/>
      <c r="J73" s="11"/>
      <c r="K73" s="11"/>
      <c r="L73" s="11"/>
      <c r="M73" s="12"/>
    </row>
    <row r="74" spans="1:13" x14ac:dyDescent="0.2">
      <c r="A74" s="10"/>
      <c r="B74" s="10"/>
      <c r="C74" s="10"/>
      <c r="D74" s="10"/>
      <c r="E74" s="10"/>
      <c r="F74" s="10"/>
      <c r="G74" s="11"/>
      <c r="H74" s="11"/>
      <c r="I74" s="11"/>
      <c r="J74" s="11"/>
      <c r="K74" s="11"/>
      <c r="L74" s="11"/>
      <c r="M74" s="12"/>
    </row>
    <row r="75" spans="1:13" x14ac:dyDescent="0.2">
      <c r="A75" s="10"/>
      <c r="B75" s="10"/>
      <c r="C75" s="10"/>
      <c r="D75" s="10"/>
      <c r="E75" s="10"/>
      <c r="F75" s="10"/>
      <c r="G75" s="11"/>
      <c r="H75" s="11"/>
      <c r="I75" s="11"/>
      <c r="J75" s="11"/>
      <c r="K75" s="11"/>
      <c r="L75" s="11"/>
      <c r="M75" s="12"/>
    </row>
    <row r="76" spans="1:13" x14ac:dyDescent="0.2">
      <c r="A76" s="10"/>
      <c r="B76" s="10"/>
      <c r="C76" s="10"/>
      <c r="D76" s="10"/>
      <c r="E76" s="10"/>
      <c r="F76" s="10"/>
      <c r="G76" s="11"/>
      <c r="H76" s="11"/>
      <c r="I76" s="11"/>
      <c r="J76" s="11"/>
      <c r="K76" s="11"/>
      <c r="L76" s="11"/>
      <c r="M76" s="12"/>
    </row>
    <row r="77" spans="1:13" x14ac:dyDescent="0.2">
      <c r="A77" s="10"/>
      <c r="B77" s="10"/>
      <c r="C77" s="10"/>
      <c r="D77" s="10"/>
      <c r="E77" s="10"/>
      <c r="F77" s="10"/>
      <c r="G77" s="11"/>
      <c r="H77" s="11"/>
      <c r="I77" s="11"/>
      <c r="J77" s="11"/>
      <c r="K77" s="11"/>
      <c r="L77" s="11"/>
      <c r="M77" s="12"/>
    </row>
    <row r="78" spans="1:13" x14ac:dyDescent="0.2">
      <c r="A78" s="10"/>
      <c r="B78" s="10"/>
      <c r="C78" s="10"/>
      <c r="D78" s="10"/>
      <c r="E78" s="10"/>
      <c r="F78" s="10"/>
      <c r="G78" s="11"/>
      <c r="H78" s="11"/>
      <c r="I78" s="11"/>
      <c r="J78" s="11"/>
      <c r="K78" s="11"/>
      <c r="L78" s="11"/>
      <c r="M78" s="12"/>
    </row>
    <row r="79" spans="1:13" x14ac:dyDescent="0.2">
      <c r="A79" s="10"/>
      <c r="B79" s="10"/>
      <c r="C79" s="10"/>
      <c r="D79" s="10"/>
      <c r="E79" s="10"/>
      <c r="F79" s="10"/>
      <c r="G79" s="11"/>
      <c r="H79" s="11"/>
      <c r="I79" s="11"/>
      <c r="J79" s="11"/>
      <c r="K79" s="11"/>
      <c r="L79" s="11"/>
      <c r="M79" s="12"/>
    </row>
    <row r="80" spans="1:13" x14ac:dyDescent="0.2">
      <c r="A80" s="10"/>
      <c r="B80" s="10"/>
      <c r="C80" s="10"/>
      <c r="D80" s="10"/>
      <c r="E80" s="10"/>
      <c r="F80" s="10"/>
      <c r="G80" s="11"/>
      <c r="H80" s="11"/>
      <c r="I80" s="11"/>
      <c r="J80" s="11"/>
      <c r="K80" s="11"/>
      <c r="L80" s="11"/>
      <c r="M80" s="12"/>
    </row>
    <row r="81" spans="1:13" x14ac:dyDescent="0.2">
      <c r="A81" s="10"/>
      <c r="B81" s="10"/>
      <c r="C81" s="10"/>
      <c r="D81" s="10"/>
      <c r="E81" s="10"/>
      <c r="F81" s="10"/>
      <c r="G81" s="11"/>
      <c r="H81" s="11"/>
      <c r="I81" s="11"/>
      <c r="J81" s="11"/>
      <c r="K81" s="11"/>
      <c r="L81" s="11"/>
      <c r="M81" s="12"/>
    </row>
    <row r="82" spans="1:13" x14ac:dyDescent="0.2">
      <c r="A82" s="10"/>
      <c r="B82" s="10"/>
      <c r="C82" s="10"/>
      <c r="D82" s="10"/>
      <c r="E82" s="10"/>
      <c r="F82" s="10"/>
      <c r="G82" s="11"/>
      <c r="H82" s="11"/>
      <c r="I82" s="11"/>
      <c r="J82" s="11"/>
      <c r="K82" s="11"/>
      <c r="L82" s="11"/>
      <c r="M82" s="12"/>
    </row>
    <row r="83" spans="1:13" x14ac:dyDescent="0.2">
      <c r="A83" s="10"/>
      <c r="B83" s="10"/>
      <c r="C83" s="10"/>
      <c r="D83" s="10"/>
      <c r="E83" s="10"/>
      <c r="F83" s="10"/>
      <c r="G83" s="11"/>
      <c r="H83" s="11"/>
      <c r="I83" s="11"/>
      <c r="J83" s="11"/>
      <c r="K83" s="11"/>
      <c r="L83" s="11"/>
      <c r="M83" s="12"/>
    </row>
    <row r="84" spans="1:13" x14ac:dyDescent="0.2">
      <c r="A84" s="10"/>
      <c r="B84" s="10"/>
      <c r="C84" s="10"/>
      <c r="D84" s="10"/>
      <c r="E84" s="10"/>
      <c r="F84" s="10"/>
      <c r="G84" s="11"/>
      <c r="H84" s="11"/>
      <c r="I84" s="11"/>
      <c r="J84" s="11"/>
      <c r="K84" s="11"/>
      <c r="L84" s="11"/>
      <c r="M84" s="12"/>
    </row>
    <row r="85" spans="1:13" x14ac:dyDescent="0.2">
      <c r="A85" s="10"/>
      <c r="B85" s="10"/>
      <c r="C85" s="10"/>
      <c r="D85" s="10"/>
      <c r="E85" s="10"/>
      <c r="F85" s="10"/>
      <c r="G85" s="11"/>
      <c r="H85" s="11"/>
      <c r="I85" s="11"/>
      <c r="J85" s="11"/>
      <c r="K85" s="11"/>
      <c r="L85" s="11"/>
      <c r="M85" s="12"/>
    </row>
    <row r="86" spans="1:13" x14ac:dyDescent="0.2">
      <c r="A86" s="10"/>
      <c r="B86" s="10"/>
      <c r="C86" s="10"/>
      <c r="D86" s="10"/>
      <c r="E86" s="10"/>
      <c r="F86" s="10"/>
      <c r="G86" s="11"/>
      <c r="H86" s="11"/>
      <c r="I86" s="11"/>
      <c r="J86" s="11"/>
      <c r="K86" s="11"/>
      <c r="L86" s="11"/>
      <c r="M86" s="12"/>
    </row>
    <row r="87" spans="1:13" x14ac:dyDescent="0.2">
      <c r="A87" s="10"/>
      <c r="B87" s="10"/>
      <c r="C87" s="10"/>
      <c r="D87" s="10"/>
      <c r="E87" s="10"/>
      <c r="F87" s="10"/>
      <c r="G87" s="11"/>
      <c r="H87" s="11"/>
      <c r="I87" s="11"/>
      <c r="J87" s="11"/>
      <c r="K87" s="11"/>
      <c r="L87" s="11"/>
      <c r="M87" s="12"/>
    </row>
    <row r="88" spans="1:13" x14ac:dyDescent="0.2">
      <c r="A88" s="10"/>
      <c r="B88" s="10"/>
      <c r="C88" s="10"/>
      <c r="D88" s="10"/>
      <c r="E88" s="10"/>
      <c r="F88" s="10"/>
      <c r="G88" s="11"/>
      <c r="H88" s="11"/>
      <c r="I88" s="11"/>
      <c r="J88" s="11"/>
      <c r="K88" s="11"/>
      <c r="L88" s="11"/>
      <c r="M88" s="12"/>
    </row>
    <row r="89" spans="1:13" x14ac:dyDescent="0.2">
      <c r="A89" s="10"/>
      <c r="B89" s="10"/>
      <c r="C89" s="10"/>
      <c r="D89" s="10"/>
      <c r="E89" s="10"/>
      <c r="F89" s="10"/>
      <c r="G89" s="11"/>
      <c r="H89" s="11"/>
      <c r="I89" s="11"/>
      <c r="J89" s="11"/>
      <c r="K89" s="11"/>
      <c r="L89" s="11"/>
      <c r="M89" s="12"/>
    </row>
    <row r="90" spans="1:13" x14ac:dyDescent="0.2">
      <c r="A90" s="10"/>
      <c r="B90" s="10"/>
      <c r="C90" s="10"/>
      <c r="D90" s="10"/>
      <c r="E90" s="10"/>
      <c r="F90" s="10"/>
      <c r="G90" s="11"/>
      <c r="H90" s="11"/>
      <c r="I90" s="11"/>
      <c r="J90" s="11"/>
      <c r="K90" s="11"/>
      <c r="L90" s="11"/>
      <c r="M90" s="12"/>
    </row>
    <row r="91" spans="1:13" x14ac:dyDescent="0.2">
      <c r="A91" s="10"/>
      <c r="B91" s="10"/>
      <c r="C91" s="10"/>
      <c r="D91" s="10"/>
      <c r="E91" s="10"/>
      <c r="F91" s="10"/>
      <c r="G91" s="11"/>
      <c r="H91" s="11"/>
      <c r="I91" s="11"/>
      <c r="J91" s="11"/>
      <c r="K91" s="11"/>
      <c r="L91" s="11"/>
      <c r="M91" s="12"/>
    </row>
    <row r="92" spans="1:13" x14ac:dyDescent="0.2">
      <c r="A92" s="10"/>
      <c r="B92" s="10"/>
      <c r="C92" s="10"/>
      <c r="D92" s="10"/>
      <c r="E92" s="10"/>
      <c r="F92" s="10"/>
      <c r="G92" s="11"/>
      <c r="H92" s="11"/>
      <c r="I92" s="11"/>
      <c r="J92" s="11"/>
      <c r="K92" s="11"/>
      <c r="L92" s="11"/>
      <c r="M92" s="12"/>
    </row>
    <row r="93" spans="1:13" x14ac:dyDescent="0.2">
      <c r="A93" s="10"/>
      <c r="B93" s="10"/>
      <c r="C93" s="10"/>
      <c r="D93" s="10"/>
      <c r="E93" s="10"/>
      <c r="F93" s="10"/>
      <c r="G93" s="11"/>
      <c r="H93" s="11"/>
      <c r="I93" s="11"/>
      <c r="J93" s="11"/>
      <c r="K93" s="11"/>
      <c r="L93" s="11"/>
      <c r="M93" s="12"/>
    </row>
    <row r="94" spans="1:13" x14ac:dyDescent="0.2">
      <c r="A94" s="10"/>
      <c r="B94" s="10"/>
      <c r="C94" s="10"/>
      <c r="D94" s="10"/>
      <c r="E94" s="10"/>
      <c r="F94" s="10"/>
      <c r="G94" s="11"/>
      <c r="H94" s="11"/>
      <c r="I94" s="11"/>
      <c r="J94" s="11"/>
      <c r="K94" s="11"/>
      <c r="L94" s="11"/>
      <c r="M94" s="12"/>
    </row>
    <row r="95" spans="1:13" x14ac:dyDescent="0.2">
      <c r="A95" s="10"/>
      <c r="B95" s="10"/>
      <c r="C95" s="10"/>
      <c r="D95" s="10"/>
      <c r="E95" s="10"/>
      <c r="F95" s="10"/>
      <c r="G95" s="11"/>
      <c r="H95" s="11"/>
      <c r="I95" s="11"/>
      <c r="J95" s="11"/>
      <c r="K95" s="11"/>
      <c r="L95" s="11"/>
      <c r="M95" s="12"/>
    </row>
    <row r="96" spans="1:13" x14ac:dyDescent="0.2">
      <c r="A96" s="10"/>
      <c r="B96" s="10"/>
      <c r="C96" s="10"/>
      <c r="D96" s="10"/>
      <c r="E96" s="10"/>
      <c r="F96" s="10"/>
      <c r="G96" s="11"/>
      <c r="H96" s="11"/>
      <c r="I96" s="11"/>
      <c r="J96" s="11"/>
      <c r="K96" s="11"/>
      <c r="L96" s="11"/>
      <c r="M96" s="12"/>
    </row>
    <row r="97" spans="1:13" x14ac:dyDescent="0.2">
      <c r="A97" s="10"/>
      <c r="B97" s="10"/>
      <c r="C97" s="10"/>
      <c r="D97" s="10"/>
      <c r="E97" s="10"/>
      <c r="F97" s="10"/>
      <c r="G97" s="11"/>
      <c r="H97" s="11"/>
      <c r="I97" s="11"/>
      <c r="J97" s="11"/>
      <c r="K97" s="11"/>
      <c r="L97" s="11"/>
      <c r="M97" s="12"/>
    </row>
    <row r="98" spans="1:13" x14ac:dyDescent="0.2">
      <c r="A98" s="10"/>
      <c r="B98" s="10"/>
      <c r="C98" s="10"/>
      <c r="D98" s="10"/>
      <c r="E98" s="10"/>
      <c r="F98" s="10"/>
      <c r="G98" s="11"/>
      <c r="H98" s="11"/>
      <c r="I98" s="11"/>
      <c r="J98" s="11"/>
      <c r="K98" s="11"/>
      <c r="L98" s="11"/>
      <c r="M98" s="12"/>
    </row>
    <row r="99" spans="1:13" x14ac:dyDescent="0.2">
      <c r="A99" s="10"/>
      <c r="B99" s="10"/>
      <c r="C99" s="10"/>
      <c r="D99" s="10"/>
      <c r="E99" s="10"/>
      <c r="F99" s="10"/>
      <c r="G99" s="11"/>
      <c r="H99" s="11"/>
      <c r="I99" s="11"/>
      <c r="J99" s="11"/>
      <c r="K99" s="11"/>
      <c r="L99" s="11"/>
      <c r="M99" s="12"/>
    </row>
    <row r="100" spans="1:13" x14ac:dyDescent="0.2">
      <c r="A100" s="10"/>
      <c r="B100" s="10"/>
      <c r="C100" s="10"/>
      <c r="D100" s="10"/>
      <c r="E100" s="10"/>
      <c r="F100" s="10"/>
      <c r="G100" s="11"/>
      <c r="H100" s="11"/>
      <c r="I100" s="11"/>
      <c r="J100" s="11"/>
      <c r="K100" s="11"/>
      <c r="L100" s="11"/>
      <c r="M100" s="12"/>
    </row>
    <row r="101" spans="1:13" x14ac:dyDescent="0.2">
      <c r="A101" s="10"/>
      <c r="B101" s="10"/>
      <c r="C101" s="10"/>
      <c r="D101" s="10"/>
      <c r="E101" s="10"/>
      <c r="F101" s="10"/>
      <c r="G101" s="11"/>
      <c r="H101" s="11"/>
      <c r="I101" s="11"/>
      <c r="J101" s="11"/>
      <c r="K101" s="11"/>
      <c r="L101" s="11"/>
      <c r="M101" s="12"/>
    </row>
    <row r="102" spans="1:13" x14ac:dyDescent="0.2">
      <c r="A102" s="10"/>
      <c r="B102" s="10"/>
      <c r="C102" s="10"/>
      <c r="D102" s="10"/>
      <c r="E102" s="10"/>
      <c r="F102" s="10"/>
      <c r="G102" s="11"/>
      <c r="H102" s="11"/>
      <c r="I102" s="11"/>
      <c r="J102" s="11"/>
      <c r="K102" s="11"/>
      <c r="L102" s="11"/>
      <c r="M102" s="12"/>
    </row>
    <row r="103" spans="1:13" x14ac:dyDescent="0.2">
      <c r="A103" s="10"/>
      <c r="B103" s="10"/>
      <c r="C103" s="10"/>
      <c r="D103" s="10"/>
      <c r="E103" s="10"/>
      <c r="F103" s="10"/>
      <c r="G103" s="11"/>
      <c r="H103" s="11"/>
      <c r="I103" s="11"/>
      <c r="J103" s="11"/>
      <c r="K103" s="11"/>
      <c r="L103" s="11"/>
      <c r="M103" s="12"/>
    </row>
    <row r="104" spans="1:13" x14ac:dyDescent="0.2">
      <c r="A104" s="10"/>
      <c r="B104" s="10"/>
      <c r="C104" s="10"/>
      <c r="D104" s="10"/>
      <c r="E104" s="10"/>
      <c r="F104" s="10"/>
      <c r="G104" s="11"/>
      <c r="H104" s="11"/>
      <c r="I104" s="11"/>
      <c r="J104" s="11"/>
      <c r="K104" s="11"/>
      <c r="L104" s="11"/>
      <c r="M104" s="12"/>
    </row>
    <row r="105" spans="1:13" x14ac:dyDescent="0.2">
      <c r="A105" s="10"/>
      <c r="B105" s="10"/>
      <c r="C105" s="10"/>
      <c r="D105" s="10"/>
      <c r="E105" s="10"/>
      <c r="F105" s="10"/>
      <c r="G105" s="11"/>
      <c r="H105" s="11"/>
      <c r="I105" s="11"/>
      <c r="J105" s="11"/>
      <c r="K105" s="11"/>
      <c r="L105" s="11"/>
      <c r="M105" s="12"/>
    </row>
    <row r="106" spans="1:13" x14ac:dyDescent="0.2">
      <c r="A106" s="10"/>
      <c r="B106" s="10"/>
      <c r="C106" s="10"/>
      <c r="D106" s="10"/>
      <c r="E106" s="10"/>
      <c r="F106" s="10"/>
      <c r="G106" s="11"/>
      <c r="H106" s="11"/>
      <c r="I106" s="11"/>
      <c r="J106" s="11"/>
      <c r="K106" s="11"/>
      <c r="L106" s="11"/>
      <c r="M106" s="12"/>
    </row>
    <row r="107" spans="1:13" x14ac:dyDescent="0.2">
      <c r="A107" s="10"/>
      <c r="B107" s="10"/>
      <c r="C107" s="10"/>
      <c r="D107" s="10"/>
      <c r="E107" s="10"/>
      <c r="F107" s="10"/>
      <c r="G107" s="11"/>
      <c r="H107" s="11"/>
      <c r="I107" s="11"/>
      <c r="J107" s="11"/>
      <c r="K107" s="11"/>
      <c r="L107" s="11"/>
      <c r="M107" s="12"/>
    </row>
    <row r="108" spans="1:13" x14ac:dyDescent="0.2">
      <c r="A108" s="10"/>
      <c r="B108" s="10"/>
      <c r="C108" s="10"/>
      <c r="D108" s="10"/>
      <c r="E108" s="10"/>
      <c r="F108" s="10"/>
      <c r="G108" s="11"/>
      <c r="H108" s="11"/>
      <c r="I108" s="11"/>
      <c r="J108" s="11"/>
      <c r="K108" s="11"/>
      <c r="L108" s="11"/>
      <c r="M108" s="12"/>
    </row>
    <row r="109" spans="1:13" x14ac:dyDescent="0.2">
      <c r="A109" s="10"/>
      <c r="B109" s="10"/>
      <c r="C109" s="10"/>
      <c r="D109" s="10"/>
      <c r="E109" s="10"/>
      <c r="F109" s="10"/>
      <c r="G109" s="11"/>
      <c r="H109" s="11"/>
      <c r="I109" s="11"/>
      <c r="J109" s="11"/>
      <c r="K109" s="11"/>
      <c r="L109" s="11"/>
      <c r="M109" s="12"/>
    </row>
    <row r="110" spans="1:13" x14ac:dyDescent="0.2">
      <c r="A110" s="10"/>
      <c r="B110" s="10"/>
      <c r="C110" s="10"/>
      <c r="D110" s="10"/>
      <c r="E110" s="10"/>
      <c r="F110" s="10"/>
      <c r="G110" s="11"/>
      <c r="H110" s="11"/>
      <c r="I110" s="11"/>
      <c r="J110" s="11"/>
      <c r="K110" s="11"/>
      <c r="L110" s="11"/>
      <c r="M110" s="12"/>
    </row>
    <row r="111" spans="1:13" x14ac:dyDescent="0.2">
      <c r="A111" s="10"/>
      <c r="B111" s="10"/>
      <c r="C111" s="10"/>
      <c r="D111" s="10"/>
      <c r="E111" s="10"/>
      <c r="F111" s="10"/>
      <c r="G111" s="11"/>
      <c r="H111" s="11"/>
      <c r="I111" s="11"/>
      <c r="J111" s="11"/>
      <c r="K111" s="11"/>
      <c r="L111" s="11"/>
      <c r="M111" s="12"/>
    </row>
    <row r="112" spans="1:13" x14ac:dyDescent="0.2">
      <c r="A112" s="10"/>
      <c r="B112" s="10"/>
      <c r="C112" s="10"/>
      <c r="D112" s="10"/>
      <c r="E112" s="10"/>
      <c r="F112" s="10"/>
      <c r="G112" s="11"/>
      <c r="H112" s="11"/>
      <c r="I112" s="11"/>
      <c r="J112" s="11"/>
      <c r="K112" s="11"/>
      <c r="L112" s="11"/>
      <c r="M112" s="12"/>
    </row>
    <row r="113" spans="1:13" x14ac:dyDescent="0.2">
      <c r="A113" s="10"/>
      <c r="B113" s="10"/>
      <c r="C113" s="10"/>
      <c r="D113" s="10"/>
      <c r="E113" s="10"/>
      <c r="F113" s="10"/>
      <c r="G113" s="11"/>
      <c r="H113" s="11"/>
      <c r="I113" s="11"/>
      <c r="J113" s="11"/>
      <c r="K113" s="11"/>
      <c r="L113" s="11"/>
      <c r="M113" s="12"/>
    </row>
    <row r="114" spans="1:13" x14ac:dyDescent="0.2">
      <c r="A114" s="10"/>
      <c r="B114" s="10"/>
      <c r="C114" s="10"/>
      <c r="D114" s="10"/>
      <c r="E114" s="10"/>
      <c r="F114" s="10"/>
      <c r="G114" s="11"/>
      <c r="H114" s="11"/>
      <c r="I114" s="11"/>
      <c r="J114" s="11"/>
      <c r="K114" s="11"/>
      <c r="L114" s="11"/>
      <c r="M114" s="12"/>
    </row>
    <row r="115" spans="1:13" x14ac:dyDescent="0.2">
      <c r="A115" s="10"/>
      <c r="B115" s="10"/>
      <c r="C115" s="10"/>
      <c r="D115" s="10"/>
      <c r="E115" s="10"/>
      <c r="F115" s="10"/>
      <c r="G115" s="11"/>
      <c r="H115" s="11"/>
      <c r="I115" s="11"/>
      <c r="J115" s="11"/>
      <c r="K115" s="11"/>
      <c r="L115" s="11"/>
      <c r="M115" s="12"/>
    </row>
    <row r="116" spans="1:13" x14ac:dyDescent="0.2">
      <c r="A116" s="10"/>
      <c r="B116" s="10"/>
      <c r="C116" s="10"/>
      <c r="D116" s="10"/>
      <c r="E116" s="10"/>
      <c r="F116" s="10"/>
      <c r="G116" s="11"/>
      <c r="H116" s="11"/>
      <c r="I116" s="11"/>
      <c r="J116" s="11"/>
      <c r="K116" s="11"/>
      <c r="L116" s="11"/>
      <c r="M116" s="12"/>
    </row>
    <row r="117" spans="1:13" x14ac:dyDescent="0.2">
      <c r="A117" s="13"/>
      <c r="B117" s="13"/>
      <c r="C117" s="13"/>
      <c r="D117" s="13"/>
      <c r="E117" s="14"/>
      <c r="F117" s="14"/>
      <c r="G117" s="11"/>
      <c r="H117" s="11"/>
      <c r="I117" s="11"/>
      <c r="J117" s="11"/>
      <c r="K117" s="11"/>
      <c r="L117" s="11"/>
      <c r="M117" s="12"/>
    </row>
    <row r="118" spans="1:13" x14ac:dyDescent="0.2">
      <c r="A118" s="13"/>
      <c r="B118" s="13"/>
      <c r="C118" s="13"/>
      <c r="D118" s="13"/>
      <c r="E118" s="14"/>
      <c r="F118" s="14"/>
      <c r="G118" s="11"/>
      <c r="H118" s="11"/>
      <c r="I118" s="11"/>
      <c r="J118" s="11"/>
      <c r="K118" s="11"/>
      <c r="L118" s="11"/>
      <c r="M118" s="12"/>
    </row>
    <row r="119" spans="1:13" x14ac:dyDescent="0.2">
      <c r="A119" s="13"/>
      <c r="B119" s="13"/>
      <c r="C119" s="13"/>
      <c r="D119" s="13"/>
      <c r="E119" s="14"/>
      <c r="F119" s="14"/>
      <c r="G119" s="11"/>
      <c r="H119" s="11"/>
      <c r="I119" s="11"/>
      <c r="J119" s="11"/>
      <c r="K119" s="11"/>
      <c r="L119" s="11"/>
      <c r="M119" s="12"/>
    </row>
    <row r="120" spans="1:13" x14ac:dyDescent="0.2">
      <c r="A120" s="13"/>
      <c r="B120" s="13"/>
      <c r="C120" s="13"/>
      <c r="D120" s="13"/>
      <c r="E120" s="14"/>
      <c r="F120" s="14"/>
      <c r="G120" s="11"/>
      <c r="H120" s="11"/>
      <c r="I120" s="11"/>
      <c r="J120" s="11"/>
      <c r="K120" s="11"/>
      <c r="L120" s="11"/>
      <c r="M120" s="12"/>
    </row>
    <row r="121" spans="1:13" x14ac:dyDescent="0.2">
      <c r="A121" s="13"/>
      <c r="B121" s="13"/>
      <c r="C121" s="13"/>
      <c r="D121" s="13"/>
      <c r="E121" s="14"/>
      <c r="F121" s="14"/>
      <c r="G121" s="11"/>
      <c r="H121" s="11"/>
      <c r="I121" s="11"/>
      <c r="J121" s="11"/>
      <c r="K121" s="11"/>
      <c r="L121" s="11"/>
      <c r="M121" s="12"/>
    </row>
    <row r="122" spans="1:13" x14ac:dyDescent="0.2">
      <c r="A122" s="13"/>
      <c r="B122" s="13"/>
      <c r="C122" s="13"/>
      <c r="D122" s="13"/>
      <c r="E122" s="14"/>
      <c r="F122" s="14"/>
      <c r="G122" s="11"/>
      <c r="H122" s="11"/>
      <c r="I122" s="11"/>
      <c r="J122" s="11"/>
      <c r="K122" s="11"/>
      <c r="L122" s="11"/>
      <c r="M122" s="12"/>
    </row>
    <row r="123" spans="1:13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">
      <c r="M126" s="12"/>
    </row>
    <row r="127" spans="1:13" x14ac:dyDescent="0.2">
      <c r="M127" s="12"/>
    </row>
    <row r="128" spans="1:13" x14ac:dyDescent="0.2">
      <c r="M128" s="1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C87A-CF7B-0345-8318-A3C57DE22C80}">
  <dimension ref="A1:K16"/>
  <sheetViews>
    <sheetView workbookViewId="0">
      <selection activeCell="A19" sqref="A19"/>
    </sheetView>
  </sheetViews>
  <sheetFormatPr baseColWidth="10" defaultRowHeight="16" x14ac:dyDescent="0.2"/>
  <cols>
    <col min="1" max="2" width="11" customWidth="1"/>
  </cols>
  <sheetData>
    <row r="1" spans="1:11" x14ac:dyDescent="0.2">
      <c r="A1" s="7" t="s">
        <v>22</v>
      </c>
      <c r="B1" s="7" t="s">
        <v>17</v>
      </c>
      <c r="C1" s="7"/>
      <c r="D1" s="7" t="s">
        <v>19</v>
      </c>
      <c r="E1" s="7"/>
      <c r="F1" s="7"/>
      <c r="G1" s="7" t="s">
        <v>20</v>
      </c>
      <c r="H1" s="7"/>
      <c r="I1" s="7"/>
      <c r="J1" s="7" t="s">
        <v>21</v>
      </c>
      <c r="K1" s="7"/>
    </row>
    <row r="2" spans="1:11" x14ac:dyDescent="0.2">
      <c r="A2">
        <v>300</v>
      </c>
      <c r="B2">
        <f>VLOOKUP($A2,LineData!$N$2:$Q$6,2,FALSE)</f>
        <v>1</v>
      </c>
      <c r="C2">
        <v>1.3368</v>
      </c>
      <c r="D2">
        <v>0.21010000000000001</v>
      </c>
      <c r="E2">
        <v>0.21299999999999999</v>
      </c>
      <c r="F2">
        <v>1.3343</v>
      </c>
      <c r="G2">
        <v>0.57789999999999997</v>
      </c>
      <c r="H2">
        <v>0.50149999999999995</v>
      </c>
      <c r="I2">
        <v>5.335</v>
      </c>
      <c r="J2">
        <v>-1.5313000000000001</v>
      </c>
      <c r="K2">
        <v>-0.99429999999999996</v>
      </c>
    </row>
    <row r="3" spans="1:11" x14ac:dyDescent="0.2">
      <c r="C3">
        <v>0.21010000000000001</v>
      </c>
      <c r="D3">
        <v>1.3238000000000001</v>
      </c>
      <c r="E3">
        <v>0.20660000000000001</v>
      </c>
      <c r="F3">
        <v>0.57789999999999997</v>
      </c>
      <c r="G3">
        <v>1.3569</v>
      </c>
      <c r="H3">
        <v>0.45910000000000001</v>
      </c>
      <c r="I3">
        <v>-1.5313000000000001</v>
      </c>
      <c r="J3">
        <v>5.0979000000000001</v>
      </c>
      <c r="K3">
        <v>-0.62119999999999997</v>
      </c>
    </row>
    <row r="4" spans="1:11" x14ac:dyDescent="0.2">
      <c r="C4">
        <v>0.21299999999999999</v>
      </c>
      <c r="D4">
        <v>0.20660000000000001</v>
      </c>
      <c r="E4">
        <v>1.3293999999999999</v>
      </c>
      <c r="F4">
        <v>0.50149999999999995</v>
      </c>
      <c r="G4">
        <v>0.45910000000000001</v>
      </c>
      <c r="H4">
        <v>1.3471</v>
      </c>
      <c r="I4">
        <v>-0.99429999999999996</v>
      </c>
      <c r="J4">
        <v>-0.62119999999999997</v>
      </c>
      <c r="K4">
        <v>4.8879999999999999</v>
      </c>
    </row>
    <row r="5" spans="1:11" x14ac:dyDescent="0.2">
      <c r="A5">
        <v>301</v>
      </c>
      <c r="B5">
        <f>VLOOKUP($A5,LineData!$N$2:$Q$6,2,FALSE)</f>
        <v>2</v>
      </c>
      <c r="C5">
        <v>1.93</v>
      </c>
      <c r="D5">
        <v>0.23269999999999999</v>
      </c>
      <c r="E5">
        <v>0.2359</v>
      </c>
      <c r="F5">
        <v>1.4115</v>
      </c>
      <c r="G5">
        <v>0.64419999999999999</v>
      </c>
      <c r="H5">
        <v>0.56910000000000005</v>
      </c>
      <c r="I5">
        <v>5.1207000000000003</v>
      </c>
      <c r="J5">
        <v>-1.4363999999999999</v>
      </c>
      <c r="K5">
        <v>-0.94020000000000004</v>
      </c>
    </row>
    <row r="6" spans="1:11" x14ac:dyDescent="0.2">
      <c r="C6">
        <v>0.23269999999999999</v>
      </c>
      <c r="D6">
        <v>1.9157</v>
      </c>
      <c r="E6">
        <v>0.2288</v>
      </c>
      <c r="F6">
        <v>0.64419999999999999</v>
      </c>
      <c r="G6">
        <v>1.4280999999999999</v>
      </c>
      <c r="H6">
        <v>0.52380000000000004</v>
      </c>
      <c r="I6">
        <v>-1.4363999999999999</v>
      </c>
      <c r="J6">
        <v>4.9055</v>
      </c>
      <c r="K6">
        <v>-0.59509999999999996</v>
      </c>
    </row>
    <row r="7" spans="1:11" x14ac:dyDescent="0.2">
      <c r="C7">
        <v>0.2359</v>
      </c>
      <c r="D7">
        <v>0.2288</v>
      </c>
      <c r="E7">
        <v>1.9218999999999999</v>
      </c>
      <c r="F7">
        <v>0.56910000000000005</v>
      </c>
      <c r="G7">
        <v>0.52380000000000004</v>
      </c>
      <c r="H7">
        <v>1.4209000000000001</v>
      </c>
      <c r="I7">
        <v>-0.94020000000000004</v>
      </c>
      <c r="J7">
        <v>-0.59509999999999996</v>
      </c>
      <c r="K7">
        <v>4.7153999999999998</v>
      </c>
    </row>
    <row r="8" spans="1:11" x14ac:dyDescent="0.2">
      <c r="A8">
        <v>302</v>
      </c>
      <c r="B8">
        <f>VLOOKUP($A8,LineData!$N$2:$Q$6,2,FALSE)</f>
        <v>3</v>
      </c>
      <c r="C8">
        <v>2.7995000000000001</v>
      </c>
      <c r="D8">
        <v>0</v>
      </c>
      <c r="E8">
        <v>0</v>
      </c>
      <c r="F8">
        <v>1.4855</v>
      </c>
      <c r="G8">
        <v>0</v>
      </c>
      <c r="H8">
        <v>0</v>
      </c>
      <c r="I8">
        <v>4.2251000000000003</v>
      </c>
      <c r="J8">
        <v>0</v>
      </c>
      <c r="K8">
        <v>0</v>
      </c>
    </row>
    <row r="9" spans="1:11" x14ac:dyDescent="0.2">
      <c r="C9">
        <v>0</v>
      </c>
      <c r="D9">
        <v>2.7995000000000001</v>
      </c>
      <c r="E9">
        <v>0</v>
      </c>
      <c r="F9">
        <v>0</v>
      </c>
      <c r="G9">
        <v>1.4855</v>
      </c>
      <c r="H9">
        <v>0</v>
      </c>
      <c r="I9">
        <v>0</v>
      </c>
      <c r="J9">
        <v>4.2251000000000003</v>
      </c>
      <c r="K9">
        <v>0</v>
      </c>
    </row>
    <row r="10" spans="1:11" x14ac:dyDescent="0.2">
      <c r="C10">
        <v>0</v>
      </c>
      <c r="D10">
        <v>0</v>
      </c>
      <c r="E10">
        <v>2.7995000000000001</v>
      </c>
      <c r="F10">
        <v>0</v>
      </c>
      <c r="G10">
        <v>0</v>
      </c>
      <c r="H10">
        <v>1.4855</v>
      </c>
      <c r="I10">
        <v>0</v>
      </c>
      <c r="J10">
        <v>0</v>
      </c>
      <c r="K10">
        <v>4.2251000000000003</v>
      </c>
    </row>
    <row r="11" spans="1:11" x14ac:dyDescent="0.2">
      <c r="A11">
        <v>303</v>
      </c>
      <c r="B11">
        <f>VLOOKUP($A11,LineData!$N$2:$Q$6,2,FALSE)</f>
        <v>4</v>
      </c>
      <c r="C11">
        <v>2.7995000000000001</v>
      </c>
      <c r="D11">
        <v>0</v>
      </c>
      <c r="E11">
        <v>0</v>
      </c>
      <c r="F11">
        <v>1.4855</v>
      </c>
      <c r="G11">
        <v>0</v>
      </c>
      <c r="H11">
        <v>0</v>
      </c>
      <c r="I11">
        <v>4.2251000000000003</v>
      </c>
      <c r="J11">
        <v>0</v>
      </c>
      <c r="K11">
        <v>0</v>
      </c>
    </row>
    <row r="12" spans="1:11" x14ac:dyDescent="0.2">
      <c r="C12">
        <v>0</v>
      </c>
      <c r="D12">
        <v>2.7995000000000001</v>
      </c>
      <c r="E12">
        <v>0</v>
      </c>
      <c r="F12">
        <v>0</v>
      </c>
      <c r="G12">
        <v>1.4855</v>
      </c>
      <c r="H12">
        <v>0</v>
      </c>
      <c r="I12">
        <v>0</v>
      </c>
      <c r="J12">
        <v>4.2251000000000003</v>
      </c>
      <c r="K12">
        <v>0</v>
      </c>
    </row>
    <row r="13" spans="1:11" x14ac:dyDescent="0.2">
      <c r="C13">
        <v>0</v>
      </c>
      <c r="D13">
        <v>0</v>
      </c>
      <c r="E13">
        <v>2.7995000000000001</v>
      </c>
      <c r="F13">
        <v>0</v>
      </c>
      <c r="G13">
        <v>0</v>
      </c>
      <c r="H13">
        <v>1.4855</v>
      </c>
      <c r="I13">
        <v>0</v>
      </c>
      <c r="J13">
        <v>0</v>
      </c>
      <c r="K13">
        <v>4.2251000000000003</v>
      </c>
    </row>
    <row r="14" spans="1:11" x14ac:dyDescent="0.2">
      <c r="A14">
        <v>304</v>
      </c>
      <c r="B14">
        <f>VLOOKUP($A14,LineData!$N$2:$Q$6,2,FALSE)</f>
        <v>5</v>
      </c>
      <c r="C14">
        <v>1.9217</v>
      </c>
      <c r="D14">
        <v>0</v>
      </c>
      <c r="E14">
        <v>0</v>
      </c>
      <c r="F14">
        <v>1.4212</v>
      </c>
      <c r="G14">
        <v>0</v>
      </c>
      <c r="H14">
        <v>0</v>
      </c>
      <c r="I14">
        <v>4.3636999999999997</v>
      </c>
      <c r="J14">
        <v>0</v>
      </c>
      <c r="K14">
        <v>0</v>
      </c>
    </row>
    <row r="15" spans="1:11" x14ac:dyDescent="0.2">
      <c r="C15">
        <v>0</v>
      </c>
      <c r="D15">
        <v>1.9217</v>
      </c>
      <c r="E15">
        <v>0</v>
      </c>
      <c r="F15">
        <v>0</v>
      </c>
      <c r="G15">
        <v>1.4212</v>
      </c>
      <c r="H15">
        <v>0</v>
      </c>
      <c r="I15">
        <v>0</v>
      </c>
      <c r="J15">
        <v>4.3636999999999997</v>
      </c>
      <c r="K15">
        <v>0</v>
      </c>
    </row>
    <row r="16" spans="1:11" x14ac:dyDescent="0.2">
      <c r="C16">
        <v>0</v>
      </c>
      <c r="D16">
        <v>0</v>
      </c>
      <c r="E16">
        <v>1.9217</v>
      </c>
      <c r="F16">
        <v>0</v>
      </c>
      <c r="G16">
        <v>0</v>
      </c>
      <c r="H16">
        <v>1.4212</v>
      </c>
      <c r="I16">
        <v>0</v>
      </c>
      <c r="J16">
        <v>0</v>
      </c>
      <c r="K16">
        <v>4.3636999999999997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93FB-8323-0D4A-A0FF-1BF4A981F5C6}">
  <dimension ref="A1:C125"/>
  <sheetViews>
    <sheetView workbookViewId="0">
      <selection activeCell="E7" sqref="E7"/>
    </sheetView>
  </sheetViews>
  <sheetFormatPr baseColWidth="10" defaultRowHeight="16" x14ac:dyDescent="0.2"/>
  <sheetData>
    <row r="1" spans="1:3" x14ac:dyDescent="0.2">
      <c r="A1" s="8" t="s">
        <v>23</v>
      </c>
      <c r="B1" s="8" t="s">
        <v>24</v>
      </c>
      <c r="C1" s="8" t="s">
        <v>25</v>
      </c>
    </row>
    <row r="2" spans="1:3" x14ac:dyDescent="0.2">
      <c r="A2" s="2">
        <v>1</v>
      </c>
      <c r="B2" s="17">
        <v>10000000</v>
      </c>
      <c r="C2" s="17">
        <v>24900</v>
      </c>
    </row>
    <row r="3" spans="1:3" x14ac:dyDescent="0.2">
      <c r="A3" s="2">
        <v>2</v>
      </c>
      <c r="B3" s="17">
        <v>10000000</v>
      </c>
      <c r="C3" s="17">
        <v>24900</v>
      </c>
    </row>
    <row r="4" spans="1:3" x14ac:dyDescent="0.2">
      <c r="A4" s="2">
        <v>3</v>
      </c>
      <c r="B4" s="17">
        <v>10000000</v>
      </c>
      <c r="C4" s="17">
        <v>24900</v>
      </c>
    </row>
    <row r="5" spans="1:3" x14ac:dyDescent="0.2">
      <c r="A5" s="2">
        <v>4</v>
      </c>
      <c r="B5" s="17">
        <v>10000000</v>
      </c>
      <c r="C5" s="17">
        <v>24900</v>
      </c>
    </row>
    <row r="6" spans="1:3" x14ac:dyDescent="0.2">
      <c r="A6" s="11"/>
    </row>
    <row r="7" spans="1:3" x14ac:dyDescent="0.2">
      <c r="A7" s="11"/>
    </row>
    <row r="8" spans="1:3" x14ac:dyDescent="0.2">
      <c r="A8" s="11"/>
    </row>
    <row r="9" spans="1:3" x14ac:dyDescent="0.2">
      <c r="A9" s="11"/>
    </row>
    <row r="10" spans="1:3" x14ac:dyDescent="0.2">
      <c r="A10" s="11"/>
    </row>
    <row r="11" spans="1:3" x14ac:dyDescent="0.2">
      <c r="A11" s="11"/>
    </row>
    <row r="12" spans="1:3" x14ac:dyDescent="0.2">
      <c r="A12" s="11"/>
    </row>
    <row r="13" spans="1:3" x14ac:dyDescent="0.2">
      <c r="A13" s="11"/>
    </row>
    <row r="14" spans="1:3" x14ac:dyDescent="0.2">
      <c r="A14" s="11"/>
    </row>
    <row r="15" spans="1:3" x14ac:dyDescent="0.2">
      <c r="A15" s="11"/>
    </row>
    <row r="16" spans="1:3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  <row r="26" spans="1:1" x14ac:dyDescent="0.2">
      <c r="A26" s="11"/>
    </row>
    <row r="27" spans="1:1" x14ac:dyDescent="0.2">
      <c r="A27" s="11"/>
    </row>
    <row r="28" spans="1:1" x14ac:dyDescent="0.2">
      <c r="A28" s="11"/>
    </row>
    <row r="29" spans="1:1" x14ac:dyDescent="0.2">
      <c r="A29" s="11"/>
    </row>
    <row r="30" spans="1:1" x14ac:dyDescent="0.2">
      <c r="A30" s="11"/>
    </row>
    <row r="31" spans="1:1" x14ac:dyDescent="0.2">
      <c r="A31" s="11"/>
    </row>
    <row r="32" spans="1:1" x14ac:dyDescent="0.2">
      <c r="A32" s="11"/>
    </row>
    <row r="33" spans="1:1" x14ac:dyDescent="0.2">
      <c r="A33" s="11"/>
    </row>
    <row r="34" spans="1:1" x14ac:dyDescent="0.2">
      <c r="A34" s="11"/>
    </row>
    <row r="35" spans="1:1" x14ac:dyDescent="0.2">
      <c r="A35" s="11"/>
    </row>
    <row r="36" spans="1:1" x14ac:dyDescent="0.2">
      <c r="A36" s="11"/>
    </row>
    <row r="37" spans="1:1" x14ac:dyDescent="0.2">
      <c r="A37" s="11"/>
    </row>
    <row r="38" spans="1:1" x14ac:dyDescent="0.2">
      <c r="A38" s="11"/>
    </row>
    <row r="39" spans="1:1" x14ac:dyDescent="0.2">
      <c r="A39" s="11"/>
    </row>
    <row r="40" spans="1:1" x14ac:dyDescent="0.2">
      <c r="A40" s="11"/>
    </row>
    <row r="41" spans="1:1" x14ac:dyDescent="0.2">
      <c r="A41" s="11"/>
    </row>
    <row r="42" spans="1:1" x14ac:dyDescent="0.2">
      <c r="A42" s="11"/>
    </row>
    <row r="43" spans="1:1" x14ac:dyDescent="0.2">
      <c r="A43" s="11"/>
    </row>
    <row r="44" spans="1:1" x14ac:dyDescent="0.2">
      <c r="A44" s="11"/>
    </row>
    <row r="45" spans="1:1" x14ac:dyDescent="0.2">
      <c r="A45" s="11"/>
    </row>
    <row r="46" spans="1:1" x14ac:dyDescent="0.2">
      <c r="A46" s="11"/>
    </row>
    <row r="47" spans="1:1" x14ac:dyDescent="0.2">
      <c r="A47" s="11"/>
    </row>
    <row r="48" spans="1:1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AAE2-40F2-0F48-947B-591364729B0A}">
  <dimension ref="A1:C33"/>
  <sheetViews>
    <sheetView tabSelected="1" workbookViewId="0">
      <selection activeCell="D10" sqref="D10"/>
    </sheetView>
  </sheetViews>
  <sheetFormatPr baseColWidth="10" defaultRowHeight="16" x14ac:dyDescent="0.2"/>
  <sheetData>
    <row r="1" spans="1:3" x14ac:dyDescent="0.2">
      <c r="A1" s="5" t="s">
        <v>13</v>
      </c>
      <c r="B1" s="5" t="s">
        <v>14</v>
      </c>
      <c r="C1" s="5" t="s">
        <v>23</v>
      </c>
    </row>
    <row r="2" spans="1:3" x14ac:dyDescent="0.2">
      <c r="A2" s="3">
        <v>800</v>
      </c>
      <c r="B2" s="4">
        <v>1</v>
      </c>
      <c r="C2" s="16">
        <v>1</v>
      </c>
    </row>
    <row r="3" spans="1:3" x14ac:dyDescent="0.2">
      <c r="A3" s="3">
        <v>802</v>
      </c>
      <c r="B3" s="4">
        <v>2</v>
      </c>
      <c r="C3" s="16">
        <v>2</v>
      </c>
    </row>
    <row r="4" spans="1:3" x14ac:dyDescent="0.2">
      <c r="A4" s="3">
        <v>806</v>
      </c>
      <c r="B4" s="4">
        <v>3</v>
      </c>
      <c r="C4" s="16">
        <v>3</v>
      </c>
    </row>
    <row r="5" spans="1:3" x14ac:dyDescent="0.2">
      <c r="A5" s="3">
        <v>808</v>
      </c>
      <c r="B5" s="4">
        <v>4</v>
      </c>
      <c r="C5" s="16">
        <v>4</v>
      </c>
    </row>
    <row r="6" spans="1:3" x14ac:dyDescent="0.2">
      <c r="A6" s="3">
        <v>810</v>
      </c>
      <c r="B6" s="4">
        <v>5</v>
      </c>
      <c r="C6" s="16">
        <v>1</v>
      </c>
    </row>
    <row r="7" spans="1:3" x14ac:dyDescent="0.2">
      <c r="A7" s="3">
        <v>812</v>
      </c>
      <c r="B7" s="4">
        <v>6</v>
      </c>
      <c r="C7" s="16">
        <v>2</v>
      </c>
    </row>
    <row r="8" spans="1:3" x14ac:dyDescent="0.2">
      <c r="A8" s="3">
        <v>814</v>
      </c>
      <c r="B8" s="4">
        <v>7</v>
      </c>
      <c r="C8" s="16">
        <v>3</v>
      </c>
    </row>
    <row r="9" spans="1:3" x14ac:dyDescent="0.2">
      <c r="A9" s="3">
        <v>816</v>
      </c>
      <c r="B9" s="4">
        <v>8</v>
      </c>
      <c r="C9" s="16">
        <v>4</v>
      </c>
    </row>
    <row r="10" spans="1:3" x14ac:dyDescent="0.2">
      <c r="A10" s="3">
        <v>818</v>
      </c>
      <c r="B10" s="4">
        <v>9</v>
      </c>
      <c r="C10" s="16">
        <v>1</v>
      </c>
    </row>
    <row r="11" spans="1:3" x14ac:dyDescent="0.2">
      <c r="A11" s="3">
        <v>820</v>
      </c>
      <c r="B11" s="4">
        <v>10</v>
      </c>
      <c r="C11" s="16">
        <v>2</v>
      </c>
    </row>
    <row r="12" spans="1:3" x14ac:dyDescent="0.2">
      <c r="A12" s="3">
        <v>822</v>
      </c>
      <c r="B12" s="4">
        <v>11</v>
      </c>
      <c r="C12" s="16">
        <v>3</v>
      </c>
    </row>
    <row r="13" spans="1:3" x14ac:dyDescent="0.2">
      <c r="A13" s="3">
        <v>824</v>
      </c>
      <c r="B13" s="4">
        <v>12</v>
      </c>
      <c r="C13" s="16">
        <v>4</v>
      </c>
    </row>
    <row r="14" spans="1:3" x14ac:dyDescent="0.2">
      <c r="A14" s="3">
        <v>826</v>
      </c>
      <c r="B14" s="4">
        <v>13</v>
      </c>
      <c r="C14" s="16">
        <v>1</v>
      </c>
    </row>
    <row r="15" spans="1:3" x14ac:dyDescent="0.2">
      <c r="A15" s="3">
        <v>828</v>
      </c>
      <c r="B15" s="4">
        <v>14</v>
      </c>
      <c r="C15" s="16">
        <v>2</v>
      </c>
    </row>
    <row r="16" spans="1:3" x14ac:dyDescent="0.2">
      <c r="A16" s="3">
        <v>830</v>
      </c>
      <c r="B16" s="4">
        <v>15</v>
      </c>
      <c r="C16" s="16">
        <v>3</v>
      </c>
    </row>
    <row r="17" spans="1:3" x14ac:dyDescent="0.2">
      <c r="A17" s="3">
        <v>854</v>
      </c>
      <c r="B17" s="4">
        <v>16</v>
      </c>
      <c r="C17" s="16">
        <v>4</v>
      </c>
    </row>
    <row r="18" spans="1:3" x14ac:dyDescent="0.2">
      <c r="A18" s="3">
        <v>856</v>
      </c>
      <c r="B18" s="4">
        <v>17</v>
      </c>
      <c r="C18" s="16">
        <v>1</v>
      </c>
    </row>
    <row r="19" spans="1:3" x14ac:dyDescent="0.2">
      <c r="A19" s="3">
        <v>832</v>
      </c>
      <c r="B19" s="4">
        <v>18</v>
      </c>
      <c r="C19" s="16">
        <v>2</v>
      </c>
    </row>
    <row r="20" spans="1:3" x14ac:dyDescent="0.2">
      <c r="A20" s="3">
        <v>890</v>
      </c>
      <c r="B20" s="4">
        <v>19</v>
      </c>
      <c r="C20" s="16">
        <v>3</v>
      </c>
    </row>
    <row r="21" spans="1:3" x14ac:dyDescent="0.2">
      <c r="A21" s="3">
        <v>858</v>
      </c>
      <c r="B21" s="4">
        <v>20</v>
      </c>
      <c r="C21" s="16">
        <v>4</v>
      </c>
    </row>
    <row r="22" spans="1:3" x14ac:dyDescent="0.2">
      <c r="A22" s="3">
        <v>864</v>
      </c>
      <c r="B22" s="4">
        <v>21</v>
      </c>
      <c r="C22" s="16">
        <v>1</v>
      </c>
    </row>
    <row r="23" spans="1:3" x14ac:dyDescent="0.2">
      <c r="A23" s="3">
        <v>834</v>
      </c>
      <c r="B23" s="4">
        <v>22</v>
      </c>
      <c r="C23" s="16">
        <v>2</v>
      </c>
    </row>
    <row r="24" spans="1:3" x14ac:dyDescent="0.2">
      <c r="A24" s="3">
        <v>842</v>
      </c>
      <c r="B24" s="4">
        <v>23</v>
      </c>
      <c r="C24" s="16">
        <v>3</v>
      </c>
    </row>
    <row r="25" spans="1:3" x14ac:dyDescent="0.2">
      <c r="A25" s="3">
        <v>844</v>
      </c>
      <c r="B25" s="4">
        <v>24</v>
      </c>
      <c r="C25" s="16">
        <v>4</v>
      </c>
    </row>
    <row r="26" spans="1:3" x14ac:dyDescent="0.2">
      <c r="A26" s="3">
        <v>846</v>
      </c>
      <c r="B26" s="4">
        <v>25</v>
      </c>
      <c r="C26" s="16">
        <v>1</v>
      </c>
    </row>
    <row r="27" spans="1:3" x14ac:dyDescent="0.2">
      <c r="A27" s="3">
        <v>848</v>
      </c>
      <c r="B27" s="4">
        <v>26</v>
      </c>
      <c r="C27" s="16">
        <v>2</v>
      </c>
    </row>
    <row r="28" spans="1:3" x14ac:dyDescent="0.2">
      <c r="A28" s="3">
        <v>860</v>
      </c>
      <c r="B28" s="4">
        <v>27</v>
      </c>
      <c r="C28" s="16">
        <v>3</v>
      </c>
    </row>
    <row r="29" spans="1:3" x14ac:dyDescent="0.2">
      <c r="A29" s="3">
        <v>836</v>
      </c>
      <c r="B29" s="4">
        <v>28</v>
      </c>
      <c r="C29" s="16">
        <v>4</v>
      </c>
    </row>
    <row r="30" spans="1:3" x14ac:dyDescent="0.2">
      <c r="A30" s="3">
        <v>840</v>
      </c>
      <c r="B30" s="4">
        <v>29</v>
      </c>
      <c r="C30" s="16">
        <v>1</v>
      </c>
    </row>
    <row r="31" spans="1:3" x14ac:dyDescent="0.2">
      <c r="A31" s="3">
        <v>862</v>
      </c>
      <c r="B31" s="4">
        <v>30</v>
      </c>
      <c r="C31" s="16">
        <v>2</v>
      </c>
    </row>
    <row r="32" spans="1:3" x14ac:dyDescent="0.2">
      <c r="A32" s="3">
        <v>838</v>
      </c>
      <c r="B32" s="4">
        <v>31</v>
      </c>
      <c r="C32" s="16">
        <v>3</v>
      </c>
    </row>
    <row r="33" spans="3:3" x14ac:dyDescent="0.2">
      <c r="C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LineData</vt:lpstr>
      <vt:lpstr>Configurations</vt:lpstr>
      <vt:lpstr>Bases</vt:lpstr>
      <vt:lpstr>Original Nodes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Reyes</dc:creator>
  <cp:lastModifiedBy>Microsoft Office User</cp:lastModifiedBy>
  <dcterms:created xsi:type="dcterms:W3CDTF">2017-02-06T13:42:34Z</dcterms:created>
  <dcterms:modified xsi:type="dcterms:W3CDTF">2020-02-22T13:51:46Z</dcterms:modified>
</cp:coreProperties>
</file>