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26BC2C1-4B6F-48B7-90FC-8694C8D8F87C}" xr6:coauthVersionLast="47" xr6:coauthVersionMax="47" xr10:uidLastSave="{00000000-0000-0000-0000-000000000000}"/>
  <bookViews>
    <workbookView xWindow="-98" yWindow="-98" windowWidth="22695" windowHeight="14595" activeTab="2" xr2:uid="{6F5D39B2-F03D-44FA-9B8C-058EB919C650}"/>
  </bookViews>
  <sheets>
    <sheet name="READ ME" sheetId="1" r:id="rId1"/>
    <sheet name="Statistics LG" sheetId="3" r:id="rId2"/>
    <sheet name="Statistics WW" sheetId="4" r:id="rId3"/>
    <sheet name="Statistics 5M" sheetId="5" r:id="rId4"/>
    <sheet name="602" sheetId="2" r:id="rId5"/>
    <sheet name="702" sheetId="6" r:id="rId6"/>
    <sheet name="802" sheetId="7" r:id="rId7"/>
    <sheet name="1002" sheetId="8" r:id="rId8"/>
    <sheet name="130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8" i="4"/>
  <c r="AB8" i="5"/>
  <c r="AB30" i="5" s="1"/>
  <c r="AA8" i="5"/>
  <c r="AA30" i="5" s="1"/>
  <c r="W8" i="5"/>
  <c r="W30" i="5" s="1"/>
  <c r="V8" i="5"/>
  <c r="V30" i="5" s="1"/>
  <c r="K8" i="5"/>
  <c r="D8" i="5"/>
  <c r="C8" i="5"/>
  <c r="B8" i="5"/>
  <c r="A8" i="5"/>
  <c r="AD8" i="4"/>
  <c r="AD30" i="4" s="1"/>
  <c r="AC8" i="4"/>
  <c r="AC30" i="4" s="1"/>
  <c r="Y8" i="4"/>
  <c r="X8" i="4"/>
  <c r="K8" i="4"/>
  <c r="C8" i="4"/>
  <c r="B8" i="4"/>
  <c r="A8" i="4"/>
  <c r="AB8" i="3"/>
  <c r="AB30" i="3" s="1"/>
  <c r="AA8" i="3"/>
  <c r="AA30" i="3" s="1"/>
  <c r="W8" i="3"/>
  <c r="W30" i="3" s="1"/>
  <c r="V8" i="3"/>
  <c r="V30" i="3" s="1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L32" i="3" s="1"/>
  <c r="U17" i="9"/>
  <c r="T17" i="9"/>
  <c r="S17" i="9"/>
  <c r="Q17" i="9"/>
  <c r="M8" i="5" s="1"/>
  <c r="U16" i="9"/>
  <c r="T16" i="9"/>
  <c r="S16" i="9"/>
  <c r="Q16" i="9"/>
  <c r="K8" i="3" s="1"/>
  <c r="K32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N32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L32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B7" i="3"/>
  <c r="AA7" i="3"/>
  <c r="W7" i="3"/>
  <c r="V7" i="3"/>
  <c r="L7" i="3"/>
  <c r="K7" i="3"/>
  <c r="N7" i="3"/>
  <c r="M7" i="3"/>
  <c r="J7" i="3"/>
  <c r="D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B6" i="3"/>
  <c r="AA6" i="3"/>
  <c r="W6" i="3"/>
  <c r="V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B5" i="3"/>
  <c r="AA5" i="3"/>
  <c r="W5" i="3"/>
  <c r="V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D4" i="5"/>
  <c r="C4" i="5"/>
  <c r="B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D4" i="4"/>
  <c r="C4" i="4"/>
  <c r="B4" i="4"/>
  <c r="A4" i="4"/>
  <c r="N5" i="3"/>
  <c r="M5" i="3"/>
  <c r="L5" i="3"/>
  <c r="K5" i="3"/>
  <c r="J5" i="3"/>
  <c r="A5" i="3"/>
  <c r="N4" i="3"/>
  <c r="M4" i="3"/>
  <c r="L4" i="3"/>
  <c r="K4" i="3"/>
  <c r="J4" i="3"/>
  <c r="D4" i="3"/>
  <c r="C4" i="3"/>
  <c r="B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L5" i="2"/>
  <c r="K5" i="2"/>
  <c r="J5" i="2"/>
  <c r="Q4" i="2"/>
  <c r="K4" i="2"/>
  <c r="J4" i="2"/>
  <c r="L4" i="2" s="1"/>
  <c r="Q3" i="2"/>
  <c r="K3" i="2"/>
  <c r="L3" i="2" s="1"/>
  <c r="J3" i="2"/>
  <c r="AA31" i="5" l="1"/>
  <c r="V31" i="5"/>
  <c r="L32" i="4"/>
  <c r="M32" i="3"/>
  <c r="N31" i="5"/>
  <c r="L31" i="5"/>
  <c r="AC31" i="4"/>
  <c r="X30" i="4"/>
  <c r="Y30" i="4"/>
  <c r="X31" i="4" s="1"/>
  <c r="AA31" i="3"/>
  <c r="V31" i="3"/>
  <c r="L4" i="9"/>
  <c r="L5" i="9"/>
  <c r="L3" i="9"/>
  <c r="M31" i="4"/>
  <c r="K31" i="4"/>
  <c r="K32" i="4"/>
  <c r="L5" i="8"/>
  <c r="M3" i="8" s="1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M3" i="2"/>
  <c r="G4" i="3"/>
  <c r="M4" i="2"/>
  <c r="G4" i="5"/>
  <c r="M5" i="2"/>
  <c r="M4" i="9" l="1"/>
  <c r="M3" i="6"/>
  <c r="D5" i="3" s="1"/>
  <c r="H4" i="3" s="1"/>
  <c r="M5" i="6"/>
  <c r="D5" i="4" s="1"/>
  <c r="H4" i="4" s="1"/>
  <c r="M4" i="6"/>
  <c r="D5" i="5" s="1"/>
  <c r="H4" i="5" s="1"/>
</calcChain>
</file>

<file path=xl/sharedStrings.xml><?xml version="1.0" encoding="utf-8"?>
<sst xmlns="http://schemas.openxmlformats.org/spreadsheetml/2006/main" count="623" uniqueCount="72">
  <si>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</si>
  <si>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</si>
  <si>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</si>
  <si>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</si>
  <si>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</si>
  <si>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</si>
  <si>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</si>
  <si>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</si>
  <si>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</si>
  <si>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</si>
  <si>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</si>
  <si>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</si>
  <si>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</si>
  <si>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</si>
  <si>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</si>
  <si>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</si>
  <si>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</si>
  <si>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</si>
  <si>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</si>
  <si>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</si>
  <si>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</si>
  <si>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</si>
  <si>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</si>
  <si>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</si>
  <si>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</si>
  <si>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</si>
  <si>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</si>
  <si>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</si>
  <si>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</si>
  <si>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</si>
  <si>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</si>
  <si>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</si>
  <si>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</si>
  <si>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</si>
  <si>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</si>
  <si>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</si>
  <si>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</si>
  <si>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</si>
  <si>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</si>
  <si>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</si>
  <si>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</si>
  <si>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</si>
  <si>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</si>
  <si>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</si>
  <si>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</si>
  <si>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</si>
  <si>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</si>
  <si>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</si>
  <si>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</si>
  <si>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</si>
  <si>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</si>
  <si>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</si>
  <si>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</si>
  <si>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</si>
  <si>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</si>
  <si>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</si>
  <si>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</si>
  <si>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</si>
  <si>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</si>
  <si>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</si>
  <si>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</si>
  <si>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</si>
  <si>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</si>
  <si>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</si>
  <si>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</si>
  <si>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</si>
  <si>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</si>
  <si>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</si>
  <si>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</si>
  <si>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</si>
  <si>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Averages: Go to statistics page, and at the bottom of the 'points section'</t>
  </si>
  <si>
    <t>Head-Head records: Go to statistics page, and navigate to the highlighted area for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</si>
</sst>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>
      <selection activeCell="F21" sqref="F21"/>
    </sheetView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70</v>
      </c>
    </row>
    <row r="14" spans="2:2" x14ac:dyDescent="0.45">
      <c r="B14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D32"/>
  <sheetViews>
    <sheetView workbookViewId="0">
      <selection activeCell="G14" sqref="G14"/>
    </sheetView>
  </sheetViews>
  <sheetFormatPr defaultRowHeight="14.25" x14ac:dyDescent="0.45"/>
  <sheetData>
    <row r="2" spans="1:30" x14ac:dyDescent="0.45">
      <c r="B2" s="2" t="s">
        <v>35</v>
      </c>
      <c r="L2" t="s">
        <v>27</v>
      </c>
      <c r="R2" t="s">
        <v>36</v>
      </c>
      <c r="V2" t="s">
        <v>37</v>
      </c>
      <c r="AA2" t="s">
        <v>38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P3" t="s">
        <v>18</v>
      </c>
      <c r="Q3" t="s">
        <v>2</v>
      </c>
      <c r="R3" t="s">
        <v>0</v>
      </c>
      <c r="S3" t="s">
        <v>16</v>
      </c>
      <c r="T3" t="s">
        <v>15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15</v>
      </c>
      <c r="G4">
        <f>SUM(C4:C30)</f>
        <v>34</v>
      </c>
      <c r="H4">
        <f>SUM(D4:D30)</f>
        <v>6.5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P4" s="5">
        <v>1</v>
      </c>
      <c r="Q4" s="8" t="s">
        <v>45</v>
      </c>
      <c r="R4" s="8" t="s">
        <v>45</v>
      </c>
      <c r="S4" s="5" t="s">
        <v>45</v>
      </c>
      <c r="T4" s="5" t="s">
        <v>45</v>
      </c>
      <c r="V4" s="5">
        <v>1</v>
      </c>
      <c r="W4" s="5">
        <v>4</v>
      </c>
      <c r="X4" s="5" t="s">
        <v>18</v>
      </c>
      <c r="Y4" s="5" t="s">
        <v>12</v>
      </c>
      <c r="AA4" s="5">
        <v>0</v>
      </c>
      <c r="AB4" s="5">
        <v>3</v>
      </c>
      <c r="AC4" s="5" t="s">
        <v>45</v>
      </c>
      <c r="AD4" s="5" t="s">
        <v>2</v>
      </c>
    </row>
    <row r="5" spans="1:30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P5" s="5">
        <v>2</v>
      </c>
      <c r="Q5" s="8" t="s">
        <v>45</v>
      </c>
      <c r="R5" s="8">
        <v>1</v>
      </c>
      <c r="S5" s="5">
        <v>1</v>
      </c>
      <c r="T5" s="5" t="s">
        <v>45</v>
      </c>
      <c r="V5" s="5">
        <f>COUNTIF('702'!$S$4:$S$30, "LG/WW")</f>
        <v>2</v>
      </c>
      <c r="W5" s="5">
        <f>COUNTIF('702'!$T$4:$T$30, "WW/LG")</f>
        <v>5</v>
      </c>
      <c r="X5" s="5" t="s">
        <v>55</v>
      </c>
      <c r="Y5" s="5" t="s">
        <v>12</v>
      </c>
      <c r="AA5" s="5">
        <f>COUNTIF('702'!$S$4:$S$30, "LG/5M")</f>
        <v>4</v>
      </c>
      <c r="AB5" s="5">
        <f>COUNTIF('702'!$U$4:$U$30, "5M/LG")</f>
        <v>1</v>
      </c>
      <c r="AC5" s="5" t="s">
        <v>56</v>
      </c>
      <c r="AD5" s="5" t="s">
        <v>4</v>
      </c>
    </row>
    <row r="6" spans="1:30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P6" s="5" t="s">
        <v>45</v>
      </c>
      <c r="Q6" s="8" t="s">
        <v>45</v>
      </c>
      <c r="R6" s="8">
        <v>1</v>
      </c>
      <c r="S6" s="5" t="s">
        <v>45</v>
      </c>
      <c r="T6" s="5">
        <v>1</v>
      </c>
      <c r="V6" s="5">
        <f>COUNTIF('802'!$S$4:$S$30, "LG/WW")</f>
        <v>1</v>
      </c>
      <c r="W6" s="5">
        <f>COUNTIF('802'!$T$4:$T$30, "WW/LG")</f>
        <v>5</v>
      </c>
      <c r="X6" s="5" t="s">
        <v>15</v>
      </c>
      <c r="Y6" s="5" t="s">
        <v>9</v>
      </c>
      <c r="AA6" s="5">
        <f>COUNTIF('802'!$S$4:$S$30, "LG/5M")</f>
        <v>1</v>
      </c>
      <c r="AB6" s="5">
        <f>COUNTIF('802'!$U$4:$U$30, "5M/LG")</f>
        <v>3</v>
      </c>
      <c r="AC6" s="5" t="s">
        <v>19</v>
      </c>
      <c r="AD6" s="5" t="s">
        <v>2</v>
      </c>
    </row>
    <row r="7" spans="1:30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P7" s="5">
        <v>1</v>
      </c>
      <c r="Q7" s="5">
        <v>1</v>
      </c>
      <c r="R7" s="5">
        <v>1</v>
      </c>
      <c r="S7" s="5" t="s">
        <v>45</v>
      </c>
      <c r="T7" s="5" t="s">
        <v>45</v>
      </c>
      <c r="V7" s="5">
        <f>COUNTIF('1002'!$S$4:$S$30, "LG/WW")</f>
        <v>0</v>
      </c>
      <c r="W7" s="5">
        <f>COUNTIF('1002'!$T$4:$T$30, "WW/LG")</f>
        <v>6</v>
      </c>
      <c r="X7" s="5" t="s">
        <v>45</v>
      </c>
      <c r="Y7" s="5" t="s">
        <v>9</v>
      </c>
      <c r="AA7" s="5">
        <f>COUNTIF('1002'!$S$4:$S$30, "LG/5M")</f>
        <v>3</v>
      </c>
      <c r="AB7" s="5">
        <f>COUNTIF('1002'!$U$4:$U$30, "5M/LG")</f>
        <v>2</v>
      </c>
      <c r="AC7" s="5" t="s">
        <v>63</v>
      </c>
      <c r="AD7" s="5" t="s">
        <v>3</v>
      </c>
    </row>
    <row r="8" spans="1:30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P8" s="5">
        <v>1</v>
      </c>
      <c r="Q8" s="5" t="s">
        <v>45</v>
      </c>
      <c r="R8" s="5" t="s">
        <v>45</v>
      </c>
      <c r="S8" s="5">
        <v>1</v>
      </c>
      <c r="T8" s="5">
        <v>1</v>
      </c>
      <c r="V8" s="5">
        <f>COUNTIF('1302'!$S$4:$S$30, "LG/WW")</f>
        <v>2</v>
      </c>
      <c r="W8" s="5">
        <f>COUNTIF('1302'!$T$4:$T$30, "WW/LG")</f>
        <v>2</v>
      </c>
      <c r="X8" s="5" t="s">
        <v>67</v>
      </c>
      <c r="Y8" s="5" t="s">
        <v>68</v>
      </c>
      <c r="AA8" s="5">
        <f>COUNTIF('1302'!$S$4:$S$30, "LG/5M")</f>
        <v>1</v>
      </c>
      <c r="AB8" s="5">
        <f>COUNTIF('1302'!$U$4:$U$30, "5M/LG")</f>
        <v>3</v>
      </c>
      <c r="AC8" s="5" t="s">
        <v>16</v>
      </c>
      <c r="AD8" s="5" t="s">
        <v>3</v>
      </c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6</v>
      </c>
      <c r="W30" s="5">
        <f>SUM(W4:W29)</f>
        <v>22</v>
      </c>
      <c r="X30" s="5"/>
      <c r="Y30" s="5"/>
      <c r="AA30" s="5">
        <f>SUM(AA4:AA29)</f>
        <v>9</v>
      </c>
      <c r="AB30" s="5">
        <f>SUM(AB4:AB29)</f>
        <v>12</v>
      </c>
      <c r="AC30" s="5"/>
      <c r="AD30" s="5"/>
    </row>
    <row r="31" spans="9:30" x14ac:dyDescent="0.45">
      <c r="I31" t="s">
        <v>59</v>
      </c>
      <c r="J31">
        <f>SUM(J4:J30)</f>
        <v>6</v>
      </c>
      <c r="K31">
        <f t="shared" ref="K31:N31" si="0">SUM(K4:K30)</f>
        <v>1</v>
      </c>
      <c r="L31">
        <f t="shared" si="0"/>
        <v>4</v>
      </c>
      <c r="M31">
        <f t="shared" si="0"/>
        <v>2</v>
      </c>
      <c r="N31">
        <f t="shared" si="0"/>
        <v>1</v>
      </c>
      <c r="V31" s="10">
        <f>V30/(W30+V30)</f>
        <v>0.21428571428571427</v>
      </c>
      <c r="AA31" s="10">
        <f>AA30/(AB30+AA30)</f>
        <v>0.42857142857142855</v>
      </c>
    </row>
    <row r="32" spans="9:30" x14ac:dyDescent="0.45">
      <c r="I32" t="s">
        <v>60</v>
      </c>
      <c r="J32">
        <f>AVERAGE(J4:J30)</f>
        <v>1.2</v>
      </c>
      <c r="K32">
        <f>AVERAGE(K7:K30)</f>
        <v>0.5</v>
      </c>
      <c r="L32">
        <f>AVERAGE(L7:L30)</f>
        <v>0.5</v>
      </c>
      <c r="M32">
        <f t="shared" ref="M32:N32" si="1">AVERAGE(M4:M30)</f>
        <v>0.4</v>
      </c>
      <c r="N32">
        <f t="shared" si="1"/>
        <v>0.2</v>
      </c>
      <c r="V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tabSelected="1" workbookViewId="0">
      <selection activeCell="AE9" sqref="AE9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39</v>
      </c>
      <c r="G4">
        <f>SUM(C4:C30)</f>
        <v>21</v>
      </c>
      <c r="H4">
        <f>SUM(D4:D30)</f>
        <v>13.5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Q9" s="5"/>
      <c r="R9" s="5"/>
      <c r="S9" s="5"/>
      <c r="T9" s="5"/>
      <c r="U9" s="5"/>
      <c r="V9" s="5"/>
      <c r="X9" s="5"/>
      <c r="Y9" s="5"/>
      <c r="Z9" s="5"/>
      <c r="AA9" s="5"/>
      <c r="AC9" s="5"/>
      <c r="AD9" s="5"/>
      <c r="AE9" s="5"/>
      <c r="AF9" s="5"/>
    </row>
    <row r="10" spans="1:32" x14ac:dyDescent="0.45">
      <c r="Q10" s="5"/>
      <c r="R10" s="5"/>
      <c r="S10" s="5"/>
      <c r="T10" s="5"/>
      <c r="U10" s="5"/>
      <c r="V10" s="5"/>
      <c r="X10" s="5"/>
      <c r="Y10" s="5"/>
      <c r="Z10" s="5"/>
      <c r="AA10" s="5"/>
      <c r="AC10" s="5"/>
      <c r="AD10" s="5"/>
      <c r="AE10" s="5"/>
      <c r="AF10" s="5"/>
    </row>
    <row r="11" spans="1:32" x14ac:dyDescent="0.45">
      <c r="Q11" s="5"/>
      <c r="R11" s="5"/>
      <c r="S11" s="5"/>
      <c r="T11" s="5"/>
      <c r="U11" s="5"/>
      <c r="V11" s="5"/>
      <c r="X11" s="5"/>
      <c r="Y11" s="5"/>
      <c r="Z11" s="5"/>
      <c r="AA11" s="5"/>
      <c r="AC11" s="5"/>
      <c r="AD11" s="5"/>
      <c r="AE11" s="5"/>
      <c r="AF11" s="5"/>
    </row>
    <row r="12" spans="1:32" x14ac:dyDescent="0.45"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22</v>
      </c>
      <c r="Y30" s="5">
        <f>SUM(Y4:Y29)</f>
        <v>6</v>
      </c>
      <c r="Z30" s="5"/>
      <c r="AA30" s="5"/>
      <c r="AC30" s="5">
        <f>SUM(AC4:AC29)</f>
        <v>17</v>
      </c>
      <c r="AD30" s="5">
        <f>SUM(AD4:AD29)</f>
        <v>15</v>
      </c>
      <c r="AE30" s="5"/>
      <c r="AF30" s="5"/>
    </row>
    <row r="31" spans="9:32" x14ac:dyDescent="0.45">
      <c r="I31" t="s">
        <v>59</v>
      </c>
      <c r="J31">
        <f>SUM(J4:J30)</f>
        <v>12</v>
      </c>
      <c r="K31">
        <f t="shared" ref="K31:O31" si="0">SUM(K4:K30)</f>
        <v>13</v>
      </c>
      <c r="L31">
        <f t="shared" si="0"/>
        <v>8</v>
      </c>
      <c r="M31">
        <f t="shared" si="0"/>
        <v>1</v>
      </c>
      <c r="N31">
        <f t="shared" si="0"/>
        <v>3</v>
      </c>
      <c r="O31">
        <f t="shared" si="0"/>
        <v>2</v>
      </c>
      <c r="X31" s="10">
        <f>X30/(Y30+X30)</f>
        <v>0.7857142857142857</v>
      </c>
      <c r="AC31" s="10">
        <f>AC30/(AD30+AC30)</f>
        <v>0.53125</v>
      </c>
    </row>
    <row r="32" spans="9:32" x14ac:dyDescent="0.45">
      <c r="I32" t="s">
        <v>60</v>
      </c>
      <c r="J32">
        <f>AVERAGE(J4:J30)</f>
        <v>2.4</v>
      </c>
      <c r="K32">
        <f t="shared" ref="K32:O32" si="1">AVERAGE(K4:K30)</f>
        <v>2.6</v>
      </c>
      <c r="L32">
        <f t="shared" si="1"/>
        <v>1.6</v>
      </c>
      <c r="M32">
        <f t="shared" si="1"/>
        <v>0.2</v>
      </c>
      <c r="N32">
        <f t="shared" si="1"/>
        <v>0.6</v>
      </c>
      <c r="O32">
        <f t="shared" si="1"/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Q9" sqref="Q9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2</v>
      </c>
      <c r="C4" s="4">
        <f>'602'!$K$4</f>
        <v>5</v>
      </c>
      <c r="D4" s="7">
        <f>'602'!$M$4</f>
        <v>2</v>
      </c>
      <c r="F4">
        <f>SUM(B4:B30)</f>
        <v>24</v>
      </c>
      <c r="G4">
        <f>SUM(C4:C30)</f>
        <v>26</v>
      </c>
      <c r="H4">
        <f>SUM(D4:D30)</f>
        <v>10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P9" s="5"/>
      <c r="Q9" s="5"/>
      <c r="R9" s="5"/>
      <c r="S9" s="5"/>
      <c r="T9" s="5"/>
      <c r="V9" s="5"/>
      <c r="W9" s="5"/>
      <c r="X9" s="5"/>
      <c r="Y9" s="5"/>
      <c r="AA9" s="5"/>
      <c r="AB9" s="5"/>
      <c r="AC9" s="5"/>
      <c r="AD9" s="5"/>
    </row>
    <row r="10" spans="1:30" x14ac:dyDescent="0.45">
      <c r="P10" s="5"/>
      <c r="Q10" s="5"/>
      <c r="R10" s="5"/>
      <c r="S10" s="5"/>
      <c r="T10" s="5"/>
      <c r="V10" s="5"/>
      <c r="W10" s="5"/>
      <c r="X10" s="5"/>
      <c r="Y10" s="5"/>
      <c r="AA10" s="5"/>
      <c r="AB10" s="5"/>
      <c r="AC10" s="5"/>
      <c r="AD10" s="5"/>
    </row>
    <row r="11" spans="1:30" x14ac:dyDescent="0.45">
      <c r="P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1:30" x14ac:dyDescent="0.45"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15</v>
      </c>
      <c r="W30" s="5">
        <f>SUM(W4:W29)</f>
        <v>17</v>
      </c>
      <c r="X30" s="5"/>
      <c r="Y30" s="5"/>
      <c r="AA30" s="5">
        <f>SUM(AA4:AA29)</f>
        <v>12</v>
      </c>
      <c r="AB30" s="5">
        <f>SUM(AB4:AB29)</f>
        <v>9</v>
      </c>
      <c r="AC30" s="5"/>
      <c r="AD30" s="5"/>
    </row>
    <row r="31" spans="9:30" x14ac:dyDescent="0.45">
      <c r="I31" t="s">
        <v>59</v>
      </c>
      <c r="J31">
        <f>SUM(J4:J30)</f>
        <v>4</v>
      </c>
      <c r="K31">
        <f t="shared" ref="K31:M31" si="0">SUM(K4:K30)</f>
        <v>9</v>
      </c>
      <c r="L31">
        <f>SUM(L7:L30)</f>
        <v>4</v>
      </c>
      <c r="M31">
        <f t="shared" si="0"/>
        <v>1</v>
      </c>
      <c r="N31">
        <f>SUM(N7:N30)</f>
        <v>1</v>
      </c>
      <c r="V31" s="10">
        <f>V30/(W30+V30)</f>
        <v>0.46875</v>
      </c>
      <c r="AA31" s="10">
        <f>AA30/(AB30+AA30)</f>
        <v>0.5714285714285714</v>
      </c>
    </row>
    <row r="32" spans="9:30" x14ac:dyDescent="0.45">
      <c r="I32" t="s">
        <v>60</v>
      </c>
      <c r="J32">
        <f>AVERAGE(J4:J30)</f>
        <v>0.8</v>
      </c>
      <c r="K32">
        <f t="shared" ref="K32:M32" si="1">AVERAGE(K4:K30)</f>
        <v>1.8</v>
      </c>
      <c r="L32">
        <f>AVERAGE(L7:L30)</f>
        <v>2</v>
      </c>
      <c r="M32">
        <f t="shared" si="1"/>
        <v>0.2</v>
      </c>
      <c r="N32">
        <f>AVERAGE(N7:N30)</f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COUNTIF(C4:C15,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COUNTIF(C4:C15, "5 Musketeers")</f>
        <v>2</v>
      </c>
      <c r="K4">
        <f>COUNTIF(D4:D27, "5 Musketeers")</f>
        <v>5</v>
      </c>
      <c r="L4" s="1">
        <f t="shared" ref="L4:L5" si="0">J4/(J4+K4)</f>
        <v>0.2857142857142857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COUNTIF(C4:C15,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>
      <selection activeCell="M5" sqref="M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2023-02-13T05:07:06Z</dcterms:modified>
</cp:coreProperties>
</file>