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51E10719-67E7-4642-8153-EC7B0A4E5D6F}" xr6:coauthVersionLast="47" xr6:coauthVersionMax="47" xr10:uidLastSave="{00000000-0000-0000-0000-000000000000}"/>
  <bookViews>
    <workbookView xWindow="-98" yWindow="-98" windowWidth="22695" windowHeight="14595" firstSheet="10" activeTab="24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5" l="1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3" i="25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R34" i="11"/>
  <c r="AL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AK13" i="11" s="1"/>
  <c r="R53" i="11" s="1"/>
  <c r="R3" i="24"/>
  <c r="AK8" i="11" s="1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AK24" i="11" s="1"/>
  <c r="R64" i="11" s="1"/>
  <c r="V18" i="24"/>
  <c r="U18" i="24"/>
  <c r="T18" i="24"/>
  <c r="R18" i="24"/>
  <c r="AK23" i="11" s="1"/>
  <c r="R63" i="11" s="1"/>
  <c r="S63" i="11" s="1"/>
  <c r="V17" i="24"/>
  <c r="U17" i="24"/>
  <c r="T17" i="24"/>
  <c r="R17" i="24"/>
  <c r="AK22" i="11" s="1"/>
  <c r="R62" i="11" s="1"/>
  <c r="V16" i="24"/>
  <c r="U16" i="24"/>
  <c r="T16" i="24"/>
  <c r="R16" i="24"/>
  <c r="AK21" i="11" s="1"/>
  <c r="R61" i="11" s="1"/>
  <c r="V15" i="24"/>
  <c r="U15" i="24"/>
  <c r="T15" i="24"/>
  <c r="R15" i="24"/>
  <c r="AK20" i="11" s="1"/>
  <c r="R60" i="11" s="1"/>
  <c r="V14" i="24"/>
  <c r="U14" i="24"/>
  <c r="T14" i="24"/>
  <c r="R14" i="24"/>
  <c r="AK19" i="11" s="1"/>
  <c r="R59" i="11" s="1"/>
  <c r="V13" i="24"/>
  <c r="U13" i="24"/>
  <c r="T13" i="24"/>
  <c r="R13" i="24"/>
  <c r="AK18" i="11" s="1"/>
  <c r="R58" i="11" s="1"/>
  <c r="V12" i="24"/>
  <c r="U12" i="24"/>
  <c r="T12" i="24"/>
  <c r="R12" i="24"/>
  <c r="AK17" i="11" s="1"/>
  <c r="R57" i="11" s="1"/>
  <c r="V11" i="24"/>
  <c r="U11" i="24"/>
  <c r="T11" i="24"/>
  <c r="R11" i="24"/>
  <c r="AK16" i="11" s="1"/>
  <c r="R56" i="11" s="1"/>
  <c r="V10" i="24"/>
  <c r="U10" i="24"/>
  <c r="T10" i="24"/>
  <c r="R10" i="24"/>
  <c r="AK15" i="11" s="1"/>
  <c r="R55" i="11" s="1"/>
  <c r="S55" i="11" s="1"/>
  <c r="V9" i="24"/>
  <c r="U9" i="24"/>
  <c r="T9" i="24"/>
  <c r="R9" i="24"/>
  <c r="AK14" i="11" s="1"/>
  <c r="R54" i="11" s="1"/>
  <c r="V8" i="24"/>
  <c r="U8" i="24"/>
  <c r="T8" i="24"/>
  <c r="V7" i="24"/>
  <c r="U7" i="24"/>
  <c r="T7" i="24"/>
  <c r="R7" i="24"/>
  <c r="AK12" i="11" s="1"/>
  <c r="R52" i="11" s="1"/>
  <c r="V6" i="24"/>
  <c r="U6" i="24"/>
  <c r="T6" i="24"/>
  <c r="R6" i="24"/>
  <c r="AK11" i="11" s="1"/>
  <c r="R51" i="11" s="1"/>
  <c r="V5" i="24"/>
  <c r="U5" i="24"/>
  <c r="T5" i="24"/>
  <c r="R5" i="24"/>
  <c r="AK10" i="11" s="1"/>
  <c r="R50" i="11" s="1"/>
  <c r="M5" i="24"/>
  <c r="V4" i="24"/>
  <c r="U4" i="24"/>
  <c r="T4" i="24"/>
  <c r="R4" i="24"/>
  <c r="AK9" i="11" s="1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N9" i="25" l="1"/>
  <c r="N10" i="25"/>
  <c r="N8" i="25"/>
  <c r="S61" i="11"/>
  <c r="R48" i="11"/>
  <c r="S48" i="11" s="1"/>
  <c r="S53" i="1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<sst xmlns="http://schemas.openxmlformats.org/spreadsheetml/2006/main" count="2663" uniqueCount="201">
  <si>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</si>
  <si>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</si>
  <si>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</si>
  <si>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</si>
  <si>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</si>
  <si>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</si>
  <si>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</si>
  <si>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</si>
  <si>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</si>
  <si>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</si>
  <si>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</si>
  <si>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</si>
  <si>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</si>
  <si>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</si>
  <si>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</si>
  <si>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</si>
  <si>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</si>
  <si>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</si>
  <si>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</si>
  <si>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</si>
  <si>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</si>
  <si>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</si>
  <si>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</si>
  <si>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</si>
  <si>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</si>
  <si>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</si>
  <si>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</si>
  <si>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</si>
  <si>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</si>
  <si>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</si>
  <si>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</si>
  <si>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</si>
  <si>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</si>
  <si>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</si>
  <si>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</si>
  <si>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</si>
  <si>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</si>
  <si>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</si>
  <si>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</si>
  <si>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</si>
  <si>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</si>
  <si>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</si>
  <si>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</si>
  <si>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</si>
  <si>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</si>
  <si>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</si>
  <si>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</si>
  <si>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</si>
  <si>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</si>
  <si>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</si>
  <si>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</si>
  <si>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</si>
  <si>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</si>
  <si>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</si>
  <si>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</si>
  <si>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</si>
  <si>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</si>
  <si>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</si>
  <si>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</si>
  <si>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</si>
  <si>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</si>
  <si>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</si>
  <si>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</si>
  <si>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</si>
  <si>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</si>
  <si>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</si>
  <si>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</si>
  <si>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</si>
  <si>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</si>
  <si>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</si>
  <si>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</si>
  <si>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</si>
  <si>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</si>
  <si>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</si>
  <si>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</si>
  <si>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</si>
  <si>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</si>
  <si>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</si>
  <si>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</si>
  <si>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</si>
  <si>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</si>
  <si>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</si>
  <si>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</si>
  <si>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</si>
  <si>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</si>
  <si>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</si>
  <si>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</si>
  <si>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</si>
  <si>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</si>
  <si>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</si>
  <si>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</si>
  <si>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</si>
  <si>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</si>
  <si>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</si>
  <si>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</si>
  <si>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</si>
  <si>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</si>
  <si>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</si>
  <si>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</si>
  <si>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</si>
  <si>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</si>
  <si>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</si>
  <si>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</si>
  <si>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</si>
  <si>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</si>
  <si>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</si>
  <si>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</si>
  <si>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</si>
  <si>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</si>
  <si>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</si>
  <si>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</si>
  <si>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</si>
  <si>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</si>
  <si>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</si>
  <si>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</si>
  <si>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</si>
  <si>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</si>
  <si>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</si>
  <si>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</si>
  <si>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</si>
  <si>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</si>
  <si>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</si>
  <si>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</si>
  <si>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</si>
  <si>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</si>
  <si>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</si>
  <si>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</si>
  <si>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</si>
  <si>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</si>
  <si>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</si>
  <si>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</si>
  <si>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</si>
  <si>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</si>
  <si>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</si>
  <si>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</si>
  <si>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</si>
  <si>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</si>
  <si>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</si>
  <si>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</si>
  <si>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</si>
  <si>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</si>
  <si>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</si>
  <si>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</si>
  <si>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</si>
  <si>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</si>
  <si>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</si>
  <si>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</si>
  <si>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</si>
  <si>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</si>
  <si>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</si>
  <si>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</si>
  <si>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</si>
  <si>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</si>
  <si>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</si>
  <si>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</si>
  <si>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</si>
  <si>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</si>
  <si>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</si>
  <si>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</si>
  <si>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</si>
  <si>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</si>
  <si>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</si>
  <si>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</si>
  <si>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</si>
  <si>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</si>
  <si>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</si>
  <si>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</si>
  <si>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</si>
  <si>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</si>
  <si>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</si>
  <si>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</si>
  <si>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</si>
  <si>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</si>
  <si>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</si>
  <si>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</si>
  <si>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</si>
  <si>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</si>
  <si>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</si>
  <si>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</si>
  <si>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</si>
  <si>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</si>
  <si>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</si>
  <si>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</si>
  <si>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</si>
  <si>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</si>
  <si>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</si>
  <si>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</si>
  <si>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</si>
  <si>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</si>
  <si>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</si>
  <si>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</si>
  <si>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</si>
  <si>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</si>
  <si>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</si>
  <si>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</si>
  <si>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</si>
  <si>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</si>
  <si>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SaM</t>
  </si>
  <si>
    <t>GOLD MEDAL</t>
  </si>
  <si>
    <t>LG/5M</t>
  </si>
  <si>
    <t>LG/WW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</si>
</sst>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zoomScale="55" zoomScaleNormal="55" workbookViewId="0">
      <selection activeCell="Q30" sqref="Q30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2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</f>
        <v>8</v>
      </c>
      <c r="AL8" s="36">
        <f>AK8/(AK$5-0.5)</f>
        <v>5.333333333333333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</f>
        <v>9</v>
      </c>
      <c r="AL9" s="36">
        <f t="shared" ref="AL9:AL24" si="8">AK9/AK$5</f>
        <v>4.5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</f>
        <v>9</v>
      </c>
      <c r="AL10" s="36">
        <f t="shared" si="8"/>
        <v>4.5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</f>
        <v>0</v>
      </c>
      <c r="AL12" s="36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</f>
        <v>5</v>
      </c>
      <c r="AL13" s="36">
        <f t="shared" si="8"/>
        <v>2.5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</f>
        <v>8</v>
      </c>
      <c r="AL14" s="36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</f>
        <v>11</v>
      </c>
      <c r="AL15" s="36">
        <f t="shared" si="8"/>
        <v>5.5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</f>
        <v>0</v>
      </c>
      <c r="AL16" s="36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</f>
        <v>1</v>
      </c>
      <c r="AL17" s="36">
        <f t="shared" si="8"/>
        <v>0.5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</f>
        <v>2</v>
      </c>
      <c r="AL18" s="36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</f>
        <v>10</v>
      </c>
      <c r="AL19" s="36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</f>
        <v>12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</f>
        <v>2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</f>
        <v>1</v>
      </c>
      <c r="AL22" s="36">
        <f t="shared" si="8"/>
        <v>0.5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19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41</v>
      </c>
      <c r="R28" s="38">
        <f>Q28/(Q26-0.5)</f>
        <v>2.2162162162162162</v>
      </c>
      <c r="T28" t="s">
        <v>97</v>
      </c>
      <c r="U28" s="25" t="s">
        <v>18</v>
      </c>
      <c r="V28" s="26">
        <f>$R$28</f>
        <v>2.2162162162162162</v>
      </c>
      <c r="W28" s="27">
        <f>Table1[[#This Row],[Average]]/($I$6/3)*100</f>
        <v>43.979387948259543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23</v>
      </c>
      <c r="R29" s="38">
        <f>Q29/(Q$26-3)</f>
        <v>1.4375</v>
      </c>
      <c r="T29" t="s">
        <v>98</v>
      </c>
      <c r="U29" s="19" t="s">
        <v>9</v>
      </c>
      <c r="V29" s="20">
        <f>R$34</f>
        <v>2.2159090909090908</v>
      </c>
      <c r="W29" s="21">
        <f>Table1[[#This Row],[Average]]/($I$6/3)*100</f>
        <v>43.973293243721258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19</v>
      </c>
      <c r="R30" s="38">
        <f t="shared" ref="R30:R43" si="21">Q30/Q$26</f>
        <v>1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0.31578947368421051</v>
      </c>
      <c r="T31" t="s">
        <v>100</v>
      </c>
      <c r="U31" s="19" t="s">
        <v>12</v>
      </c>
      <c r="V31" s="20">
        <f>R$33</f>
        <v>1.9473684210526316</v>
      </c>
      <c r="W31" s="21">
        <f>Table1[[#This Row],[Average]]/($I$6/3)*100</f>
        <v>38.644276059799303</v>
      </c>
    </row>
    <row r="32" spans="2:38" x14ac:dyDescent="0.45">
      <c r="P32" s="37" t="s">
        <v>15</v>
      </c>
      <c r="Q32" s="37">
        <f t="shared" si="20"/>
        <v>2</v>
      </c>
      <c r="R32" s="38">
        <f t="shared" si="21"/>
        <v>0.10526315789473684</v>
      </c>
      <c r="T32" t="s">
        <v>101</v>
      </c>
      <c r="U32" s="22" t="s">
        <v>4</v>
      </c>
      <c r="V32" s="23">
        <f>R$39</f>
        <v>1.8421052631578947</v>
      </c>
      <c r="W32" s="24">
        <f>Table1[[#This Row],[Average]]/($I$6/3)*100</f>
        <v>36.555396272783128</v>
      </c>
      <c r="Y32" t="s">
        <v>138</v>
      </c>
    </row>
    <row r="33" spans="8:27" x14ac:dyDescent="0.45">
      <c r="P33" s="37" t="s">
        <v>12</v>
      </c>
      <c r="Q33" s="37">
        <f t="shared" si="20"/>
        <v>37</v>
      </c>
      <c r="R33" s="38">
        <f>Q33/Q26</f>
        <v>1.9473684210526316</v>
      </c>
      <c r="T33" t="s">
        <v>102</v>
      </c>
      <c r="U33" s="25" t="s">
        <v>2</v>
      </c>
      <c r="V33" s="26">
        <f>R$41</f>
        <v>1.7894736842105263</v>
      </c>
      <c r="W33" s="27">
        <f>Table1[[#This Row],[Average]]/($I$6/3)*100</f>
        <v>35.510956379275036</v>
      </c>
      <c r="Y33" t="s">
        <v>137</v>
      </c>
    </row>
    <row r="34" spans="8:27" x14ac:dyDescent="0.45">
      <c r="P34" s="37" t="s">
        <v>9</v>
      </c>
      <c r="Q34" s="37">
        <f t="shared" si="20"/>
        <v>39</v>
      </c>
      <c r="R34" s="38">
        <f>Q34/(Q$26-1.4)</f>
        <v>2.2159090909090908</v>
      </c>
      <c r="T34" t="s">
        <v>103</v>
      </c>
      <c r="U34" s="22" t="s">
        <v>19</v>
      </c>
      <c r="V34" s="23">
        <f>$R$29</f>
        <v>1.4375</v>
      </c>
      <c r="W34" s="24">
        <f>Table1[[#This Row],[Average]]/($I$6/3)*100</f>
        <v>28.526264591439688</v>
      </c>
    </row>
    <row r="35" spans="8:27" x14ac:dyDescent="0.45">
      <c r="P35" s="37" t="s">
        <v>8</v>
      </c>
      <c r="Q35" s="37">
        <f t="shared" si="20"/>
        <v>21</v>
      </c>
      <c r="R35" s="38">
        <f t="shared" si="21"/>
        <v>1.1052631578947369</v>
      </c>
      <c r="T35" t="s">
        <v>104</v>
      </c>
      <c r="U35" s="19" t="s">
        <v>8</v>
      </c>
      <c r="V35" s="20">
        <f>R$35</f>
        <v>1.1052631578947369</v>
      </c>
      <c r="W35" s="21">
        <f>Table1[[#This Row],[Average]]/($I$6/3)*100</f>
        <v>21.933237763669876</v>
      </c>
    </row>
    <row r="36" spans="8:27" x14ac:dyDescent="0.45">
      <c r="P36" s="37" t="s">
        <v>7</v>
      </c>
      <c r="Q36" s="37">
        <f t="shared" si="20"/>
        <v>7</v>
      </c>
      <c r="R36" s="38">
        <f t="shared" si="21"/>
        <v>0.36842105263157893</v>
      </c>
      <c r="T36" t="s">
        <v>105</v>
      </c>
      <c r="U36" s="19" t="s">
        <v>13</v>
      </c>
      <c r="V36" s="20">
        <f>R$30</f>
        <v>1</v>
      </c>
      <c r="W36" s="21">
        <f>Table1[[#This Row],[Average]]/($I$6/3)*100</f>
        <v>19.844357976653697</v>
      </c>
    </row>
    <row r="37" spans="8:27" x14ac:dyDescent="0.45">
      <c r="P37" s="37" t="s">
        <v>6</v>
      </c>
      <c r="Q37" s="37">
        <f t="shared" si="20"/>
        <v>6</v>
      </c>
      <c r="R37" s="38">
        <f t="shared" si="21"/>
        <v>0.31578947368421051</v>
      </c>
      <c r="T37" t="s">
        <v>106</v>
      </c>
      <c r="U37" s="25" t="s">
        <v>61</v>
      </c>
      <c r="V37" s="26">
        <f>R$44</f>
        <v>0.7142857142857143</v>
      </c>
      <c r="W37" s="27">
        <f>Table1[[#This Row],[Average]]/($I$6/3)*100</f>
        <v>14.174541411895497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0.31578947368421051</v>
      </c>
      <c r="T38" t="s">
        <v>107</v>
      </c>
      <c r="U38" s="22" t="s">
        <v>1</v>
      </c>
      <c r="V38" s="23">
        <f>R$42</f>
        <v>0.42105263157894735</v>
      </c>
      <c r="W38" s="24">
        <f>Table1[[#This Row],[Average]]/($I$6/3)*100</f>
        <v>8.3555191480647135</v>
      </c>
    </row>
    <row r="39" spans="8:27" x14ac:dyDescent="0.45">
      <c r="H39" t="s">
        <v>170</v>
      </c>
      <c r="P39" s="37" t="s">
        <v>4</v>
      </c>
      <c r="Q39" s="37">
        <f t="shared" si="20"/>
        <v>35</v>
      </c>
      <c r="R39" s="38">
        <f t="shared" si="21"/>
        <v>1.8421052631578947</v>
      </c>
      <c r="T39" t="s">
        <v>108</v>
      </c>
      <c r="U39" s="19" t="s">
        <v>7</v>
      </c>
      <c r="V39" s="20">
        <f>R$36</f>
        <v>0.36842105263157893</v>
      </c>
      <c r="W39" s="21">
        <f>Table1[[#This Row],[Average]]/($I$6/3)*100</f>
        <v>7.311079254556625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38</v>
      </c>
      <c r="R40" s="38">
        <f t="shared" si="21"/>
        <v>2</v>
      </c>
      <c r="T40" t="s">
        <v>109</v>
      </c>
      <c r="U40" s="25" t="s">
        <v>16</v>
      </c>
      <c r="V40" s="26">
        <f>R$31</f>
        <v>0.31578947368421051</v>
      </c>
      <c r="W40" s="27">
        <f>Table1[[#This Row],[Average]]/($I$6/3)*100</f>
        <v>6.2666393610485356</v>
      </c>
    </row>
    <row r="41" spans="8:27" x14ac:dyDescent="0.45">
      <c r="H41" t="s">
        <v>14</v>
      </c>
      <c r="P41" s="37" t="s">
        <v>2</v>
      </c>
      <c r="Q41" s="37">
        <f t="shared" si="20"/>
        <v>34</v>
      </c>
      <c r="R41" s="38">
        <f t="shared" si="21"/>
        <v>1.7894736842105263</v>
      </c>
      <c r="T41" t="s">
        <v>110</v>
      </c>
      <c r="U41" s="19" t="s">
        <v>6</v>
      </c>
      <c r="V41" s="20">
        <f>R$37</f>
        <v>0.31578947368421051</v>
      </c>
      <c r="W41" s="21">
        <f>Table1[[#This Row],[Average]]/($I$6/3)*100</f>
        <v>6.2666393610485356</v>
      </c>
    </row>
    <row r="42" spans="8:27" x14ac:dyDescent="0.45">
      <c r="H42" t="s">
        <v>11</v>
      </c>
      <c r="P42" s="37" t="s">
        <v>1</v>
      </c>
      <c r="Q42" s="37">
        <f t="shared" si="20"/>
        <v>8</v>
      </c>
      <c r="R42" s="38">
        <f t="shared" si="21"/>
        <v>0.42105263157894735</v>
      </c>
      <c r="T42" t="s">
        <v>111</v>
      </c>
      <c r="U42" s="22" t="s">
        <v>5</v>
      </c>
      <c r="V42" s="23">
        <f>R$38</f>
        <v>0.31578947368421051</v>
      </c>
      <c r="W42" s="24">
        <f>Table1[[#This Row],[Average]]/($I$6/3)*100</f>
        <v>6.2666393610485356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0.15789473684210525</v>
      </c>
      <c r="T43" t="s">
        <v>112</v>
      </c>
      <c r="U43" s="25" t="s">
        <v>0</v>
      </c>
      <c r="V43" s="26">
        <f>R$43</f>
        <v>0.15789473684210525</v>
      </c>
      <c r="W43" s="27">
        <f>Table1[[#This Row],[Average]]/($I$6/3)*100</f>
        <v>3.1333196805242678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0.7142857142857143</v>
      </c>
      <c r="T44" t="s">
        <v>113</v>
      </c>
      <c r="U44" s="28" t="s">
        <v>15</v>
      </c>
      <c r="V44" s="29">
        <f>R$32</f>
        <v>0.10526315789473684</v>
      </c>
      <c r="W44" s="30">
        <f>Table1[[#This Row],[Average]]/($I$6/3)*100</f>
        <v>2.0888797870161784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5.333333333333333</v>
      </c>
      <c r="S48" s="39">
        <f>Table2[[#This Row],[Finals]]-Table2[[#This Row],[Regular]]</f>
        <v>3.3921568627450975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4.5</v>
      </c>
      <c r="S49" s="39">
        <f>Table2[[#This Row],[Finals]]-Table2[[#This Row],[Regular]]</f>
        <v>3.6764705882352944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4.5</v>
      </c>
      <c r="S50" s="39">
        <f>Table2[[#This Row],[Finals]]-Table2[[#This Row],[Regular]]</f>
        <v>3.9117647058823528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</v>
      </c>
      <c r="S52" s="39">
        <f>Table2[[#This Row],[Finals]]-Table2[[#This Row],[Regular]]</f>
        <v>-0.11764705882352941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2.5</v>
      </c>
      <c r="S53" s="39">
        <f>Table2[[#This Row],[Finals]]-Table2[[#This Row],[Regular]]</f>
        <v>0.61764705882352944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4</v>
      </c>
      <c r="S54" s="39">
        <f>Table2[[#This Row],[Finals]]-Table2[[#This Row],[Regular]]</f>
        <v>2.1764705882352944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5.5</v>
      </c>
      <c r="S55" s="39">
        <f>Table2[[#This Row],[Finals]]-Table2[[#This Row],[Regular]]</f>
        <v>4.9117647058823533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0</v>
      </c>
      <c r="S56" s="39">
        <f>Table2[[#This Row],[Finals]]-Table2[[#This Row],[Regular]]</f>
        <v>-0.41176470588235292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0.5</v>
      </c>
      <c r="S57" s="39">
        <f>Table2[[#This Row],[Finals]]-Table2[[#This Row],[Regular]]</f>
        <v>0.20588235294117646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1</v>
      </c>
      <c r="S58" s="39">
        <f>Table2[[#This Row],[Finals]]-Table2[[#This Row],[Regular]]</f>
        <v>0.76470588235294112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5</v>
      </c>
      <c r="S59" s="39">
        <f>Table2[[#This Row],[Finals]]-Table2[[#This Row],[Regular]]</f>
        <v>3.5294117647058822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0.5</v>
      </c>
      <c r="S62" s="39">
        <f>Table2[[#This Row],[Finals]]-Table2[[#This Row],[Regular]]</f>
        <v>8.8235294117647078E-2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tabSelected="1" topLeftCell="L1" zoomScale="70" zoomScaleNormal="70" workbookViewId="0">
      <selection activeCell="AA6" sqref="AA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COUNTIF($Y$4:$AM$13,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198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COUNTIF($Y$4:$AM$13,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197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200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199</v>
      </c>
      <c r="AM10" s="48" t="s">
        <v>12</v>
      </c>
    </row>
    <row r="11" spans="2:39" x14ac:dyDescent="0.45">
      <c r="B11" s="2"/>
      <c r="C11" s="2"/>
      <c r="D11" s="2"/>
      <c r="F11" s="2"/>
      <c r="Q11" t="s">
        <v>7</v>
      </c>
      <c r="R11">
        <f t="shared" si="1"/>
        <v>1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165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4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13</v>
      </c>
    </row>
    <row r="14" spans="2:39" x14ac:dyDescent="0.45">
      <c r="Q14" t="s">
        <v>4</v>
      </c>
      <c r="R14">
        <f t="shared" si="1"/>
        <v>9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 t="s">
        <v>163</v>
      </c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9"/>
      <c r="B25" s="49"/>
      <c r="C25" s="49"/>
      <c r="D25" s="49"/>
      <c r="E25" s="49"/>
      <c r="F25" s="49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9" t="s">
        <v>163</v>
      </c>
      <c r="B22" s="49"/>
      <c r="C22" s="49"/>
      <c r="D22" s="49"/>
      <c r="E22" s="49"/>
      <c r="F22" s="49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/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9" t="s">
        <v>163</v>
      </c>
      <c r="B22" s="49"/>
      <c r="C22" s="49"/>
      <c r="D22" s="49"/>
      <c r="E22" s="49"/>
      <c r="F22" s="49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9"/>
      <c r="B23" s="49"/>
      <c r="C23" s="49"/>
      <c r="D23" s="49"/>
      <c r="E23" s="49"/>
      <c r="F23" s="49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9"/>
      <c r="B24" s="49"/>
      <c r="C24" s="49"/>
      <c r="D24" s="49"/>
      <c r="E24" s="49"/>
      <c r="F24" s="49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2023-03-24T09:08:12Z</dcterms:modified>
</cp:coreProperties>
</file>