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9630"/>
  </bookViews>
  <sheets>
    <sheet name="1ABRIL25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D4" i="2"/>
  <c r="C4" i="2"/>
  <c r="C3" i="2"/>
  <c r="C2" i="2"/>
  <c r="D7" i="2" l="1"/>
  <c r="D6" i="2"/>
  <c r="D5" i="2"/>
  <c r="D3" i="2"/>
  <c r="D2" i="2"/>
  <c r="C7" i="2"/>
  <c r="C6" i="2"/>
  <c r="C5" i="2"/>
  <c r="K7" i="1"/>
  <c r="K8" i="1"/>
  <c r="K9" i="1"/>
  <c r="K10" i="1"/>
  <c r="K11" i="1"/>
  <c r="K12" i="1"/>
  <c r="K13" i="1"/>
  <c r="K14" i="1"/>
  <c r="K15" i="1"/>
  <c r="K16" i="1"/>
  <c r="K17" i="1"/>
  <c r="K6" i="1"/>
  <c r="J7" i="1"/>
  <c r="J8" i="1"/>
  <c r="J9" i="1"/>
  <c r="J10" i="1"/>
  <c r="J11" i="1"/>
  <c r="J12" i="1"/>
  <c r="J13" i="1"/>
  <c r="J14" i="1"/>
  <c r="J15" i="1"/>
  <c r="J16" i="1"/>
  <c r="J17" i="1"/>
  <c r="J6" i="1"/>
  <c r="I7" i="1"/>
  <c r="I8" i="1"/>
  <c r="I9" i="1"/>
  <c r="I10" i="1"/>
  <c r="I11" i="1"/>
  <c r="I12" i="1"/>
  <c r="I13" i="1"/>
  <c r="I14" i="1"/>
  <c r="I15" i="1"/>
  <c r="I16" i="1"/>
  <c r="I17" i="1"/>
  <c r="I6" i="1"/>
  <c r="H7" i="1"/>
  <c r="H8" i="1"/>
  <c r="H9" i="1"/>
  <c r="H10" i="1"/>
  <c r="H11" i="1"/>
  <c r="H12" i="1"/>
  <c r="H13" i="1"/>
  <c r="H14" i="1"/>
  <c r="H15" i="1"/>
  <c r="H16" i="1"/>
  <c r="H17" i="1"/>
  <c r="H6" i="1"/>
  <c r="G10" i="1"/>
  <c r="G7" i="1"/>
  <c r="G8" i="1"/>
  <c r="G9" i="1"/>
  <c r="G11" i="1"/>
  <c r="G12" i="1"/>
  <c r="G13" i="1"/>
  <c r="G14" i="1"/>
  <c r="G15" i="1"/>
  <c r="G16" i="1"/>
  <c r="G17" i="1"/>
  <c r="E9" i="1"/>
  <c r="E10" i="1"/>
  <c r="E11" i="1"/>
  <c r="E12" i="1"/>
  <c r="E17" i="1"/>
  <c r="E6" i="1"/>
  <c r="G6" i="1" s="1"/>
  <c r="D7" i="1"/>
  <c r="E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E13" i="1" s="1"/>
  <c r="D14" i="1"/>
  <c r="F14" i="1" s="1"/>
  <c r="D15" i="1"/>
  <c r="E15" i="1" s="1"/>
  <c r="D16" i="1"/>
  <c r="E16" i="1" s="1"/>
  <c r="D17" i="1"/>
  <c r="F17" i="1" s="1"/>
  <c r="D6" i="1"/>
  <c r="F6" i="1" s="1"/>
  <c r="F15" i="1" l="1"/>
  <c r="F13" i="1"/>
  <c r="F16" i="1"/>
  <c r="F7" i="1"/>
  <c r="E8" i="1"/>
  <c r="E14" i="1"/>
</calcChain>
</file>

<file path=xl/sharedStrings.xml><?xml version="1.0" encoding="utf-8"?>
<sst xmlns="http://schemas.openxmlformats.org/spreadsheetml/2006/main" count="46" uniqueCount="46">
  <si>
    <t>CLAVE</t>
  </si>
  <si>
    <t>NOMBRE</t>
  </si>
  <si>
    <t>LOPEZ CASTRO JUAN</t>
  </si>
  <si>
    <t xml:space="preserve">VIÑA FABELA ANTONIO </t>
  </si>
  <si>
    <t>FINISTERRE LARIOS OMAR</t>
  </si>
  <si>
    <t>TORRES LANDEROS GILBERTO</t>
  </si>
  <si>
    <t xml:space="preserve">TORRES ANDRADE FABIOLA </t>
  </si>
  <si>
    <t>GUZMAN AGUILAR GABRIELA</t>
  </si>
  <si>
    <t>CAMPOS LUNA SONIA</t>
  </si>
  <si>
    <t>GUZMAN TINAJEROS LIDIA</t>
  </si>
  <si>
    <t>SORIANO FERNANDEZ ALMA</t>
  </si>
  <si>
    <t>AMADO PEREZ VERONICA</t>
  </si>
  <si>
    <t xml:space="preserve">JIMENEZ ALEJANDRO PAMELA </t>
  </si>
  <si>
    <t>GATICA SANCHEZ ESTHER</t>
  </si>
  <si>
    <t>PEREZ LOPEZ MIGUEL</t>
  </si>
  <si>
    <t>SALARIO DIARIO</t>
  </si>
  <si>
    <t xml:space="preserve"> SALARIO QUINCENAL</t>
  </si>
  <si>
    <t>CANASTA BASICA</t>
  </si>
  <si>
    <t>PASAJES</t>
  </si>
  <si>
    <t>TOTAL DE PERCEPCIONES</t>
  </si>
  <si>
    <t>ISR</t>
  </si>
  <si>
    <t>IMSS</t>
  </si>
  <si>
    <t>TOTAL DE DEDUCCIONES</t>
  </si>
  <si>
    <t>SUELDO A COBRAR</t>
  </si>
  <si>
    <t>ROCA- BOLA COMPANY DE MEXICO S. A DE C.V</t>
  </si>
  <si>
    <t>CALCULO DE SALARIO POR TRABAJADOR</t>
  </si>
  <si>
    <t>NOMBRES</t>
  </si>
  <si>
    <t>WALTER</t>
  </si>
  <si>
    <t>CLEVER</t>
  </si>
  <si>
    <t>PATRICIA</t>
  </si>
  <si>
    <t xml:space="preserve">MARIA </t>
  </si>
  <si>
    <t>RICHARD</t>
  </si>
  <si>
    <t>JESSICA</t>
  </si>
  <si>
    <t>FECHA DE NACIMIENTO</t>
  </si>
  <si>
    <t>EDAD</t>
  </si>
  <si>
    <t>EDAD 2</t>
  </si>
  <si>
    <t>30/02/79</t>
  </si>
  <si>
    <t>CUAL ES LA DIFERENCIA DE EDAD ENTRE WALTER Y CLEVER</t>
  </si>
  <si>
    <t>CUANTOS AÑOS TENDRA JESSICA EL 25/12/2009</t>
  </si>
  <si>
    <t>POR CUANTOS AÑOS RICHARD ES MAYOR QUE MARIA</t>
  </si>
  <si>
    <t>CUANTOS DIAS FALTAN PARA FIESTAS PÁTRIAS</t>
  </si>
  <si>
    <t>CUANTOS DIAS HAN PASADO DE NAVIDAD</t>
  </si>
  <si>
    <t>11AÑOS</t>
  </si>
  <si>
    <t>8 AÑOS</t>
  </si>
  <si>
    <t>99 DIAS</t>
  </si>
  <si>
    <t>167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</si>
</sst>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3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4" tint="-0.499984740745262"/>
      </left>
      <right style="dashed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1" fillId="4" borderId="5" xfId="0" applyFont="1" applyFill="1" applyBorder="1"/>
    <xf numFmtId="0" fontId="2" fillId="4" borderId="5" xfId="0" applyFont="1" applyFill="1" applyBorder="1"/>
    <xf numFmtId="1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0" xfId="0" applyFill="1" applyAlignment="1">
      <alignment horizontal="left" vertical="top"/>
    </xf>
    <xf numFmtId="14" fontId="0" fillId="0" borderId="0" xfId="0" applyNumberFormat="1"/>
    <xf numFmtId="0" fontId="0" fillId="0" borderId="4" xfId="0" applyBorder="1"/>
    <xf numFmtId="0" fontId="0" fillId="0" borderId="4" xfId="0" applyBorder="1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23" sqref="D23"/>
    </sheetView>
  </sheetViews>
  <sheetFormatPr baseColWidth="10" defaultRowHeight="15" x14ac:dyDescent="0.25"/>
  <cols>
    <col min="2" max="2" width="26.28515625" customWidth="1"/>
    <col min="3" max="3" width="15.5703125" customWidth="1"/>
    <col min="7" max="7" width="15" customWidth="1"/>
    <col min="10" max="10" width="13.28515625" customWidth="1"/>
  </cols>
  <sheetData>
    <row r="1" spans="1:11" ht="15.75" thickBot="1" x14ac:dyDescent="0.3">
      <c r="A1" s="9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1" ht="15.75" thickBot="1" x14ac:dyDescent="0.3">
      <c r="A2" s="9" t="s">
        <v>25</v>
      </c>
      <c r="B2" s="10"/>
      <c r="C2" s="10"/>
      <c r="D2" s="10"/>
      <c r="E2" s="10"/>
      <c r="F2" s="10"/>
      <c r="G2" s="10"/>
      <c r="H2" s="10"/>
      <c r="I2" s="10"/>
      <c r="J2" s="10"/>
      <c r="K2" s="11"/>
    </row>
    <row r="3" spans="1:11" ht="45.75" thickBot="1" x14ac:dyDescent="0.3">
      <c r="A3" s="16" t="s">
        <v>0</v>
      </c>
      <c r="B3" s="16" t="s">
        <v>1</v>
      </c>
      <c r="C3" s="16" t="s">
        <v>15</v>
      </c>
      <c r="D3" s="17" t="s">
        <v>16</v>
      </c>
      <c r="E3" s="17" t="s">
        <v>17</v>
      </c>
      <c r="F3" s="16" t="s">
        <v>18</v>
      </c>
      <c r="G3" s="17" t="s">
        <v>19</v>
      </c>
      <c r="H3" s="17" t="s">
        <v>20</v>
      </c>
      <c r="I3" s="17" t="s">
        <v>21</v>
      </c>
      <c r="J3" s="17" t="s">
        <v>22</v>
      </c>
      <c r="K3" s="17" t="s">
        <v>23</v>
      </c>
    </row>
    <row r="4" spans="1:11" x14ac:dyDescent="0.25">
      <c r="A4" s="2"/>
      <c r="B4" s="2"/>
      <c r="C4" s="2"/>
      <c r="D4" s="3"/>
      <c r="E4" s="3">
        <v>0.12</v>
      </c>
      <c r="F4" s="3">
        <v>7.0000000000000007E-2</v>
      </c>
      <c r="G4" s="2"/>
      <c r="H4" s="4">
        <v>6.5000000000000002E-2</v>
      </c>
      <c r="I4" s="3">
        <v>0.04</v>
      </c>
      <c r="J4" s="2"/>
      <c r="K4" s="2"/>
    </row>
    <row r="5" spans="1:11" x14ac:dyDescent="0.25">
      <c r="A5" s="1">
        <v>50026</v>
      </c>
      <c r="B5" s="1" t="s">
        <v>2</v>
      </c>
      <c r="C5" s="1">
        <v>57</v>
      </c>
      <c r="D5" s="1">
        <v>855</v>
      </c>
      <c r="E5" s="1">
        <v>102.6</v>
      </c>
      <c r="F5" s="1">
        <v>59.85</v>
      </c>
      <c r="G5" s="1">
        <v>1017.45</v>
      </c>
      <c r="H5" s="1">
        <v>55.575000000000003</v>
      </c>
      <c r="I5" s="1">
        <v>34.200000000000003</v>
      </c>
      <c r="J5" s="1">
        <v>89.775000000000006</v>
      </c>
      <c r="K5" s="1">
        <v>927.68</v>
      </c>
    </row>
    <row r="6" spans="1:11" x14ac:dyDescent="0.25">
      <c r="A6" s="1">
        <v>50027</v>
      </c>
      <c r="B6" s="1" t="s">
        <v>3</v>
      </c>
      <c r="C6" s="1">
        <v>80.23</v>
      </c>
      <c r="D6" s="1">
        <f>C6*15</f>
        <v>1203.45</v>
      </c>
      <c r="E6" s="1">
        <f>D6*$E$4</f>
        <v>144.41399999999999</v>
      </c>
      <c r="F6" s="1">
        <f>D6*$F$4</f>
        <v>84.241500000000016</v>
      </c>
      <c r="G6" s="1">
        <f>SUM(D6:F6)</f>
        <v>1432.1055000000001</v>
      </c>
      <c r="H6" s="1">
        <f>D6*$H$4</f>
        <v>78.224250000000012</v>
      </c>
      <c r="I6" s="1">
        <f>D6*$I$4</f>
        <v>48.138000000000005</v>
      </c>
      <c r="J6" s="1">
        <f>SUM(H6:I6)</f>
        <v>126.36225000000002</v>
      </c>
      <c r="K6" s="1">
        <f>G6-J6</f>
        <v>1305.74325</v>
      </c>
    </row>
    <row r="7" spans="1:11" x14ac:dyDescent="0.25">
      <c r="A7" s="1">
        <v>50028</v>
      </c>
      <c r="B7" s="1" t="s">
        <v>4</v>
      </c>
      <c r="C7" s="1">
        <v>27.3</v>
      </c>
      <c r="D7" s="1">
        <f t="shared" ref="D7:D17" si="0">C7*15</f>
        <v>409.5</v>
      </c>
      <c r="E7" s="1">
        <f t="shared" ref="E7:E17" si="1">D7*$E$4</f>
        <v>49.14</v>
      </c>
      <c r="F7" s="1">
        <f t="shared" ref="F7:F17" si="2">D7*$F$4</f>
        <v>28.665000000000003</v>
      </c>
      <c r="G7" s="1">
        <f>SUM(D7:F7)</f>
        <v>487.30500000000001</v>
      </c>
      <c r="H7" s="1">
        <f t="shared" ref="H7:H17" si="3">D7*$H$4</f>
        <v>26.6175</v>
      </c>
      <c r="I7" s="1">
        <f t="shared" ref="I7:I17" si="4">D7*$I$4</f>
        <v>16.38</v>
      </c>
      <c r="J7" s="1">
        <f t="shared" ref="J7:J17" si="5">SUM(H7:I7)</f>
        <v>42.997500000000002</v>
      </c>
      <c r="K7" s="1">
        <f t="shared" ref="K7:K17" si="6">G7-J7</f>
        <v>444.3075</v>
      </c>
    </row>
    <row r="8" spans="1:11" x14ac:dyDescent="0.25">
      <c r="A8" s="1">
        <v>50029</v>
      </c>
      <c r="B8" s="1" t="s">
        <v>5</v>
      </c>
      <c r="C8" s="1">
        <v>45.6</v>
      </c>
      <c r="D8" s="1">
        <f t="shared" si="0"/>
        <v>684</v>
      </c>
      <c r="E8" s="1">
        <f t="shared" si="1"/>
        <v>82.08</v>
      </c>
      <c r="F8" s="1">
        <f t="shared" si="2"/>
        <v>47.88</v>
      </c>
      <c r="G8" s="1">
        <f t="shared" ref="G8:G17" si="7">SUM(D8:F8)</f>
        <v>813.96</v>
      </c>
      <c r="H8" s="1">
        <f t="shared" si="3"/>
        <v>44.46</v>
      </c>
      <c r="I8" s="1">
        <f t="shared" si="4"/>
        <v>27.36</v>
      </c>
      <c r="J8" s="1">
        <f t="shared" si="5"/>
        <v>71.819999999999993</v>
      </c>
      <c r="K8" s="1">
        <f t="shared" si="6"/>
        <v>742.1400000000001</v>
      </c>
    </row>
    <row r="9" spans="1:11" x14ac:dyDescent="0.25">
      <c r="A9" s="1">
        <v>50030</v>
      </c>
      <c r="B9" s="1" t="s">
        <v>6</v>
      </c>
      <c r="C9" s="1">
        <v>75.599999999999994</v>
      </c>
      <c r="D9" s="1">
        <f t="shared" si="0"/>
        <v>1134</v>
      </c>
      <c r="E9" s="1">
        <f t="shared" si="1"/>
        <v>136.07999999999998</v>
      </c>
      <c r="F9" s="1">
        <f t="shared" si="2"/>
        <v>79.38000000000001</v>
      </c>
      <c r="G9" s="1">
        <f t="shared" si="7"/>
        <v>1349.46</v>
      </c>
      <c r="H9" s="1">
        <f t="shared" si="3"/>
        <v>73.710000000000008</v>
      </c>
      <c r="I9" s="1">
        <f t="shared" si="4"/>
        <v>45.36</v>
      </c>
      <c r="J9" s="1">
        <f t="shared" si="5"/>
        <v>119.07000000000001</v>
      </c>
      <c r="K9" s="1">
        <f t="shared" si="6"/>
        <v>1230.3900000000001</v>
      </c>
    </row>
    <row r="10" spans="1:11" x14ac:dyDescent="0.25">
      <c r="A10" s="1">
        <v>50031</v>
      </c>
      <c r="B10" s="1" t="s">
        <v>7</v>
      </c>
      <c r="C10" s="1">
        <v>60.2</v>
      </c>
      <c r="D10" s="1">
        <f t="shared" si="0"/>
        <v>903</v>
      </c>
      <c r="E10" s="1">
        <f t="shared" si="1"/>
        <v>108.36</v>
      </c>
      <c r="F10" s="1">
        <f t="shared" si="2"/>
        <v>63.210000000000008</v>
      </c>
      <c r="G10" s="1">
        <f>SUM(D10:F10)</f>
        <v>1074.57</v>
      </c>
      <c r="H10" s="1">
        <f t="shared" si="3"/>
        <v>58.695</v>
      </c>
      <c r="I10" s="1">
        <f t="shared" si="4"/>
        <v>36.119999999999997</v>
      </c>
      <c r="J10" s="1">
        <f t="shared" si="5"/>
        <v>94.814999999999998</v>
      </c>
      <c r="K10" s="1">
        <f t="shared" si="6"/>
        <v>979.75499999999988</v>
      </c>
    </row>
    <row r="11" spans="1:11" x14ac:dyDescent="0.25">
      <c r="A11" s="1">
        <v>50032</v>
      </c>
      <c r="B11" s="1" t="s">
        <v>8</v>
      </c>
      <c r="C11" s="1">
        <v>45.2</v>
      </c>
      <c r="D11" s="1">
        <f t="shared" si="0"/>
        <v>678</v>
      </c>
      <c r="E11" s="1">
        <f t="shared" si="1"/>
        <v>81.36</v>
      </c>
      <c r="F11" s="1">
        <f t="shared" si="2"/>
        <v>47.460000000000008</v>
      </c>
      <c r="G11" s="1">
        <f t="shared" si="7"/>
        <v>806.82</v>
      </c>
      <c r="H11" s="1">
        <f t="shared" si="3"/>
        <v>44.07</v>
      </c>
      <c r="I11" s="1">
        <f t="shared" si="4"/>
        <v>27.12</v>
      </c>
      <c r="J11" s="1">
        <f t="shared" si="5"/>
        <v>71.19</v>
      </c>
      <c r="K11" s="1">
        <f t="shared" si="6"/>
        <v>735.63000000000011</v>
      </c>
    </row>
    <row r="12" spans="1:11" x14ac:dyDescent="0.25">
      <c r="A12" s="1">
        <v>50033</v>
      </c>
      <c r="B12" s="1" t="s">
        <v>9</v>
      </c>
      <c r="C12" s="1">
        <v>25.6</v>
      </c>
      <c r="D12" s="1">
        <f t="shared" si="0"/>
        <v>384</v>
      </c>
      <c r="E12" s="1">
        <f t="shared" si="1"/>
        <v>46.08</v>
      </c>
      <c r="F12" s="1">
        <f t="shared" si="2"/>
        <v>26.880000000000003</v>
      </c>
      <c r="G12" s="1">
        <f t="shared" si="7"/>
        <v>456.96</v>
      </c>
      <c r="H12" s="1">
        <f t="shared" si="3"/>
        <v>24.96</v>
      </c>
      <c r="I12" s="1">
        <f t="shared" si="4"/>
        <v>15.36</v>
      </c>
      <c r="J12" s="1">
        <f t="shared" si="5"/>
        <v>40.32</v>
      </c>
      <c r="K12" s="1">
        <f t="shared" si="6"/>
        <v>416.64</v>
      </c>
    </row>
    <row r="13" spans="1:11" x14ac:dyDescent="0.25">
      <c r="A13" s="1">
        <v>50034</v>
      </c>
      <c r="B13" s="1" t="s">
        <v>10</v>
      </c>
      <c r="C13" s="1">
        <v>48.9</v>
      </c>
      <c r="D13" s="1">
        <f t="shared" si="0"/>
        <v>733.5</v>
      </c>
      <c r="E13" s="1">
        <f t="shared" si="1"/>
        <v>88.02</v>
      </c>
      <c r="F13" s="1">
        <f t="shared" si="2"/>
        <v>51.345000000000006</v>
      </c>
      <c r="G13" s="1">
        <f t="shared" si="7"/>
        <v>872.86500000000001</v>
      </c>
      <c r="H13" s="1">
        <f t="shared" si="3"/>
        <v>47.677500000000002</v>
      </c>
      <c r="I13" s="1">
        <f t="shared" si="4"/>
        <v>29.34</v>
      </c>
      <c r="J13" s="1">
        <f t="shared" si="5"/>
        <v>77.017499999999998</v>
      </c>
      <c r="K13" s="1">
        <f t="shared" si="6"/>
        <v>795.84749999999997</v>
      </c>
    </row>
    <row r="14" spans="1:11" x14ac:dyDescent="0.25">
      <c r="A14" s="1">
        <v>50035</v>
      </c>
      <c r="B14" s="1" t="s">
        <v>11</v>
      </c>
      <c r="C14" s="1">
        <v>78.900000000000006</v>
      </c>
      <c r="D14" s="1">
        <f t="shared" si="0"/>
        <v>1183.5</v>
      </c>
      <c r="E14" s="1">
        <f t="shared" si="1"/>
        <v>142.01999999999998</v>
      </c>
      <c r="F14" s="1">
        <f t="shared" si="2"/>
        <v>82.845000000000013</v>
      </c>
      <c r="G14" s="1">
        <f t="shared" si="7"/>
        <v>1408.365</v>
      </c>
      <c r="H14" s="1">
        <f t="shared" si="3"/>
        <v>76.927500000000009</v>
      </c>
      <c r="I14" s="1">
        <f t="shared" si="4"/>
        <v>47.34</v>
      </c>
      <c r="J14" s="1">
        <f t="shared" si="5"/>
        <v>124.26750000000001</v>
      </c>
      <c r="K14" s="1">
        <f t="shared" si="6"/>
        <v>1284.0975000000001</v>
      </c>
    </row>
    <row r="15" spans="1:11" x14ac:dyDescent="0.25">
      <c r="A15" s="1">
        <v>50036</v>
      </c>
      <c r="B15" s="1" t="s">
        <v>12</v>
      </c>
      <c r="C15" s="1">
        <v>86.3</v>
      </c>
      <c r="D15" s="1">
        <f t="shared" si="0"/>
        <v>1294.5</v>
      </c>
      <c r="E15" s="1">
        <f t="shared" si="1"/>
        <v>155.34</v>
      </c>
      <c r="F15" s="1">
        <f t="shared" si="2"/>
        <v>90.615000000000009</v>
      </c>
      <c r="G15" s="1">
        <f t="shared" si="7"/>
        <v>1540.4549999999999</v>
      </c>
      <c r="H15" s="1">
        <f t="shared" si="3"/>
        <v>84.142499999999998</v>
      </c>
      <c r="I15" s="1">
        <f t="shared" si="4"/>
        <v>51.78</v>
      </c>
      <c r="J15" s="1">
        <f t="shared" si="5"/>
        <v>135.92250000000001</v>
      </c>
      <c r="K15" s="1">
        <f t="shared" si="6"/>
        <v>1404.5324999999998</v>
      </c>
    </row>
    <row r="16" spans="1:11" x14ac:dyDescent="0.25">
      <c r="A16" s="1">
        <v>50037</v>
      </c>
      <c r="B16" s="1" t="s">
        <v>13</v>
      </c>
      <c r="C16" s="1">
        <v>78.5</v>
      </c>
      <c r="D16" s="1">
        <f t="shared" si="0"/>
        <v>1177.5</v>
      </c>
      <c r="E16" s="1">
        <f t="shared" si="1"/>
        <v>141.29999999999998</v>
      </c>
      <c r="F16" s="1">
        <f t="shared" si="2"/>
        <v>82.425000000000011</v>
      </c>
      <c r="G16" s="1">
        <f t="shared" si="7"/>
        <v>1401.2249999999999</v>
      </c>
      <c r="H16" s="1">
        <f t="shared" si="3"/>
        <v>76.537500000000009</v>
      </c>
      <c r="I16" s="1">
        <f t="shared" si="4"/>
        <v>47.1</v>
      </c>
      <c r="J16" s="1">
        <f t="shared" si="5"/>
        <v>123.63750000000002</v>
      </c>
      <c r="K16" s="1">
        <f t="shared" si="6"/>
        <v>1277.5874999999999</v>
      </c>
    </row>
    <row r="17" spans="1:11" x14ac:dyDescent="0.25">
      <c r="A17" s="1">
        <v>50038</v>
      </c>
      <c r="B17" s="1" t="s">
        <v>14</v>
      </c>
      <c r="C17" s="1">
        <v>45.8</v>
      </c>
      <c r="D17" s="1">
        <f t="shared" si="0"/>
        <v>687</v>
      </c>
      <c r="E17" s="1">
        <f t="shared" si="1"/>
        <v>82.44</v>
      </c>
      <c r="F17" s="1">
        <f t="shared" si="2"/>
        <v>48.09</v>
      </c>
      <c r="G17" s="1">
        <f t="shared" si="7"/>
        <v>817.53000000000009</v>
      </c>
      <c r="H17" s="1">
        <f t="shared" si="3"/>
        <v>44.655000000000001</v>
      </c>
      <c r="I17" s="1">
        <f t="shared" si="4"/>
        <v>27.48</v>
      </c>
      <c r="J17" s="1">
        <f t="shared" si="5"/>
        <v>72.135000000000005</v>
      </c>
      <c r="K17" s="1">
        <f t="shared" si="6"/>
        <v>745.3950000000001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2" workbookViewId="0">
      <selection activeCell="B30" sqref="B29:B30"/>
    </sheetView>
  </sheetViews>
  <sheetFormatPr baseColWidth="10" defaultRowHeight="15" x14ac:dyDescent="0.25"/>
  <cols>
    <col min="2" max="2" width="21.42578125" customWidth="1"/>
  </cols>
  <sheetData>
    <row r="1" spans="1:6" x14ac:dyDescent="0.25">
      <c r="A1" s="5" t="s">
        <v>26</v>
      </c>
      <c r="B1" s="5" t="s">
        <v>33</v>
      </c>
      <c r="C1" s="5" t="s">
        <v>34</v>
      </c>
      <c r="D1" s="5" t="s">
        <v>35</v>
      </c>
    </row>
    <row r="2" spans="1:6" x14ac:dyDescent="0.25">
      <c r="A2" s="6" t="s">
        <v>27</v>
      </c>
      <c r="B2" s="7">
        <v>26795</v>
      </c>
      <c r="C2" s="6">
        <f>2024-1973</f>
        <v>51</v>
      </c>
      <c r="D2" s="6">
        <f>2001-1973</f>
        <v>28</v>
      </c>
    </row>
    <row r="3" spans="1:6" x14ac:dyDescent="0.25">
      <c r="A3" s="6" t="s">
        <v>28</v>
      </c>
      <c r="B3" s="7">
        <v>23642</v>
      </c>
      <c r="C3" s="6">
        <f>2024-1964</f>
        <v>60</v>
      </c>
      <c r="D3" s="6">
        <f>2001-1964</f>
        <v>37</v>
      </c>
      <c r="F3" s="13"/>
    </row>
    <row r="4" spans="1:6" x14ac:dyDescent="0.25">
      <c r="A4" s="6" t="s">
        <v>29</v>
      </c>
      <c r="B4" s="7">
        <v>30290</v>
      </c>
      <c r="C4" s="6">
        <f>2024-1982</f>
        <v>42</v>
      </c>
      <c r="D4" s="6">
        <f>2000-1982</f>
        <v>18</v>
      </c>
    </row>
    <row r="5" spans="1:6" x14ac:dyDescent="0.25">
      <c r="A5" s="6" t="s">
        <v>30</v>
      </c>
      <c r="B5" s="7">
        <v>31853</v>
      </c>
      <c r="C5" s="6">
        <f>2025-1987</f>
        <v>38</v>
      </c>
      <c r="D5" s="6">
        <f>2001-1987</f>
        <v>14</v>
      </c>
    </row>
    <row r="6" spans="1:6" x14ac:dyDescent="0.25">
      <c r="A6" s="6" t="s">
        <v>31</v>
      </c>
      <c r="B6" s="8" t="s">
        <v>36</v>
      </c>
      <c r="C6" s="6">
        <f>2025-1979</f>
        <v>46</v>
      </c>
      <c r="D6" s="6">
        <f>2001-1979</f>
        <v>22</v>
      </c>
    </row>
    <row r="7" spans="1:6" x14ac:dyDescent="0.25">
      <c r="A7" s="6" t="s">
        <v>32</v>
      </c>
      <c r="B7" s="7">
        <v>35111</v>
      </c>
      <c r="C7" s="6">
        <f>2025-1996</f>
        <v>29</v>
      </c>
      <c r="D7" s="6">
        <f>2001-1996</f>
        <v>5</v>
      </c>
    </row>
    <row r="8" spans="1:6" x14ac:dyDescent="0.25">
      <c r="A8" s="13"/>
    </row>
    <row r="10" spans="1:6" x14ac:dyDescent="0.25">
      <c r="A10" s="12" t="s">
        <v>37</v>
      </c>
      <c r="B10" s="12"/>
      <c r="C10" s="12"/>
      <c r="D10" s="12"/>
      <c r="E10" s="12"/>
      <c r="F10" s="14" t="s">
        <v>42</v>
      </c>
    </row>
    <row r="11" spans="1:6" x14ac:dyDescent="0.25">
      <c r="A11" s="12" t="s">
        <v>38</v>
      </c>
      <c r="B11" s="12"/>
      <c r="C11" s="12"/>
      <c r="D11" s="12"/>
      <c r="E11" s="12"/>
      <c r="F11" s="15">
        <f>2009-1996</f>
        <v>13</v>
      </c>
    </row>
    <row r="12" spans="1:6" x14ac:dyDescent="0.25">
      <c r="A12" s="12" t="s">
        <v>39</v>
      </c>
      <c r="B12" s="12"/>
      <c r="C12" s="12"/>
      <c r="D12" s="12"/>
      <c r="E12" s="12"/>
      <c r="F12" s="14" t="s">
        <v>43</v>
      </c>
    </row>
    <row r="13" spans="1:6" x14ac:dyDescent="0.25">
      <c r="A13" s="12" t="s">
        <v>40</v>
      </c>
      <c r="B13" s="12"/>
      <c r="C13" s="12"/>
      <c r="D13" s="12"/>
      <c r="E13" s="12"/>
      <c r="F13" s="14" t="s">
        <v>45</v>
      </c>
    </row>
    <row r="14" spans="1:6" x14ac:dyDescent="0.25">
      <c r="A14" s="12" t="s">
        <v>41</v>
      </c>
      <c r="B14" s="12"/>
      <c r="C14" s="12"/>
      <c r="D14" s="12"/>
      <c r="E14" s="12"/>
      <c r="F14" s="14" t="s">
        <v>44</v>
      </c>
    </row>
  </sheetData>
  <mergeCells count="5">
    <mergeCell ref="A10:E10"/>
    <mergeCell ref="A11:E11"/>
    <mergeCell ref="A12:E12"/>
    <mergeCell ref="A13:E13"/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1ABRIL25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2025-04-01T18:15:42Z</dcterms:created>
  <dcterms:modified xsi:type="dcterms:W3CDTF">2025-04-02T18:24:29Z</dcterms:modified>
</cp:coreProperties>
</file>