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0" yWindow="0" windowWidth="20490" windowHeight="7545" tabRatio="497" firstSheet="3" activeTab="3"/>
  </bookViews>
  <sheets>
    <sheet name="vlookup" sheetId="1" r:id="rId1"/>
    <sheet name="basics" sheetId="2" r:id="rId2"/>
    <sheet name="vlookup,hlookup,index" sheetId="3" r:id="rId3"/>
    <sheet name="hlookup1" sheetId="7" r:id="rId4"/>
    <sheet name="hlookup2" sheetId="8" r:id="rId5"/>
    <sheet name="youtube_hlookup" sheetId="10" r:id="rId6"/>
    <sheet name="hlookup" sheetId="6" r:id="rId7"/>
    <sheet name="offset" sheetId="4" r:id="rId8"/>
    <sheet name="Choose" sheetId="5" r:id="rId9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8" i="3" l="1"/>
  <c r="K35" i="3"/>
  <c r="J35" i="3"/>
  <c r="C7" i="10" l="1"/>
  <c r="B7" i="10"/>
  <c r="C13" i="8" l="1"/>
  <c r="D13" i="8"/>
  <c r="E13" i="8"/>
  <c r="C14" i="8"/>
  <c r="D14" i="8"/>
  <c r="E14" i="8"/>
  <c r="B14" i="8"/>
  <c r="B13" i="8"/>
  <c r="B9" i="8"/>
  <c r="C9" i="8"/>
  <c r="D9" i="8"/>
  <c r="E9" i="8"/>
  <c r="C8" i="8"/>
  <c r="D8" i="8"/>
  <c r="E8" i="8"/>
  <c r="B8" i="8"/>
  <c r="I10" i="7"/>
  <c r="J10" i="7"/>
  <c r="I11" i="7"/>
  <c r="J11" i="7"/>
  <c r="H11" i="7"/>
  <c r="H10" i="7"/>
  <c r="H6" i="7"/>
  <c r="H5" i="7"/>
  <c r="J5" i="7"/>
  <c r="J6" i="7"/>
  <c r="I6" i="7"/>
  <c r="I5" i="7"/>
  <c r="J27" i="3"/>
  <c r="K27" i="3"/>
  <c r="L27" i="3"/>
  <c r="K26" i="3"/>
  <c r="L26" i="3"/>
  <c r="J26" i="3"/>
  <c r="K22" i="3"/>
  <c r="L22" i="3"/>
  <c r="K23" i="3"/>
  <c r="L23" i="3"/>
  <c r="J23" i="3"/>
  <c r="J22" i="3"/>
  <c r="C10" i="6"/>
  <c r="D10" i="6"/>
  <c r="E10" i="6"/>
  <c r="F10" i="6"/>
  <c r="G10" i="6"/>
  <c r="H10" i="6"/>
  <c r="I10" i="6"/>
  <c r="J10" i="6"/>
  <c r="K10" i="6"/>
  <c r="L10" i="6"/>
  <c r="C11" i="6"/>
  <c r="D11" i="6"/>
  <c r="E11" i="6"/>
  <c r="F11" i="6"/>
  <c r="G11" i="6"/>
  <c r="H11" i="6"/>
  <c r="I11" i="6"/>
  <c r="J11" i="6"/>
  <c r="K11" i="6"/>
  <c r="L11" i="6"/>
  <c r="B11" i="6"/>
  <c r="B10" i="6"/>
  <c r="C2" i="6"/>
  <c r="D2" i="6"/>
  <c r="E2" i="6"/>
  <c r="F2" i="6"/>
  <c r="G2" i="6"/>
  <c r="H2" i="6"/>
  <c r="I2" i="6"/>
  <c r="J2" i="6"/>
  <c r="K2" i="6"/>
  <c r="L2" i="6"/>
  <c r="C3" i="6"/>
  <c r="D3" i="6"/>
  <c r="E3" i="6"/>
  <c r="F3" i="6"/>
  <c r="G3" i="6"/>
  <c r="H3" i="6"/>
  <c r="I3" i="6"/>
  <c r="J3" i="6"/>
  <c r="K3" i="6"/>
  <c r="L3" i="6"/>
  <c r="B3" i="6"/>
  <c r="B2" i="6"/>
  <c r="K17" i="3" l="1"/>
  <c r="L17" i="3"/>
  <c r="K18" i="3"/>
  <c r="L18" i="3"/>
  <c r="J18" i="3"/>
  <c r="J17" i="3"/>
  <c r="C20" i="3" l="1"/>
  <c r="C21" i="3"/>
  <c r="C22" i="3"/>
  <c r="C23" i="3"/>
  <c r="C24" i="3"/>
  <c r="C25" i="3"/>
  <c r="C26" i="3"/>
  <c r="C27" i="3"/>
  <c r="C28" i="3"/>
  <c r="C29" i="3"/>
  <c r="C19" i="3"/>
  <c r="K12" i="3"/>
  <c r="L12" i="3"/>
  <c r="L11" i="3"/>
  <c r="K11" i="3"/>
  <c r="J12" i="3"/>
  <c r="J11" i="3"/>
  <c r="C2" i="5"/>
  <c r="P3" i="3"/>
  <c r="P4" i="3"/>
  <c r="P5" i="3"/>
  <c r="P6" i="3"/>
  <c r="P7" i="3"/>
  <c r="P8" i="3"/>
  <c r="P9" i="3"/>
  <c r="P10" i="3"/>
  <c r="P11" i="3"/>
  <c r="P12" i="3"/>
  <c r="P13" i="3"/>
  <c r="O4" i="3"/>
  <c r="O5" i="3"/>
  <c r="O6" i="3"/>
  <c r="O7" i="3"/>
  <c r="O8" i="3"/>
  <c r="O9" i="3"/>
  <c r="O10" i="3"/>
  <c r="O11" i="3"/>
  <c r="O12" i="3"/>
  <c r="O13" i="3"/>
  <c r="O3" i="3"/>
  <c r="H5" i="4"/>
  <c r="H4" i="4"/>
  <c r="H3" i="4"/>
  <c r="H2" i="4"/>
  <c r="K3" i="3"/>
  <c r="L3" i="3"/>
  <c r="K4" i="3"/>
  <c r="L4" i="3"/>
  <c r="J4" i="3"/>
  <c r="J3" i="3"/>
  <c r="G3" i="3" l="1"/>
  <c r="G4" i="3"/>
  <c r="G5" i="3"/>
  <c r="G6" i="3"/>
  <c r="G7" i="3"/>
  <c r="G8" i="3"/>
  <c r="G9" i="3"/>
  <c r="G10" i="3"/>
  <c r="G11" i="3"/>
  <c r="G12" i="3"/>
  <c r="G13" i="3"/>
  <c r="F4" i="3"/>
  <c r="F5" i="3"/>
  <c r="F6" i="3"/>
  <c r="F7" i="3"/>
  <c r="F8" i="3"/>
  <c r="F9" i="3"/>
  <c r="F10" i="3"/>
  <c r="F11" i="3"/>
  <c r="F12" i="3"/>
  <c r="F13" i="3"/>
  <c r="F3" i="3"/>
  <c r="J5" i="2" l="1"/>
  <c r="J4" i="2"/>
  <c r="J3" i="2"/>
  <c r="J2" i="2"/>
  <c r="I2" i="2"/>
  <c r="H2" i="2"/>
  <c r="G2" i="2"/>
  <c r="F2" i="2"/>
  <c r="I12" i="1"/>
  <c r="I11" i="1"/>
  <c r="I10" i="1"/>
  <c r="I9" i="1"/>
  <c r="I8" i="1"/>
  <c r="I7" i="1"/>
  <c r="I6" i="1"/>
  <c r="I5" i="1"/>
  <c r="I4" i="1"/>
  <c r="I3" i="1"/>
  <c r="I2" i="1"/>
  <c r="H9" i="1"/>
  <c r="H12" i="1"/>
  <c r="H11" i="1"/>
  <c r="H10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<sst xmlns="http://schemas.openxmlformats.org/spreadsheetml/2006/main" count="241" uniqueCount="42">
  <si>
    <t>Geography</t>
  </si>
  <si>
    <t>Volume Sales %Change vs YA</t>
  </si>
  <si>
    <t>Volume Sales Current</t>
  </si>
  <si>
    <t>Albany, NY - Food</t>
  </si>
  <si>
    <t>Atlanta, GA - Food</t>
  </si>
  <si>
    <t>Baltimore, MD/ D.C. - Food</t>
  </si>
  <si>
    <t>Birmingham/Montgomery, AL - Food</t>
  </si>
  <si>
    <t>Boise, ID - Food</t>
  </si>
  <si>
    <t>Boston, MA - Food</t>
  </si>
  <si>
    <t>Buffalo/Rochester, NY - Food</t>
  </si>
  <si>
    <t>Central BU Geography</t>
  </si>
  <si>
    <t>Charlotte, NC - Food</t>
  </si>
  <si>
    <t>Chicago, IL - Food</t>
  </si>
  <si>
    <t>Cincinnati/Dayton, OH - Food</t>
  </si>
  <si>
    <t>Row</t>
  </si>
  <si>
    <t>Rows</t>
  </si>
  <si>
    <t>column</t>
  </si>
  <si>
    <t>Columns</t>
  </si>
  <si>
    <t>Address</t>
  </si>
  <si>
    <t>Column</t>
  </si>
  <si>
    <t>vlookup with match and freeze</t>
  </si>
  <si>
    <t>Volume Sales</t>
  </si>
  <si>
    <t xml:space="preserve">Dollar Sales </t>
  </si>
  <si>
    <t>Volume Sales1</t>
  </si>
  <si>
    <t>Dollar Sales 1</t>
  </si>
  <si>
    <t>Birmingham</t>
  </si>
  <si>
    <t>offset</t>
  </si>
  <si>
    <t>Index with match and freeze</t>
  </si>
  <si>
    <t>Siva</t>
  </si>
  <si>
    <t>Sai</t>
  </si>
  <si>
    <t>Gopi</t>
  </si>
  <si>
    <t>Sushmitha</t>
  </si>
  <si>
    <t>Kolusu</t>
  </si>
  <si>
    <t>Choose</t>
  </si>
  <si>
    <t>possible by using index</t>
  </si>
  <si>
    <t>Hlookup vs index</t>
  </si>
  <si>
    <t>Index</t>
  </si>
  <si>
    <t>main table</t>
  </si>
  <si>
    <t>hlookup from horizontal table</t>
  </si>
  <si>
    <t>hlookup with match and freeze from table1</t>
  </si>
  <si>
    <t>table1</t>
  </si>
  <si>
    <t>Index from horizontal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</si>
</sst>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2"/>
  <sheetViews>
    <sheetView workbookViewId="0">
      <selection activeCell="A3" sqref="A3"/>
    </sheetView>
  </sheetViews>
  <sheetFormatPr defaultRowHeight="15" x14ac:dyDescent="0.25"/>
  <cols>
    <col min="1" max="1" width="34" bestFit="1" customWidth="1"/>
    <col min="2" max="2" width="27.140625" bestFit="1" customWidth="1"/>
    <col min="3" max="3" width="20.42578125" bestFit="1" customWidth="1"/>
    <col min="7" max="7" width="34" bestFit="1" customWidth="1"/>
    <col min="8" max="8" width="27.140625" bestFit="1" customWidth="1"/>
    <col min="9" max="9" width="2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G1" t="s">
        <v>0</v>
      </c>
      <c r="H1" t="s">
        <v>1</v>
      </c>
      <c r="I1" t="s">
        <v>2</v>
      </c>
    </row>
    <row r="2" spans="1:9" x14ac:dyDescent="0.25">
      <c r="A2" t="s">
        <v>3</v>
      </c>
      <c r="B2">
        <v>0.65</v>
      </c>
      <c r="C2">
        <v>355892.64</v>
      </c>
      <c r="G2" t="s">
        <v>3</v>
      </c>
      <c r="H2">
        <f>VLOOKUP(G2,A1:C12,MATCH(H1,A1:C1,0),0)</f>
        <v>0.65</v>
      </c>
      <c r="I2">
        <f>VLOOKUP(G2,A1:C12,MATCH(I1,A1:C1,0),0)</f>
        <v>355892.64</v>
      </c>
    </row>
    <row r="3" spans="1:9" x14ac:dyDescent="0.25">
      <c r="A3" t="s">
        <v>4</v>
      </c>
      <c r="B3">
        <v>2.82</v>
      </c>
      <c r="C3">
        <v>945750.82</v>
      </c>
      <c r="G3" t="s">
        <v>4</v>
      </c>
      <c r="H3">
        <f>VLOOKUP(G3,A1:C12,MATCH(H1,A1:C1,0),0)</f>
        <v>2.82</v>
      </c>
      <c r="I3">
        <f>VLOOKUP(G3,A1:C12,MATCH(I1,A1:C1,0),0)</f>
        <v>945750.82</v>
      </c>
    </row>
    <row r="4" spans="1:9" x14ac:dyDescent="0.25">
      <c r="A4" t="s">
        <v>5</v>
      </c>
      <c r="B4">
        <v>-1.99</v>
      </c>
      <c r="C4">
        <v>2441729.4</v>
      </c>
      <c r="G4" t="s">
        <v>5</v>
      </c>
      <c r="H4">
        <f>VLOOKUP(G4,A1:C12,MATCH(H1,A1:C1,0),0)</f>
        <v>-1.99</v>
      </c>
      <c r="I4">
        <f>VLOOKUP(G4,A1:C12,MATCH(I1,A1:C1,0),0)</f>
        <v>2441729.4</v>
      </c>
    </row>
    <row r="5" spans="1:9" x14ac:dyDescent="0.25">
      <c r="A5" t="s">
        <v>6</v>
      </c>
      <c r="B5">
        <v>-3.04</v>
      </c>
      <c r="C5">
        <v>1341055.3799999999</v>
      </c>
      <c r="G5" t="s">
        <v>6</v>
      </c>
      <c r="H5">
        <f>VLOOKUP(G5,A1:C12,MATCH(H1,A1:C1,0),0)</f>
        <v>-3.04</v>
      </c>
      <c r="I5">
        <f>VLOOKUP(G5,A1:C12,MATCH(I1,A1:C1,0),0)</f>
        <v>1341055.3799999999</v>
      </c>
    </row>
    <row r="6" spans="1:9" x14ac:dyDescent="0.25">
      <c r="A6" t="s">
        <v>7</v>
      </c>
      <c r="B6">
        <v>11.31</v>
      </c>
      <c r="C6">
        <v>157230.56</v>
      </c>
      <c r="G6" t="s">
        <v>7</v>
      </c>
      <c r="H6">
        <f>VLOOKUP(G6,A1:C12,MATCH(H1,A1:C1,0),0)</f>
        <v>11.31</v>
      </c>
      <c r="I6">
        <f>VLOOKUP(G6,A1:C12,MATCH(I1,A1:C1,0),0)</f>
        <v>157230.56</v>
      </c>
    </row>
    <row r="7" spans="1:9" x14ac:dyDescent="0.25">
      <c r="A7" t="s">
        <v>8</v>
      </c>
      <c r="B7">
        <v>-4.42</v>
      </c>
      <c r="C7">
        <v>1514318.36</v>
      </c>
      <c r="G7" t="s">
        <v>8</v>
      </c>
      <c r="H7">
        <f>VLOOKUP(G7,A1:C12,MATCH(H1,A1:C1,0),0)</f>
        <v>-4.42</v>
      </c>
      <c r="I7">
        <f>VLOOKUP(G7,A1:C12,MATCH(I1,A1:C1,0),0)</f>
        <v>1514318.36</v>
      </c>
    </row>
    <row r="8" spans="1:9" x14ac:dyDescent="0.25">
      <c r="A8" t="s">
        <v>9</v>
      </c>
      <c r="B8">
        <v>-3.02</v>
      </c>
      <c r="C8">
        <v>874641.21</v>
      </c>
      <c r="G8" t="s">
        <v>9</v>
      </c>
      <c r="H8">
        <f>VLOOKUP(G8,A1:C12,MATCH(H1,A1:C1,0),0)</f>
        <v>-3.02</v>
      </c>
      <c r="I8">
        <f>VLOOKUP(G8,A1:C12,MATCH(I1,A1:C1,0),0)</f>
        <v>874641.21</v>
      </c>
    </row>
    <row r="9" spans="1:9" x14ac:dyDescent="0.25">
      <c r="A9" t="s">
        <v>10</v>
      </c>
      <c r="B9">
        <v>0.22</v>
      </c>
      <c r="C9">
        <v>12149683.550000001</v>
      </c>
      <c r="G9" t="s">
        <v>10</v>
      </c>
      <c r="H9">
        <f>VLOOKUP(G9,A1:C12,MATCH(H1,A1:C1,0),0)</f>
        <v>0.22</v>
      </c>
      <c r="I9">
        <f>VLOOKUP(G9,A1:C12,MATCH(I1,A1:C1,0),0)</f>
        <v>12149683.550000001</v>
      </c>
    </row>
    <row r="10" spans="1:9" x14ac:dyDescent="0.25">
      <c r="A10" t="s">
        <v>11</v>
      </c>
      <c r="B10">
        <v>-3.86</v>
      </c>
      <c r="C10">
        <v>1337246.1299999999</v>
      </c>
      <c r="G10" t="s">
        <v>11</v>
      </c>
      <c r="H10">
        <f>VLOOKUP(G10,A1:C12,MATCH(H1,A1:C1,0),0)</f>
        <v>-3.86</v>
      </c>
      <c r="I10">
        <f>VLOOKUP(G10,A1:C12,MATCH(I1,A1:C1,0),0)</f>
        <v>1337246.1299999999</v>
      </c>
    </row>
    <row r="11" spans="1:9" x14ac:dyDescent="0.25">
      <c r="A11" t="s">
        <v>12</v>
      </c>
      <c r="B11">
        <v>-14.36</v>
      </c>
      <c r="C11">
        <v>2542404.79</v>
      </c>
      <c r="G11" t="s">
        <v>12</v>
      </c>
      <c r="H11">
        <f>VLOOKUP(G11,A1:C12,MATCH(H1,A1:C1,0),0)</f>
        <v>-14.36</v>
      </c>
      <c r="I11">
        <f>VLOOKUP(G11,A1:C12,MATCH(I1,A1:C1,0),0)</f>
        <v>2542404.79</v>
      </c>
    </row>
    <row r="12" spans="1:9" x14ac:dyDescent="0.25">
      <c r="A12" t="s">
        <v>13</v>
      </c>
      <c r="B12">
        <v>-3.74</v>
      </c>
      <c r="C12">
        <v>1856901.18</v>
      </c>
      <c r="G12" t="s">
        <v>13</v>
      </c>
      <c r="H12">
        <f>VLOOKUP(G12,A1:C12,MATCH(H1,A1:C1,0),0)</f>
        <v>-3.74</v>
      </c>
      <c r="I12">
        <f>VLOOKUP(G12,A1:C12,MATCH(I1,A1:C1,0),0)</f>
        <v>1856901.18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"/>
  <sheetViews>
    <sheetView workbookViewId="0">
      <selection activeCell="J6" sqref="J6"/>
    </sheetView>
  </sheetViews>
  <sheetFormatPr defaultRowHeight="15" x14ac:dyDescent="0.25"/>
  <sheetData>
    <row r="1" spans="1:10" x14ac:dyDescent="0.25">
      <c r="A1" t="s">
        <v>14</v>
      </c>
      <c r="F1" t="s">
        <v>14</v>
      </c>
      <c r="G1" t="s">
        <v>19</v>
      </c>
      <c r="H1" t="s">
        <v>15</v>
      </c>
      <c r="I1" t="s">
        <v>17</v>
      </c>
      <c r="J1" t="s">
        <v>18</v>
      </c>
    </row>
    <row r="2" spans="1:10" x14ac:dyDescent="0.25">
      <c r="A2" t="s">
        <v>15</v>
      </c>
      <c r="F2">
        <f>ROW(C10)</f>
        <v>10</v>
      </c>
      <c r="G2">
        <f>COLUMN(D11)</f>
        <v>4</v>
      </c>
      <c r="H2">
        <f>ROWS(D4:D17)</f>
        <v>14</v>
      </c>
      <c r="I2">
        <f>COLUMNS(B8:N8)</f>
        <v>13</v>
      </c>
      <c r="J2" t="str">
        <f>ADDRESS(5,5,1)</f>
        <v>$E$5</v>
      </c>
    </row>
    <row r="3" spans="1:10" x14ac:dyDescent="0.25">
      <c r="A3" t="s">
        <v>16</v>
      </c>
      <c r="J3" t="str">
        <f>ADDRESS(5,5,2)</f>
        <v>E$5</v>
      </c>
    </row>
    <row r="4" spans="1:10" x14ac:dyDescent="0.25">
      <c r="A4" t="s">
        <v>17</v>
      </c>
      <c r="J4" t="str">
        <f>ADDRESS(5,5,3)</f>
        <v>$E5</v>
      </c>
    </row>
    <row r="5" spans="1:10" x14ac:dyDescent="0.25">
      <c r="A5" t="s">
        <v>18</v>
      </c>
      <c r="J5" t="str">
        <f>ADDRESS(5,5,4)</f>
        <v>E5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38"/>
  <sheetViews>
    <sheetView topLeftCell="J1" workbookViewId="0">
      <selection activeCell="U15" sqref="U15"/>
    </sheetView>
  </sheetViews>
  <sheetFormatPr defaultRowHeight="15" x14ac:dyDescent="0.25"/>
  <cols>
    <col min="1" max="1" width="34" bestFit="1" customWidth="1"/>
    <col min="2" max="2" width="27.140625" bestFit="1" customWidth="1"/>
    <col min="3" max="3" width="20.42578125" bestFit="1" customWidth="1"/>
    <col min="4" max="4" width="22" bestFit="1" customWidth="1"/>
    <col min="5" max="5" width="34" bestFit="1" customWidth="1"/>
    <col min="6" max="6" width="27.140625" bestFit="1" customWidth="1"/>
    <col min="7" max="7" width="20.42578125" bestFit="1" customWidth="1"/>
    <col min="9" max="9" width="27.140625" bestFit="1" customWidth="1"/>
    <col min="10" max="10" width="16.7109375" bestFit="1" customWidth="1"/>
    <col min="11" max="11" width="17.28515625" bestFit="1" customWidth="1"/>
    <col min="12" max="12" width="25" bestFit="1" customWidth="1"/>
    <col min="14" max="14" width="20.42578125" bestFit="1" customWidth="1"/>
    <col min="15" max="15" width="27.140625" bestFit="1" customWidth="1"/>
    <col min="16" max="16" width="10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E1" s="4" t="s">
        <v>20</v>
      </c>
      <c r="F1" s="4"/>
      <c r="G1" s="4"/>
      <c r="I1" s="4" t="s">
        <v>39</v>
      </c>
      <c r="J1" s="4"/>
      <c r="K1" s="4"/>
      <c r="N1" s="4" t="s">
        <v>27</v>
      </c>
      <c r="O1" s="4"/>
      <c r="P1" s="4"/>
    </row>
    <row r="2" spans="1:16" x14ac:dyDescent="0.25">
      <c r="A2" t="s">
        <v>3</v>
      </c>
      <c r="B2">
        <v>0.65</v>
      </c>
      <c r="C2">
        <v>355892.64</v>
      </c>
      <c r="E2" t="s">
        <v>0</v>
      </c>
      <c r="F2" t="s">
        <v>1</v>
      </c>
      <c r="G2" t="s">
        <v>2</v>
      </c>
      <c r="I2" t="s">
        <v>0</v>
      </c>
      <c r="J2" t="s">
        <v>3</v>
      </c>
      <c r="K2" t="s">
        <v>4</v>
      </c>
      <c r="L2" t="s">
        <v>5</v>
      </c>
      <c r="N2" t="s">
        <v>2</v>
      </c>
      <c r="O2" t="s">
        <v>1</v>
      </c>
      <c r="P2" t="s">
        <v>0</v>
      </c>
    </row>
    <row r="3" spans="1:16" x14ac:dyDescent="0.25">
      <c r="A3" t="s">
        <v>4</v>
      </c>
      <c r="B3">
        <v>2.82</v>
      </c>
      <c r="C3">
        <v>945750.82</v>
      </c>
      <c r="E3" t="s">
        <v>3</v>
      </c>
      <c r="F3">
        <f>VLOOKUP($E3,$A$1:$C$12,MATCH(F$2,$A$1:$C$1,0),0)</f>
        <v>0.65</v>
      </c>
      <c r="G3">
        <f>VLOOKUP($E3,$A$1:$C$12,MATCH(G$2,$A$1:$C$1,0),0)</f>
        <v>355892.64</v>
      </c>
      <c r="I3" t="s">
        <v>1</v>
      </c>
      <c r="J3">
        <f>HLOOKUP($I3,$A$1:$C$12,MATCH(J$2,$A$1:$A$12,0),0)</f>
        <v>0.65</v>
      </c>
      <c r="K3">
        <f t="shared" ref="K3:L4" si="0">HLOOKUP($I3,$A$1:$C$12,MATCH(K$2,$A$1:$A$12,0),0)</f>
        <v>2.82</v>
      </c>
      <c r="L3">
        <f t="shared" si="0"/>
        <v>-1.99</v>
      </c>
      <c r="N3">
        <v>355892.64</v>
      </c>
      <c r="O3">
        <f>INDEX($A$1:$C$12,MATCH($N3,$C$1:$C$12,0),MATCH(O$2,$A$1:$C$1,0))</f>
        <v>0.65</v>
      </c>
      <c r="P3" t="str">
        <f>INDEX($A$1:$C$12,MATCH($N3,$C$1:$C$12,0),MATCH(P$2,$A$1:$C$1,0))</f>
        <v>Albany, NY - Food</v>
      </c>
    </row>
    <row r="4" spans="1:16" x14ac:dyDescent="0.25">
      <c r="A4" t="s">
        <v>5</v>
      </c>
      <c r="B4">
        <v>-1.99</v>
      </c>
      <c r="C4">
        <v>2441729.4</v>
      </c>
      <c r="E4" t="s">
        <v>4</v>
      </c>
      <c r="F4">
        <f t="shared" ref="F4:G13" si="1">VLOOKUP($E4,$A$1:$C$12,MATCH(F$2,$A$1:$C$1,0),0)</f>
        <v>2.82</v>
      </c>
      <c r="G4">
        <f t="shared" si="1"/>
        <v>945750.82</v>
      </c>
      <c r="I4" t="s">
        <v>2</v>
      </c>
      <c r="J4">
        <f>HLOOKUP($I4,$A$1:$C$12,MATCH(J$2,$A$1:$A$12,0),0)</f>
        <v>355892.64</v>
      </c>
      <c r="K4">
        <f t="shared" si="0"/>
        <v>945750.82</v>
      </c>
      <c r="L4">
        <f t="shared" si="0"/>
        <v>2441729.4</v>
      </c>
      <c r="N4">
        <v>945750.82</v>
      </c>
      <c r="O4">
        <f t="shared" ref="O4:P13" si="2">INDEX($A$1:$C$12,MATCH($N4,$C$1:$C$12,0),MATCH(O$2,$A$1:$C$1,0))</f>
        <v>2.82</v>
      </c>
      <c r="P4" t="str">
        <f t="shared" si="2"/>
        <v>Atlanta, GA - Food</v>
      </c>
    </row>
    <row r="5" spans="1:16" x14ac:dyDescent="0.25">
      <c r="A5" t="s">
        <v>6</v>
      </c>
      <c r="B5">
        <v>-3.04</v>
      </c>
      <c r="C5">
        <v>1341055.3799999999</v>
      </c>
      <c r="E5" t="s">
        <v>5</v>
      </c>
      <c r="F5">
        <f t="shared" si="1"/>
        <v>-1.99</v>
      </c>
      <c r="G5">
        <f t="shared" si="1"/>
        <v>2441729.4</v>
      </c>
      <c r="N5">
        <v>2441729.4</v>
      </c>
      <c r="O5">
        <f t="shared" si="2"/>
        <v>-1.99</v>
      </c>
      <c r="P5" t="str">
        <f t="shared" si="2"/>
        <v>Baltimore, MD/ D.C. - Food</v>
      </c>
    </row>
    <row r="6" spans="1:16" x14ac:dyDescent="0.25">
      <c r="A6" t="s">
        <v>7</v>
      </c>
      <c r="B6">
        <v>11.31</v>
      </c>
      <c r="C6">
        <v>157230.56</v>
      </c>
      <c r="E6" t="s">
        <v>6</v>
      </c>
      <c r="F6">
        <f t="shared" si="1"/>
        <v>-3.04</v>
      </c>
      <c r="G6">
        <f t="shared" si="1"/>
        <v>1341055.3799999999</v>
      </c>
      <c r="N6">
        <v>1341055.3799999999</v>
      </c>
      <c r="O6">
        <f t="shared" si="2"/>
        <v>-3.04</v>
      </c>
      <c r="P6" t="str">
        <f t="shared" si="2"/>
        <v>Birmingham/Montgomery, AL - Food</v>
      </c>
    </row>
    <row r="7" spans="1:16" x14ac:dyDescent="0.25">
      <c r="A7" t="s">
        <v>8</v>
      </c>
      <c r="B7">
        <v>-4.42</v>
      </c>
      <c r="C7">
        <v>1514318.36</v>
      </c>
      <c r="E7" t="s">
        <v>7</v>
      </c>
      <c r="F7">
        <f t="shared" si="1"/>
        <v>11.31</v>
      </c>
      <c r="G7">
        <f t="shared" si="1"/>
        <v>157230.56</v>
      </c>
      <c r="N7">
        <v>157230.56</v>
      </c>
      <c r="O7">
        <f t="shared" si="2"/>
        <v>11.31</v>
      </c>
      <c r="P7" t="str">
        <f t="shared" si="2"/>
        <v>Boise, ID - Food</v>
      </c>
    </row>
    <row r="8" spans="1:16" x14ac:dyDescent="0.25">
      <c r="A8" t="s">
        <v>9</v>
      </c>
      <c r="B8">
        <v>-3.02</v>
      </c>
      <c r="C8">
        <v>874641.21</v>
      </c>
      <c r="E8" t="s">
        <v>8</v>
      </c>
      <c r="F8">
        <f t="shared" si="1"/>
        <v>-4.42</v>
      </c>
      <c r="G8">
        <f t="shared" si="1"/>
        <v>1514318.36</v>
      </c>
      <c r="N8">
        <v>1514318.36</v>
      </c>
      <c r="O8">
        <f t="shared" si="2"/>
        <v>-4.42</v>
      </c>
      <c r="P8" t="str">
        <f t="shared" si="2"/>
        <v>Boston, MA - Food</v>
      </c>
    </row>
    <row r="9" spans="1:16" x14ac:dyDescent="0.25">
      <c r="A9" t="s">
        <v>10</v>
      </c>
      <c r="B9">
        <v>0.22</v>
      </c>
      <c r="C9">
        <v>12149683.550000001</v>
      </c>
      <c r="E9" t="s">
        <v>9</v>
      </c>
      <c r="F9">
        <f t="shared" si="1"/>
        <v>-3.02</v>
      </c>
      <c r="G9">
        <f t="shared" si="1"/>
        <v>874641.21</v>
      </c>
      <c r="I9" s="2"/>
      <c r="J9" s="2"/>
      <c r="K9" s="2"/>
      <c r="L9" s="2"/>
      <c r="N9">
        <v>874641.21</v>
      </c>
      <c r="O9">
        <f t="shared" si="2"/>
        <v>-3.02</v>
      </c>
      <c r="P9" t="str">
        <f t="shared" si="2"/>
        <v>Buffalo/Rochester, NY - Food</v>
      </c>
    </row>
    <row r="10" spans="1:16" x14ac:dyDescent="0.25">
      <c r="A10" t="s">
        <v>11</v>
      </c>
      <c r="B10">
        <v>-3.86</v>
      </c>
      <c r="C10">
        <v>1337246.1299999999</v>
      </c>
      <c r="E10" t="s">
        <v>10</v>
      </c>
      <c r="F10">
        <f t="shared" si="1"/>
        <v>0.22</v>
      </c>
      <c r="G10">
        <f t="shared" si="1"/>
        <v>12149683.550000001</v>
      </c>
      <c r="I10" s="2" t="s">
        <v>0</v>
      </c>
      <c r="J10" s="2" t="s">
        <v>3</v>
      </c>
      <c r="K10" s="2" t="s">
        <v>4</v>
      </c>
      <c r="L10" s="2" t="s">
        <v>5</v>
      </c>
      <c r="N10">
        <v>12149683.550000001</v>
      </c>
      <c r="O10">
        <f t="shared" si="2"/>
        <v>0.22</v>
      </c>
      <c r="P10" t="str">
        <f t="shared" si="2"/>
        <v>Central BU Geography</v>
      </c>
    </row>
    <row r="11" spans="1:16" x14ac:dyDescent="0.25">
      <c r="A11" t="s">
        <v>12</v>
      </c>
      <c r="B11">
        <v>-14.36</v>
      </c>
      <c r="C11">
        <v>2542404.79</v>
      </c>
      <c r="E11" t="s">
        <v>11</v>
      </c>
      <c r="F11">
        <f t="shared" si="1"/>
        <v>-3.86</v>
      </c>
      <c r="G11">
        <f t="shared" si="1"/>
        <v>1337246.1299999999</v>
      </c>
      <c r="I11" s="2" t="s">
        <v>1</v>
      </c>
      <c r="J11" s="2">
        <f t="shared" ref="J11:L12" si="3">HLOOKUP($I11,$A$1:$C$12,MATCH(J$10,$A$1:$A$12,0),0)</f>
        <v>0.65</v>
      </c>
      <c r="K11" s="2">
        <f t="shared" si="3"/>
        <v>2.82</v>
      </c>
      <c r="L11" s="2">
        <f t="shared" si="3"/>
        <v>-1.99</v>
      </c>
      <c r="N11">
        <v>1337246.1299999999</v>
      </c>
      <c r="O11">
        <f t="shared" si="2"/>
        <v>-3.86</v>
      </c>
      <c r="P11" t="str">
        <f t="shared" si="2"/>
        <v>Charlotte, NC - Food</v>
      </c>
    </row>
    <row r="12" spans="1:16" x14ac:dyDescent="0.25">
      <c r="A12" t="s">
        <v>13</v>
      </c>
      <c r="B12">
        <v>-3.74</v>
      </c>
      <c r="C12">
        <v>1856901.18</v>
      </c>
      <c r="E12" t="s">
        <v>12</v>
      </c>
      <c r="F12">
        <f t="shared" si="1"/>
        <v>-14.36</v>
      </c>
      <c r="G12">
        <f t="shared" si="1"/>
        <v>2542404.79</v>
      </c>
      <c r="I12" s="2" t="s">
        <v>2</v>
      </c>
      <c r="J12" s="2">
        <f t="shared" si="3"/>
        <v>355892.64</v>
      </c>
      <c r="K12" s="2">
        <f t="shared" si="3"/>
        <v>945750.82</v>
      </c>
      <c r="L12" s="2">
        <f t="shared" si="3"/>
        <v>2441729.4</v>
      </c>
      <c r="N12">
        <v>2542404.79</v>
      </c>
      <c r="O12">
        <f t="shared" si="2"/>
        <v>-14.36</v>
      </c>
      <c r="P12" t="str">
        <f t="shared" si="2"/>
        <v>Chicago, IL - Food</v>
      </c>
    </row>
    <row r="13" spans="1:16" x14ac:dyDescent="0.25">
      <c r="A13" s="3" t="s">
        <v>40</v>
      </c>
      <c r="E13" t="s">
        <v>13</v>
      </c>
      <c r="F13">
        <f t="shared" si="1"/>
        <v>-3.74</v>
      </c>
      <c r="G13">
        <f t="shared" si="1"/>
        <v>1856901.18</v>
      </c>
      <c r="I13" s="2"/>
      <c r="J13" s="2"/>
      <c r="K13" s="2"/>
      <c r="L13" s="2"/>
      <c r="N13">
        <v>1856901.18</v>
      </c>
      <c r="O13">
        <f t="shared" si="2"/>
        <v>-3.74</v>
      </c>
      <c r="P13" t="str">
        <f t="shared" si="2"/>
        <v>Cincinnati/Dayton, OH - Food</v>
      </c>
    </row>
    <row r="14" spans="1:16" x14ac:dyDescent="0.25">
      <c r="I14" s="2"/>
      <c r="J14" s="2"/>
      <c r="K14" s="2"/>
      <c r="L14" s="2"/>
    </row>
    <row r="15" spans="1:16" x14ac:dyDescent="0.25">
      <c r="I15" s="2"/>
      <c r="J15" s="2"/>
      <c r="K15" s="2"/>
      <c r="L15" s="2"/>
    </row>
    <row r="16" spans="1:16" x14ac:dyDescent="0.25">
      <c r="I16" s="2" t="s">
        <v>0</v>
      </c>
      <c r="J16" s="2" t="s">
        <v>3</v>
      </c>
      <c r="K16" s="2" t="s">
        <v>4</v>
      </c>
      <c r="L16" s="2" t="s">
        <v>5</v>
      </c>
    </row>
    <row r="17" spans="2:12" x14ac:dyDescent="0.25">
      <c r="I17" s="2" t="s">
        <v>1</v>
      </c>
      <c r="J17" s="2">
        <f>HLOOKUP($I17,$A$1:$C$12,MATCH(J$16,$A$1:$A$12,0),0)</f>
        <v>0.65</v>
      </c>
      <c r="K17" s="2">
        <f t="shared" ref="K17:L18" si="4">HLOOKUP($I17,$A$1:$C$12,MATCH(K$16,$A$1:$A$12,0),0)</f>
        <v>2.82</v>
      </c>
      <c r="L17" s="2">
        <f t="shared" si="4"/>
        <v>-1.99</v>
      </c>
    </row>
    <row r="18" spans="2:12" x14ac:dyDescent="0.25">
      <c r="B18" t="s">
        <v>1</v>
      </c>
      <c r="C18" t="s">
        <v>2</v>
      </c>
      <c r="D18" t="s">
        <v>0</v>
      </c>
      <c r="I18" s="2" t="s">
        <v>2</v>
      </c>
      <c r="J18" s="2">
        <f>HLOOKUP($I18,$A$1:$C$12,MATCH(J$16,$A$1:$A$12,0),0)</f>
        <v>355892.64</v>
      </c>
      <c r="K18" s="2">
        <f t="shared" si="4"/>
        <v>945750.82</v>
      </c>
      <c r="L18" s="2">
        <f t="shared" si="4"/>
        <v>2441729.4</v>
      </c>
    </row>
    <row r="19" spans="2:12" x14ac:dyDescent="0.25">
      <c r="B19">
        <v>0.65</v>
      </c>
      <c r="C19">
        <f>VLOOKUP($B19,$B$1:$C$12,MATCH(C$18,$B$1:$C$1,0),0)</f>
        <v>355892.64</v>
      </c>
      <c r="D19" t="s">
        <v>34</v>
      </c>
      <c r="I19" s="2"/>
      <c r="J19" s="2"/>
      <c r="K19" s="2"/>
      <c r="L19" s="2"/>
    </row>
    <row r="20" spans="2:12" x14ac:dyDescent="0.25">
      <c r="B20">
        <v>2.82</v>
      </c>
      <c r="C20">
        <f t="shared" ref="C20:C29" si="5">VLOOKUP($B20,$B$1:$C$12,MATCH(C$18,$B$1:$C$1,0),0)</f>
        <v>945750.82</v>
      </c>
      <c r="I20" s="2"/>
      <c r="J20" s="2"/>
      <c r="K20" s="2"/>
      <c r="L20" s="2"/>
    </row>
    <row r="21" spans="2:12" x14ac:dyDescent="0.25">
      <c r="B21">
        <v>-1.99</v>
      </c>
      <c r="C21">
        <f t="shared" si="5"/>
        <v>2441729.4</v>
      </c>
      <c r="H21" s="1" t="s">
        <v>36</v>
      </c>
      <c r="I21" s="2" t="s">
        <v>0</v>
      </c>
      <c r="J21" s="2" t="s">
        <v>3</v>
      </c>
      <c r="K21" s="2" t="s">
        <v>4</v>
      </c>
      <c r="L21" s="2" t="s">
        <v>5</v>
      </c>
    </row>
    <row r="22" spans="2:12" x14ac:dyDescent="0.25">
      <c r="B22">
        <v>-3.04</v>
      </c>
      <c r="C22">
        <f t="shared" si="5"/>
        <v>1341055.3799999999</v>
      </c>
      <c r="I22" s="2" t="s">
        <v>1</v>
      </c>
      <c r="J22" s="2">
        <f>INDEX($A$1:$C$12,MATCH(J$21,$A$1:$A$12,0),MATCH($I22,$A$1:$C$1,0))</f>
        <v>0.65</v>
      </c>
      <c r="K22" s="2">
        <f t="shared" ref="K22:L23" si="6">INDEX($A$1:$C$12,MATCH(K$21,$A$1:$A$12,0),MATCH($I22,$A$1:$C$1,0))</f>
        <v>2.82</v>
      </c>
      <c r="L22" s="2">
        <f t="shared" si="6"/>
        <v>-1.99</v>
      </c>
    </row>
    <row r="23" spans="2:12" x14ac:dyDescent="0.25">
      <c r="B23">
        <v>11.31</v>
      </c>
      <c r="C23">
        <f t="shared" si="5"/>
        <v>157230.56</v>
      </c>
      <c r="I23" s="2" t="s">
        <v>2</v>
      </c>
      <c r="J23" s="2">
        <f>INDEX($A$1:$C$12,MATCH(J$21,$A$1:$A$12,0),MATCH($I23,$A$1:$C$1,0))</f>
        <v>355892.64</v>
      </c>
      <c r="K23" s="2">
        <f t="shared" si="6"/>
        <v>945750.82</v>
      </c>
      <c r="L23" s="2">
        <f t="shared" si="6"/>
        <v>2441729.4</v>
      </c>
    </row>
    <row r="24" spans="2:12" x14ac:dyDescent="0.25">
      <c r="B24">
        <v>-4.42</v>
      </c>
      <c r="C24">
        <f t="shared" si="5"/>
        <v>1514318.36</v>
      </c>
      <c r="I24" s="2"/>
      <c r="J24" s="2"/>
      <c r="K24" s="2"/>
      <c r="L24" s="2"/>
    </row>
    <row r="25" spans="2:12" x14ac:dyDescent="0.25">
      <c r="B25">
        <v>-3.02</v>
      </c>
      <c r="C25">
        <f t="shared" si="5"/>
        <v>874641.21</v>
      </c>
      <c r="I25" s="2" t="s">
        <v>0</v>
      </c>
      <c r="J25" s="2" t="s">
        <v>3</v>
      </c>
      <c r="K25" s="2" t="s">
        <v>4</v>
      </c>
      <c r="L25" s="2" t="s">
        <v>5</v>
      </c>
    </row>
    <row r="26" spans="2:12" x14ac:dyDescent="0.25">
      <c r="B26">
        <v>0.22</v>
      </c>
      <c r="C26">
        <f t="shared" si="5"/>
        <v>12149683.550000001</v>
      </c>
      <c r="I26" s="2" t="s">
        <v>2</v>
      </c>
      <c r="J26" s="2">
        <f>HLOOKUP($I26,$A$1:$C$12,MATCH(J$16,$A$1:$A$12,0),0)</f>
        <v>355892.64</v>
      </c>
      <c r="K26" s="2">
        <f t="shared" ref="K26:L27" si="7">HLOOKUP($I26,$A$1:$C$12,MATCH(K$16,$A$1:$A$12,0),0)</f>
        <v>945750.82</v>
      </c>
      <c r="L26" s="2">
        <f t="shared" si="7"/>
        <v>2441729.4</v>
      </c>
    </row>
    <row r="27" spans="2:12" x14ac:dyDescent="0.25">
      <c r="B27">
        <v>-3.86</v>
      </c>
      <c r="C27">
        <f t="shared" si="5"/>
        <v>1337246.1299999999</v>
      </c>
      <c r="I27" s="2" t="s">
        <v>1</v>
      </c>
      <c r="J27" s="2">
        <f>HLOOKUP($I27,$A$1:$C$12,MATCH(J$16,$A$1:$A$12,0),0)</f>
        <v>0.65</v>
      </c>
      <c r="K27" s="2">
        <f t="shared" si="7"/>
        <v>2.82</v>
      </c>
      <c r="L27" s="2">
        <f t="shared" si="7"/>
        <v>-1.99</v>
      </c>
    </row>
    <row r="28" spans="2:12" x14ac:dyDescent="0.25">
      <c r="B28">
        <v>-14.36</v>
      </c>
      <c r="C28">
        <f t="shared" si="5"/>
        <v>2542404.79</v>
      </c>
      <c r="I28" s="2"/>
      <c r="J28" s="2"/>
      <c r="K28" s="2"/>
      <c r="L28" s="2"/>
    </row>
    <row r="29" spans="2:12" x14ac:dyDescent="0.25">
      <c r="B29">
        <v>-3.74</v>
      </c>
      <c r="C29">
        <f t="shared" si="5"/>
        <v>1856901.18</v>
      </c>
    </row>
    <row r="31" spans="2:12" x14ac:dyDescent="0.25">
      <c r="G31" t="s">
        <v>37</v>
      </c>
      <c r="I31" t="s">
        <v>0</v>
      </c>
      <c r="J31" t="s">
        <v>3</v>
      </c>
      <c r="K31" t="s">
        <v>4</v>
      </c>
      <c r="L31" t="s">
        <v>5</v>
      </c>
    </row>
    <row r="32" spans="2:12" x14ac:dyDescent="0.25">
      <c r="I32" t="s">
        <v>1</v>
      </c>
      <c r="J32">
        <v>0.65</v>
      </c>
      <c r="K32">
        <v>2.82</v>
      </c>
      <c r="L32">
        <v>-1.99</v>
      </c>
    </row>
    <row r="33" spans="7:12" x14ac:dyDescent="0.25">
      <c r="I33" t="s">
        <v>2</v>
      </c>
      <c r="J33">
        <v>355892.64</v>
      </c>
      <c r="K33">
        <v>945750.82</v>
      </c>
      <c r="L33">
        <v>2441729.4</v>
      </c>
    </row>
    <row r="35" spans="7:12" x14ac:dyDescent="0.25">
      <c r="G35" s="4" t="s">
        <v>38</v>
      </c>
      <c r="H35" s="4"/>
      <c r="I35" t="s">
        <v>5</v>
      </c>
      <c r="J35">
        <f>HLOOKUP(I35,I31:L33,2,0)</f>
        <v>-1.99</v>
      </c>
      <c r="K35">
        <f>HLOOKUP(I35,I31:L33,3,0)</f>
        <v>2441729.4</v>
      </c>
    </row>
    <row r="38" spans="7:12" x14ac:dyDescent="0.25">
      <c r="G38" t="s">
        <v>41</v>
      </c>
      <c r="I38">
        <f>INDEX(I31:L33,MATCH(I32,I31:I33,0),MATCH(J31,I31:L31,0))</f>
        <v>0.65</v>
      </c>
    </row>
  </sheetData>
  <mergeCells count="4">
    <mergeCell ref="E1:G1"/>
    <mergeCell ref="I1:K1"/>
    <mergeCell ref="N1:P1"/>
    <mergeCell ref="G35:H35"/>
  </mergeCells>
  <dataValidations count="1">
    <dataValidation type="list" allowBlank="1" showInputMessage="1" showErrorMessage="1" sqref="I35">
      <formula1>$I$31:$L$31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18" sqref="B18:C18"/>
    </sheetView>
  </sheetViews>
  <sheetFormatPr defaultRowHeight="15" x14ac:dyDescent="0.25"/>
  <cols>
    <col min="1" max="1" width="34" bestFit="1" customWidth="1"/>
    <col min="2" max="2" width="27.140625" bestFit="1" customWidth="1"/>
    <col min="3" max="3" width="20.42578125" bestFit="1" customWidth="1"/>
    <col min="7" max="7" width="27.140625" bestFit="1" customWidth="1"/>
    <col min="8" max="8" width="17.42578125" bestFit="1" customWidth="1"/>
    <col min="9" max="9" width="27.140625" bestFit="1" customWidth="1"/>
    <col min="10" max="10" width="20.5703125" bestFit="1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3</v>
      </c>
      <c r="B2">
        <v>0.65</v>
      </c>
      <c r="C2">
        <v>355892.64</v>
      </c>
    </row>
    <row r="3" spans="1:10" x14ac:dyDescent="0.25">
      <c r="A3" t="s">
        <v>4</v>
      </c>
      <c r="B3">
        <v>2.82</v>
      </c>
      <c r="C3">
        <v>945750.82</v>
      </c>
    </row>
    <row r="4" spans="1:10" x14ac:dyDescent="0.25">
      <c r="A4" t="s">
        <v>5</v>
      </c>
      <c r="B4">
        <v>-1.99</v>
      </c>
      <c r="C4">
        <v>2441729.4</v>
      </c>
      <c r="G4" t="s">
        <v>0</v>
      </c>
      <c r="H4" t="s">
        <v>8</v>
      </c>
      <c r="I4" t="s">
        <v>9</v>
      </c>
      <c r="J4" t="s">
        <v>10</v>
      </c>
    </row>
    <row r="5" spans="1:10" x14ac:dyDescent="0.25">
      <c r="A5" t="s">
        <v>6</v>
      </c>
      <c r="B5">
        <v>-3.04</v>
      </c>
      <c r="C5">
        <v>1341055.3799999999</v>
      </c>
      <c r="G5" t="s">
        <v>1</v>
      </c>
      <c r="H5">
        <f t="shared" ref="H5:J6" si="0">HLOOKUP($G5,$A$1:$C$12,MATCH(H$4,$A$1:$A$12,0),0)</f>
        <v>-4.42</v>
      </c>
      <c r="I5">
        <f t="shared" si="0"/>
        <v>-3.02</v>
      </c>
      <c r="J5">
        <f t="shared" si="0"/>
        <v>0.22</v>
      </c>
    </row>
    <row r="6" spans="1:10" x14ac:dyDescent="0.25">
      <c r="A6" t="s">
        <v>7</v>
      </c>
      <c r="B6">
        <v>11.31</v>
      </c>
      <c r="C6">
        <v>157230.56</v>
      </c>
      <c r="G6" t="s">
        <v>2</v>
      </c>
      <c r="H6">
        <f t="shared" si="0"/>
        <v>1514318.36</v>
      </c>
      <c r="I6">
        <f t="shared" si="0"/>
        <v>874641.21</v>
      </c>
      <c r="J6">
        <f t="shared" si="0"/>
        <v>12149683.550000001</v>
      </c>
    </row>
    <row r="7" spans="1:10" x14ac:dyDescent="0.25">
      <c r="A7" t="s">
        <v>8</v>
      </c>
      <c r="B7">
        <v>-4.42</v>
      </c>
      <c r="C7">
        <v>1514318.36</v>
      </c>
    </row>
    <row r="8" spans="1:10" x14ac:dyDescent="0.25">
      <c r="A8" t="s">
        <v>9</v>
      </c>
      <c r="B8">
        <v>-3.02</v>
      </c>
      <c r="C8">
        <v>874641.21</v>
      </c>
    </row>
    <row r="9" spans="1:10" x14ac:dyDescent="0.25">
      <c r="A9" t="s">
        <v>10</v>
      </c>
      <c r="B9">
        <v>0.22</v>
      </c>
      <c r="C9">
        <v>12149683.550000001</v>
      </c>
      <c r="G9" t="s">
        <v>0</v>
      </c>
      <c r="H9" t="s">
        <v>8</v>
      </c>
      <c r="I9" t="s">
        <v>9</v>
      </c>
      <c r="J9" t="s">
        <v>10</v>
      </c>
    </row>
    <row r="10" spans="1:10" x14ac:dyDescent="0.25">
      <c r="A10" t="s">
        <v>11</v>
      </c>
      <c r="B10">
        <v>-3.86</v>
      </c>
      <c r="C10">
        <v>1337246.1299999999</v>
      </c>
      <c r="G10" t="s">
        <v>2</v>
      </c>
      <c r="H10">
        <f>HLOOKUP($G10,$A$1:$C$12,MATCH(H$4,$A$1:$A$12,0),0)</f>
        <v>1514318.36</v>
      </c>
      <c r="I10">
        <f t="shared" ref="I10:J11" si="1">HLOOKUP($G10,$A$1:$C$12,MATCH(I$4,$A$1:$A$12,0),0)</f>
        <v>874641.21</v>
      </c>
      <c r="J10">
        <f t="shared" si="1"/>
        <v>12149683.550000001</v>
      </c>
    </row>
    <row r="11" spans="1:10" x14ac:dyDescent="0.25">
      <c r="A11" t="s">
        <v>12</v>
      </c>
      <c r="B11">
        <v>-14.36</v>
      </c>
      <c r="C11">
        <v>2542404.79</v>
      </c>
      <c r="G11" t="s">
        <v>1</v>
      </c>
      <c r="H11">
        <f>HLOOKUP($G11,$A$1:$C$12,MATCH(H$4,$A$1:$A$12,0),0)</f>
        <v>-4.42</v>
      </c>
      <c r="I11">
        <f t="shared" si="1"/>
        <v>-3.02</v>
      </c>
      <c r="J11">
        <f t="shared" si="1"/>
        <v>0.22</v>
      </c>
    </row>
    <row r="12" spans="1:10" x14ac:dyDescent="0.25">
      <c r="A12" t="s">
        <v>13</v>
      </c>
      <c r="B12">
        <v>-3.74</v>
      </c>
      <c r="C12">
        <v>1856901.18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F13" sqref="F13"/>
    </sheetView>
  </sheetViews>
  <sheetFormatPr defaultRowHeight="15" x14ac:dyDescent="0.25"/>
  <cols>
    <col min="1" max="1" width="27.140625" bestFit="1" customWidth="1"/>
    <col min="2" max="2" width="17.28515625" bestFit="1" customWidth="1"/>
    <col min="3" max="3" width="25" bestFit="1" customWidth="1"/>
    <col min="4" max="5" width="34" bestFit="1" customWidth="1"/>
    <col min="6" max="6" width="14.85546875" bestFit="1" customWidth="1"/>
    <col min="7" max="7" width="17.42578125" bestFit="1" customWidth="1"/>
    <col min="8" max="8" width="27.140625" bestFit="1" customWidth="1"/>
    <col min="9" max="9" width="20.5703125" bestFit="1" customWidth="1"/>
    <col min="10" max="10" width="19.140625" bestFit="1" customWidth="1"/>
    <col min="11" max="11" width="16.42578125" bestFit="1" customWidth="1"/>
    <col min="12" max="12" width="27.28515625" bestFit="1" customWidth="1"/>
  </cols>
  <sheetData>
    <row r="1" spans="1:12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1</v>
      </c>
      <c r="B2">
        <v>0.65</v>
      </c>
      <c r="C2">
        <v>2.82</v>
      </c>
      <c r="D2">
        <v>-1.99</v>
      </c>
      <c r="E2">
        <v>-3.04</v>
      </c>
      <c r="F2">
        <v>11.31</v>
      </c>
      <c r="G2">
        <v>-4.42</v>
      </c>
      <c r="H2">
        <v>-3.02</v>
      </c>
      <c r="I2">
        <v>0.22</v>
      </c>
      <c r="J2">
        <v>-3.86</v>
      </c>
      <c r="K2">
        <v>-14.36</v>
      </c>
      <c r="L2">
        <v>-3.74</v>
      </c>
    </row>
    <row r="3" spans="1:12" x14ac:dyDescent="0.25">
      <c r="A3" t="s">
        <v>2</v>
      </c>
      <c r="B3">
        <v>355892.64</v>
      </c>
      <c r="C3">
        <v>945750.82</v>
      </c>
      <c r="D3">
        <v>2441729.4</v>
      </c>
      <c r="E3">
        <v>1341055.3799999999</v>
      </c>
      <c r="F3">
        <v>157230.56</v>
      </c>
      <c r="G3">
        <v>1514318.36</v>
      </c>
      <c r="H3">
        <v>874641.21</v>
      </c>
      <c r="I3">
        <v>12149683.550000001</v>
      </c>
      <c r="J3">
        <v>1337246.1299999999</v>
      </c>
      <c r="K3">
        <v>2542404.79</v>
      </c>
      <c r="L3">
        <v>1856901.18</v>
      </c>
    </row>
    <row r="7" spans="1:12" x14ac:dyDescent="0.25">
      <c r="A7" t="s">
        <v>0</v>
      </c>
      <c r="B7" t="s">
        <v>3</v>
      </c>
      <c r="C7" t="s">
        <v>4</v>
      </c>
      <c r="D7" t="s">
        <v>5</v>
      </c>
      <c r="E7" t="s">
        <v>6</v>
      </c>
    </row>
    <row r="8" spans="1:12" x14ac:dyDescent="0.25">
      <c r="A8" t="s">
        <v>1</v>
      </c>
      <c r="B8">
        <f>HLOOKUP(B$7,$A$1:$L$3,MATCH($A8,$A$1:$A$3,0),0)</f>
        <v>0.65</v>
      </c>
      <c r="C8">
        <f t="shared" ref="C8:E9" si="0">HLOOKUP(C$7,$A$1:$L$3,MATCH($A8,$A$1:$A$3,0),0)</f>
        <v>2.82</v>
      </c>
      <c r="D8">
        <f t="shared" si="0"/>
        <v>-1.99</v>
      </c>
      <c r="E8">
        <f t="shared" si="0"/>
        <v>-3.04</v>
      </c>
    </row>
    <row r="9" spans="1:12" x14ac:dyDescent="0.25">
      <c r="A9" t="s">
        <v>2</v>
      </c>
      <c r="B9">
        <f>HLOOKUP(B$7,$A$1:$L$3,MATCH($A9,$A$1:$A$3,0),0)</f>
        <v>355892.64</v>
      </c>
      <c r="C9">
        <f t="shared" si="0"/>
        <v>945750.82</v>
      </c>
      <c r="D9">
        <f t="shared" si="0"/>
        <v>2441729.4</v>
      </c>
      <c r="E9">
        <f t="shared" si="0"/>
        <v>1341055.3799999999</v>
      </c>
    </row>
    <row r="12" spans="1:12" x14ac:dyDescent="0.25">
      <c r="A12" t="s">
        <v>0</v>
      </c>
      <c r="B12" t="s">
        <v>3</v>
      </c>
      <c r="C12" t="s">
        <v>4</v>
      </c>
      <c r="D12" t="s">
        <v>5</v>
      </c>
      <c r="E12" t="s">
        <v>6</v>
      </c>
    </row>
    <row r="13" spans="1:12" x14ac:dyDescent="0.25">
      <c r="A13" t="s">
        <v>1</v>
      </c>
      <c r="B13">
        <f>INDEX($A$1:$L$3,MATCH($A13,$A$1:$A$3,0),MATCH(B$12,$A$1:$L$1,0))</f>
        <v>0.65</v>
      </c>
      <c r="C13">
        <f t="shared" ref="C13:E14" si="1">INDEX($A$1:$L$3,MATCH($A13,$A$1:$A$3,0),MATCH(C$12,$A$1:$L$1,0))</f>
        <v>2.82</v>
      </c>
      <c r="D13">
        <f t="shared" si="1"/>
        <v>-1.99</v>
      </c>
      <c r="E13">
        <f t="shared" si="1"/>
        <v>-3.04</v>
      </c>
    </row>
    <row r="14" spans="1:12" x14ac:dyDescent="0.25">
      <c r="A14" t="s">
        <v>2</v>
      </c>
      <c r="B14">
        <f>INDEX($A$1:$L$3,MATCH($A14,$A$1:$A$3,0),MATCH(B$12,$A$1:$L$1,0))</f>
        <v>355892.64</v>
      </c>
      <c r="C14">
        <f t="shared" si="1"/>
        <v>945750.82</v>
      </c>
      <c r="D14">
        <f t="shared" si="1"/>
        <v>2441729.4</v>
      </c>
      <c r="E14">
        <f t="shared" si="1"/>
        <v>1341055.3799999999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7" sqref="B7"/>
    </sheetView>
  </sheetViews>
  <sheetFormatPr defaultRowHeight="15" x14ac:dyDescent="0.25"/>
  <cols>
    <col min="1" max="2" width="27.140625" bestFit="1" customWidth="1"/>
    <col min="3" max="3" width="20.42578125" bestFit="1" customWidth="1"/>
    <col min="4" max="4" width="25" bestFit="1" customWidth="1"/>
    <col min="5" max="5" width="34" bestFit="1" customWidth="1"/>
    <col min="6" max="6" width="14.85546875" bestFit="1" customWidth="1"/>
    <col min="7" max="7" width="17.42578125" bestFit="1" customWidth="1"/>
    <col min="8" max="8" width="27.140625" bestFit="1" customWidth="1"/>
    <col min="9" max="9" width="20.5703125" bestFit="1" customWidth="1"/>
    <col min="10" max="10" width="19.140625" bestFit="1" customWidth="1"/>
    <col min="11" max="11" width="16.42578125" bestFit="1" customWidth="1"/>
    <col min="12" max="12" width="27.28515625" bestFit="1" customWidth="1"/>
  </cols>
  <sheetData>
    <row r="1" spans="1:12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1</v>
      </c>
      <c r="B2">
        <v>0.65</v>
      </c>
      <c r="C2">
        <v>2.82</v>
      </c>
      <c r="D2">
        <v>-1.99</v>
      </c>
      <c r="E2">
        <v>-3.04</v>
      </c>
      <c r="F2">
        <v>11.31</v>
      </c>
      <c r="G2">
        <v>-4.42</v>
      </c>
      <c r="H2">
        <v>-3.02</v>
      </c>
      <c r="I2">
        <v>0.22</v>
      </c>
      <c r="J2">
        <v>-3.86</v>
      </c>
      <c r="K2">
        <v>-14.36</v>
      </c>
      <c r="L2">
        <v>-3.74</v>
      </c>
    </row>
    <row r="3" spans="1:12" x14ac:dyDescent="0.25">
      <c r="A3" t="s">
        <v>2</v>
      </c>
      <c r="B3">
        <v>355892.64</v>
      </c>
      <c r="C3">
        <v>945750.82</v>
      </c>
      <c r="D3">
        <v>2441729.4</v>
      </c>
      <c r="E3">
        <v>1341055.3799999999</v>
      </c>
      <c r="F3">
        <v>157230.56</v>
      </c>
      <c r="G3">
        <v>1514318.36</v>
      </c>
      <c r="H3">
        <v>874641.21</v>
      </c>
      <c r="I3">
        <v>12149683.550000001</v>
      </c>
      <c r="J3">
        <v>1337246.1299999999</v>
      </c>
      <c r="K3">
        <v>2542404.79</v>
      </c>
      <c r="L3">
        <v>1856901.18</v>
      </c>
    </row>
    <row r="6" spans="1:12" x14ac:dyDescent="0.25">
      <c r="B6" t="s">
        <v>1</v>
      </c>
      <c r="C6" t="s">
        <v>2</v>
      </c>
    </row>
    <row r="7" spans="1:12" x14ac:dyDescent="0.25">
      <c r="A7" t="s">
        <v>6</v>
      </c>
      <c r="B7">
        <f>HLOOKUP(A7,A1:L3,2,0)</f>
        <v>-3.04</v>
      </c>
      <c r="C7">
        <f>HLOOKUP(A7,A1:L3,3,0)</f>
        <v>1341055.3799999999</v>
      </c>
    </row>
  </sheetData>
  <dataValidations count="1">
    <dataValidation type="list" allowBlank="1" showInputMessage="1" showErrorMessage="1" sqref="A7">
      <formula1>$B$1:$L$1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C11" sqref="C11"/>
    </sheetView>
  </sheetViews>
  <sheetFormatPr defaultRowHeight="15" x14ac:dyDescent="0.25"/>
  <cols>
    <col min="1" max="1" width="27.140625" bestFit="1" customWidth="1"/>
    <col min="2" max="2" width="16.7109375" bestFit="1" customWidth="1"/>
    <col min="3" max="3" width="17.28515625" bestFit="1" customWidth="1"/>
    <col min="4" max="4" width="25" bestFit="1" customWidth="1"/>
    <col min="5" max="5" width="34" bestFit="1" customWidth="1"/>
    <col min="6" max="6" width="14.85546875" bestFit="1" customWidth="1"/>
    <col min="7" max="7" width="17.42578125" bestFit="1" customWidth="1"/>
    <col min="8" max="8" width="27.140625" bestFit="1" customWidth="1"/>
    <col min="9" max="9" width="20.5703125" bestFit="1" customWidth="1"/>
    <col min="10" max="10" width="19.140625" bestFit="1" customWidth="1"/>
    <col min="11" max="11" width="16.42578125" bestFit="1" customWidth="1"/>
    <col min="12" max="12" width="27.28515625" bestFit="1" customWidth="1"/>
  </cols>
  <sheetData>
    <row r="1" spans="1:12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1</v>
      </c>
      <c r="B2">
        <f>HLOOKUP($A2,'vlookup,hlookup,index'!$A$1:$C$12,MATCH(hlookup!B$1,'vlookup,hlookup,index'!$A$1:$A$12,0))</f>
        <v>0.65</v>
      </c>
      <c r="C2">
        <f>HLOOKUP($A2,'vlookup,hlookup,index'!$A$1:$C$12,MATCH(hlookup!C$1,'vlookup,hlookup,index'!$A$1:$A$12,0))</f>
        <v>2.82</v>
      </c>
      <c r="D2">
        <f>HLOOKUP($A2,'vlookup,hlookup,index'!$A$1:$C$12,MATCH(hlookup!D$1,'vlookup,hlookup,index'!$A$1:$A$12,0))</f>
        <v>-1.99</v>
      </c>
      <c r="E2">
        <f>HLOOKUP($A2,'vlookup,hlookup,index'!$A$1:$C$12,MATCH(hlookup!E$1,'vlookup,hlookup,index'!$A$1:$A$12,0))</f>
        <v>-3.04</v>
      </c>
      <c r="F2">
        <f>HLOOKUP($A2,'vlookup,hlookup,index'!$A$1:$C$12,MATCH(hlookup!F$1,'vlookup,hlookup,index'!$A$1:$A$12,0))</f>
        <v>11.31</v>
      </c>
      <c r="G2">
        <f>HLOOKUP($A2,'vlookup,hlookup,index'!$A$1:$C$12,MATCH(hlookup!G$1,'vlookup,hlookup,index'!$A$1:$A$12,0))</f>
        <v>-4.42</v>
      </c>
      <c r="H2">
        <f>HLOOKUP($A2,'vlookup,hlookup,index'!$A$1:$C$12,MATCH(hlookup!H$1,'vlookup,hlookup,index'!$A$1:$A$12,0))</f>
        <v>-3.02</v>
      </c>
      <c r="I2">
        <f>HLOOKUP($A2,'vlookup,hlookup,index'!$A$1:$C$12,MATCH(hlookup!I$1,'vlookup,hlookup,index'!$A$1:$A$12,0))</f>
        <v>0.22</v>
      </c>
      <c r="J2">
        <f>HLOOKUP($A2,'vlookup,hlookup,index'!$A$1:$C$12,MATCH(hlookup!J$1,'vlookup,hlookup,index'!$A$1:$A$12,0))</f>
        <v>-3.86</v>
      </c>
      <c r="K2">
        <f>HLOOKUP($A2,'vlookup,hlookup,index'!$A$1:$C$12,MATCH(hlookup!K$1,'vlookup,hlookup,index'!$A$1:$A$12,0))</f>
        <v>-14.36</v>
      </c>
      <c r="L2">
        <f>HLOOKUP($A2,'vlookup,hlookup,index'!$A$1:$C$12,MATCH(hlookup!L$1,'vlookup,hlookup,index'!$A$1:$A$12,0))</f>
        <v>-3.74</v>
      </c>
    </row>
    <row r="3" spans="1:12" x14ac:dyDescent="0.25">
      <c r="A3" t="s">
        <v>2</v>
      </c>
      <c r="B3">
        <f>HLOOKUP($A3,'vlookup,hlookup,index'!$A$1:$C$12,MATCH(hlookup!B$1,'vlookup,hlookup,index'!$A$1:$A$12,0))</f>
        <v>355892.64</v>
      </c>
      <c r="C3">
        <f>HLOOKUP($A3,'vlookup,hlookup,index'!$A$1:$C$12,MATCH(hlookup!C$1,'vlookup,hlookup,index'!$A$1:$A$12,0))</f>
        <v>945750.82</v>
      </c>
      <c r="D3">
        <f>HLOOKUP($A3,'vlookup,hlookup,index'!$A$1:$C$12,MATCH(hlookup!D$1,'vlookup,hlookup,index'!$A$1:$A$12,0))</f>
        <v>2441729.4</v>
      </c>
      <c r="E3">
        <f>HLOOKUP($A3,'vlookup,hlookup,index'!$A$1:$C$12,MATCH(hlookup!E$1,'vlookup,hlookup,index'!$A$1:$A$12,0))</f>
        <v>1341055.3799999999</v>
      </c>
      <c r="F3">
        <f>HLOOKUP($A3,'vlookup,hlookup,index'!$A$1:$C$12,MATCH(hlookup!F$1,'vlookup,hlookup,index'!$A$1:$A$12,0))</f>
        <v>157230.56</v>
      </c>
      <c r="G3">
        <f>HLOOKUP($A3,'vlookup,hlookup,index'!$A$1:$C$12,MATCH(hlookup!G$1,'vlookup,hlookup,index'!$A$1:$A$12,0))</f>
        <v>1514318.36</v>
      </c>
      <c r="H3">
        <f>HLOOKUP($A3,'vlookup,hlookup,index'!$A$1:$C$12,MATCH(hlookup!H$1,'vlookup,hlookup,index'!$A$1:$A$12,0))</f>
        <v>874641.21</v>
      </c>
      <c r="I3">
        <f>HLOOKUP($A3,'vlookup,hlookup,index'!$A$1:$C$12,MATCH(hlookup!I$1,'vlookup,hlookup,index'!$A$1:$A$12,0))</f>
        <v>12149683.550000001</v>
      </c>
      <c r="J3">
        <f>HLOOKUP($A3,'vlookup,hlookup,index'!$A$1:$C$12,MATCH(hlookup!J$1,'vlookup,hlookup,index'!$A$1:$A$12,0))</f>
        <v>1337246.1299999999</v>
      </c>
      <c r="K3">
        <f>HLOOKUP($A3,'vlookup,hlookup,index'!$A$1:$C$12,MATCH(hlookup!K$1,'vlookup,hlookup,index'!$A$1:$A$12,0))</f>
        <v>2542404.79</v>
      </c>
      <c r="L3">
        <f>HLOOKUP($A3,'vlookup,hlookup,index'!$A$1:$C$12,MATCH(hlookup!L$1,'vlookup,hlookup,index'!$A$1:$A$12,0))</f>
        <v>1856901.18</v>
      </c>
    </row>
    <row r="8" spans="1:12" x14ac:dyDescent="0.25">
      <c r="A8" s="1" t="s">
        <v>35</v>
      </c>
    </row>
    <row r="9" spans="1:12" x14ac:dyDescent="0.25">
      <c r="A9" t="s">
        <v>0</v>
      </c>
      <c r="B9" t="s">
        <v>3</v>
      </c>
      <c r="C9" t="s">
        <v>4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  <c r="K9" t="s">
        <v>12</v>
      </c>
      <c r="L9" t="s">
        <v>13</v>
      </c>
    </row>
    <row r="10" spans="1:12" x14ac:dyDescent="0.25">
      <c r="A10" t="s">
        <v>1</v>
      </c>
      <c r="B10">
        <f>INDEX('vlookup,hlookup,index'!$A$1:$C$12,MATCH(B$9,'vlookup,hlookup,index'!$A$1:$A$12,0),MATCH($A10,'vlookup,hlookup,index'!$A$1:$C$1,0))</f>
        <v>0.65</v>
      </c>
      <c r="C10">
        <f>INDEX('vlookup,hlookup,index'!$A$1:$C$12,MATCH(C$9,'vlookup,hlookup,index'!$A$1:$A$12,0),MATCH($A10,'vlookup,hlookup,index'!$A$1:$C$1,0))</f>
        <v>2.82</v>
      </c>
      <c r="D10">
        <f>INDEX('vlookup,hlookup,index'!$A$1:$C$12,MATCH(D$9,'vlookup,hlookup,index'!$A$1:$A$12,0),MATCH($A10,'vlookup,hlookup,index'!$A$1:$C$1,0))</f>
        <v>-1.99</v>
      </c>
      <c r="E10">
        <f>INDEX('vlookup,hlookup,index'!$A$1:$C$12,MATCH(E$9,'vlookup,hlookup,index'!$A$1:$A$12,0),MATCH($A10,'vlookup,hlookup,index'!$A$1:$C$1,0))</f>
        <v>-3.04</v>
      </c>
      <c r="F10">
        <f>INDEX('vlookup,hlookup,index'!$A$1:$C$12,MATCH(F$9,'vlookup,hlookup,index'!$A$1:$A$12,0),MATCH($A10,'vlookup,hlookup,index'!$A$1:$C$1,0))</f>
        <v>11.31</v>
      </c>
      <c r="G10">
        <f>INDEX('vlookup,hlookup,index'!$A$1:$C$12,MATCH(G$9,'vlookup,hlookup,index'!$A$1:$A$12,0),MATCH($A10,'vlookup,hlookup,index'!$A$1:$C$1,0))</f>
        <v>-4.42</v>
      </c>
      <c r="H10">
        <f>INDEX('vlookup,hlookup,index'!$A$1:$C$12,MATCH(H$9,'vlookup,hlookup,index'!$A$1:$A$12,0),MATCH($A10,'vlookup,hlookup,index'!$A$1:$C$1,0))</f>
        <v>-3.02</v>
      </c>
      <c r="I10">
        <f>INDEX('vlookup,hlookup,index'!$A$1:$C$12,MATCH(I$9,'vlookup,hlookup,index'!$A$1:$A$12,0),MATCH($A10,'vlookup,hlookup,index'!$A$1:$C$1,0))</f>
        <v>0.22</v>
      </c>
      <c r="J10">
        <f>INDEX('vlookup,hlookup,index'!$A$1:$C$12,MATCH(J$9,'vlookup,hlookup,index'!$A$1:$A$12,0),MATCH($A10,'vlookup,hlookup,index'!$A$1:$C$1,0))</f>
        <v>-3.86</v>
      </c>
      <c r="K10">
        <f>INDEX('vlookup,hlookup,index'!$A$1:$C$12,MATCH(K$9,'vlookup,hlookup,index'!$A$1:$A$12,0),MATCH($A10,'vlookup,hlookup,index'!$A$1:$C$1,0))</f>
        <v>-14.36</v>
      </c>
      <c r="L10">
        <f>INDEX('vlookup,hlookup,index'!$A$1:$C$12,MATCH(L$9,'vlookup,hlookup,index'!$A$1:$A$12,0),MATCH($A10,'vlookup,hlookup,index'!$A$1:$C$1,0))</f>
        <v>-3.74</v>
      </c>
    </row>
    <row r="11" spans="1:12" x14ac:dyDescent="0.25">
      <c r="A11" t="s">
        <v>2</v>
      </c>
      <c r="B11">
        <f>INDEX('vlookup,hlookup,index'!$A$1:$C$12,MATCH(B$9,'vlookup,hlookup,index'!$A$1:$A$12,0),MATCH($A11,'vlookup,hlookup,index'!$A$1:$C$1,0))</f>
        <v>355892.64</v>
      </c>
      <c r="C11">
        <f>INDEX('vlookup,hlookup,index'!$A$1:$C$12,MATCH(C$9,'vlookup,hlookup,index'!$A$1:$A$12,0),MATCH($A11,'vlookup,hlookup,index'!$A$1:$C$1,0))</f>
        <v>945750.82</v>
      </c>
      <c r="D11">
        <f>INDEX('vlookup,hlookup,index'!$A$1:$C$12,MATCH(D$9,'vlookup,hlookup,index'!$A$1:$A$12,0),MATCH($A11,'vlookup,hlookup,index'!$A$1:$C$1,0))</f>
        <v>2441729.4</v>
      </c>
      <c r="E11">
        <f>INDEX('vlookup,hlookup,index'!$A$1:$C$12,MATCH(E$9,'vlookup,hlookup,index'!$A$1:$A$12,0),MATCH($A11,'vlookup,hlookup,index'!$A$1:$C$1,0))</f>
        <v>1341055.3799999999</v>
      </c>
      <c r="F11">
        <f>INDEX('vlookup,hlookup,index'!$A$1:$C$12,MATCH(F$9,'vlookup,hlookup,index'!$A$1:$A$12,0),MATCH($A11,'vlookup,hlookup,index'!$A$1:$C$1,0))</f>
        <v>157230.56</v>
      </c>
      <c r="G11">
        <f>INDEX('vlookup,hlookup,index'!$A$1:$C$12,MATCH(G$9,'vlookup,hlookup,index'!$A$1:$A$12,0),MATCH($A11,'vlookup,hlookup,index'!$A$1:$C$1,0))</f>
        <v>1514318.36</v>
      </c>
      <c r="H11">
        <f>INDEX('vlookup,hlookup,index'!$A$1:$C$12,MATCH(H$9,'vlookup,hlookup,index'!$A$1:$A$12,0),MATCH($A11,'vlookup,hlookup,index'!$A$1:$C$1,0))</f>
        <v>874641.21</v>
      </c>
      <c r="I11">
        <f>INDEX('vlookup,hlookup,index'!$A$1:$C$12,MATCH(I$9,'vlookup,hlookup,index'!$A$1:$A$12,0),MATCH($A11,'vlookup,hlookup,index'!$A$1:$C$1,0))</f>
        <v>12149683.550000001</v>
      </c>
      <c r="J11">
        <f>INDEX('vlookup,hlookup,index'!$A$1:$C$12,MATCH(J$9,'vlookup,hlookup,index'!$A$1:$A$12,0),MATCH($A11,'vlookup,hlookup,index'!$A$1:$C$1,0))</f>
        <v>1337246.1299999999</v>
      </c>
      <c r="K11">
        <f>INDEX('vlookup,hlookup,index'!$A$1:$C$12,MATCH(K$9,'vlookup,hlookup,index'!$A$1:$A$12,0),MATCH($A11,'vlookup,hlookup,index'!$A$1:$C$1,0))</f>
        <v>2542404.79</v>
      </c>
      <c r="L11">
        <f>INDEX('vlookup,hlookup,index'!$A$1:$C$12,MATCH(L$9,'vlookup,hlookup,index'!$A$1:$A$12,0),MATCH($A11,'vlookup,hlookup,index'!$A$1:$C$1,0))</f>
        <v>1856901.18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"/>
  <sheetViews>
    <sheetView workbookViewId="0">
      <selection activeCell="J4" sqref="J4"/>
    </sheetView>
  </sheetViews>
  <sheetFormatPr defaultRowHeight="15" x14ac:dyDescent="0.25"/>
  <cols>
    <col min="1" max="1" width="27.28515625" bestFit="1" customWidth="1"/>
    <col min="2" max="2" width="13.140625" bestFit="1" customWidth="1"/>
    <col min="3" max="3" width="12" bestFit="1" customWidth="1"/>
    <col min="4" max="4" width="14.140625" bestFit="1" customWidth="1"/>
    <col min="5" max="5" width="12.7109375" bestFit="1" customWidth="1"/>
  </cols>
  <sheetData>
    <row r="1" spans="1:8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H1" t="s">
        <v>26</v>
      </c>
    </row>
    <row r="2" spans="1:8" x14ac:dyDescent="0.25">
      <c r="A2" t="s">
        <v>3</v>
      </c>
      <c r="B2">
        <v>0.65</v>
      </c>
      <c r="C2">
        <v>355892.64</v>
      </c>
      <c r="D2">
        <v>95</v>
      </c>
      <c r="E2">
        <v>6</v>
      </c>
      <c r="H2">
        <f ca="1">OFFSET(A2,3,3)</f>
        <v>26</v>
      </c>
    </row>
    <row r="3" spans="1:8" x14ac:dyDescent="0.25">
      <c r="A3" t="s">
        <v>4</v>
      </c>
      <c r="B3">
        <v>2.82</v>
      </c>
      <c r="C3">
        <v>945750.82</v>
      </c>
      <c r="D3">
        <v>36</v>
      </c>
      <c r="E3">
        <v>72</v>
      </c>
      <c r="H3">
        <f ca="1">OFFSET(A9,3,3)</f>
        <v>55</v>
      </c>
    </row>
    <row r="4" spans="1:8" x14ac:dyDescent="0.25">
      <c r="A4" t="s">
        <v>5</v>
      </c>
      <c r="B4">
        <v>-1.99</v>
      </c>
      <c r="C4">
        <v>2441729.4</v>
      </c>
      <c r="D4">
        <v>31</v>
      </c>
      <c r="E4">
        <v>6</v>
      </c>
      <c r="H4">
        <f ca="1">SUM(OFFSET(A4,3,3,3,2))</f>
        <v>318</v>
      </c>
    </row>
    <row r="5" spans="1:8" x14ac:dyDescent="0.25">
      <c r="A5" t="s">
        <v>25</v>
      </c>
      <c r="B5">
        <v>-3.04</v>
      </c>
      <c r="C5">
        <v>1341055.3799999999</v>
      </c>
      <c r="D5">
        <v>26</v>
      </c>
      <c r="E5">
        <v>92</v>
      </c>
      <c r="H5">
        <f ca="1">SUM(OFFSET(A1,3,2,3,3))</f>
        <v>3940322.34</v>
      </c>
    </row>
    <row r="6" spans="1:8" x14ac:dyDescent="0.25">
      <c r="A6" t="s">
        <v>7</v>
      </c>
      <c r="B6">
        <v>11.31</v>
      </c>
      <c r="C6">
        <v>157230.56</v>
      </c>
      <c r="D6">
        <v>81</v>
      </c>
      <c r="E6">
        <v>71</v>
      </c>
    </row>
    <row r="7" spans="1:8" x14ac:dyDescent="0.25">
      <c r="A7" t="s">
        <v>8</v>
      </c>
      <c r="B7">
        <v>-4.42</v>
      </c>
      <c r="C7">
        <v>1514318.36</v>
      </c>
      <c r="D7">
        <v>56</v>
      </c>
      <c r="E7">
        <v>86</v>
      </c>
    </row>
    <row r="8" spans="1:8" x14ac:dyDescent="0.25">
      <c r="A8" t="s">
        <v>9</v>
      </c>
      <c r="B8">
        <v>-3.02</v>
      </c>
      <c r="C8">
        <v>874641.21</v>
      </c>
      <c r="D8">
        <v>67</v>
      </c>
      <c r="E8">
        <v>80</v>
      </c>
    </row>
    <row r="9" spans="1:8" x14ac:dyDescent="0.25">
      <c r="A9" t="s">
        <v>10</v>
      </c>
      <c r="B9">
        <v>0.22</v>
      </c>
      <c r="C9">
        <v>12149683.550000001</v>
      </c>
      <c r="D9">
        <v>15</v>
      </c>
      <c r="E9">
        <v>14</v>
      </c>
    </row>
    <row r="10" spans="1:8" x14ac:dyDescent="0.25">
      <c r="A10" t="s">
        <v>11</v>
      </c>
      <c r="B10">
        <v>-3.86</v>
      </c>
      <c r="C10">
        <v>1337246.1299999999</v>
      </c>
      <c r="D10">
        <v>73</v>
      </c>
      <c r="E10">
        <v>22</v>
      </c>
    </row>
    <row r="11" spans="1:8" x14ac:dyDescent="0.25">
      <c r="A11" t="s">
        <v>12</v>
      </c>
      <c r="B11">
        <v>-14.36</v>
      </c>
      <c r="C11">
        <v>2542404.79</v>
      </c>
      <c r="D11">
        <v>1</v>
      </c>
      <c r="E11">
        <v>40</v>
      </c>
    </row>
    <row r="12" spans="1:8" x14ac:dyDescent="0.25">
      <c r="A12" t="s">
        <v>13</v>
      </c>
      <c r="B12">
        <v>-3.74</v>
      </c>
      <c r="C12">
        <v>1856901.18</v>
      </c>
      <c r="D12">
        <v>55</v>
      </c>
      <c r="E12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5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28</v>
      </c>
      <c r="C1" t="s">
        <v>33</v>
      </c>
      <c r="G1">
        <v>5</v>
      </c>
    </row>
    <row r="2" spans="1:7" x14ac:dyDescent="0.25">
      <c r="A2" t="s">
        <v>29</v>
      </c>
      <c r="C2" t="str">
        <f>CHOOSE(G1,A1,A2,A3,A4,A5)</f>
        <v>Kolusu</v>
      </c>
    </row>
    <row r="3" spans="1:7" x14ac:dyDescent="0.25">
      <c r="A3" t="s">
        <v>30</v>
      </c>
    </row>
    <row r="4" spans="1:7" x14ac:dyDescent="0.25">
      <c r="A4" t="s">
        <v>31</v>
      </c>
    </row>
    <row r="5" spans="1:7" x14ac:dyDescent="0.25">
      <c r="A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vlookup</vt:lpstr>
      <vt:lpstr>basics</vt:lpstr>
      <vt:lpstr>vlookup,hlookup,index</vt:lpstr>
      <vt:lpstr>hlookup1</vt:lpstr>
      <vt:lpstr>hlookup2</vt:lpstr>
      <vt:lpstr>youtube_hlookup</vt:lpstr>
      <vt:lpstr>hlookup</vt:lpstr>
      <vt:lpstr>offset</vt:lpstr>
      <vt:lpstr>Choose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sgk14</dc:creator>
  <cp:lastModifiedBy>Gopi k</cp:lastModifiedBy>
  <dcterms:created xsi:type="dcterms:W3CDTF">2018-09-12T07:31:54Z</dcterms:created>
  <dcterms:modified xsi:type="dcterms:W3CDTF">2018-09-26T04:40:36Z</dcterms:modified>
</cp:coreProperties>
</file>